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0C3F796B-CC50-424C-BED4-2906C03536E9}" xr6:coauthVersionLast="45" xr6:coauthVersionMax="45" xr10:uidLastSave="{00000000-0000-0000-0000-000000000000}"/>
  <bookViews>
    <workbookView xWindow="-108" yWindow="-108" windowWidth="23256" windowHeight="13176" firstSheet="1" activeTab="5" xr2:uid="{00000000-000D-0000-FFFF-FFFF00000000}"/>
  </bookViews>
  <sheets>
    <sheet name="定数" sheetId="29" state="hidden" r:id="rId1"/>
    <sheet name="検証シート　FIB1.27" sheetId="33" r:id="rId2"/>
    <sheet name="検証シート　FIB1.5" sheetId="32" r:id="rId3"/>
    <sheet name="検証シート　FIB2.0" sheetId="31" r:id="rId4"/>
    <sheet name="画像" sheetId="26" r:id="rId5"/>
    <sheet name="気づき" sheetId="9" r:id="rId6"/>
    <sheet name="Sheet1" sheetId="34" r:id="rId7"/>
    <sheet name="検証終了通貨" sheetId="10" r:id="rId8"/>
    <sheet name="テンプレ" sheetId="17" state="hidden" r:id="rId9"/>
  </sheets>
  <calcPr calcId="181029"/>
</workbook>
</file>

<file path=xl/calcChain.xml><?xml version="1.0" encoding="utf-8"?>
<calcChain xmlns="http://schemas.openxmlformats.org/spreadsheetml/2006/main">
  <c r="C21" i="33" l="1"/>
  <c r="K20" i="33"/>
  <c r="W20" i="33" l="1"/>
  <c r="L4" i="31"/>
  <c r="L4" i="32"/>
  <c r="V108" i="33"/>
  <c r="T107" i="33"/>
  <c r="W108" i="33" s="1"/>
  <c r="R107" i="33"/>
  <c r="Z108" i="33" s="1"/>
  <c r="M107" i="33"/>
  <c r="K107" i="33"/>
  <c r="V107" i="33"/>
  <c r="T106" i="33"/>
  <c r="W107" i="33" s="1"/>
  <c r="R106" i="33"/>
  <c r="AA107" i="33" s="1"/>
  <c r="M106" i="33"/>
  <c r="K106" i="33"/>
  <c r="V106" i="33"/>
  <c r="T105" i="33"/>
  <c r="W106" i="33" s="1"/>
  <c r="R105" i="33"/>
  <c r="AA106" i="33" s="1"/>
  <c r="M105" i="33"/>
  <c r="K105" i="33"/>
  <c r="V105" i="33"/>
  <c r="T104" i="33"/>
  <c r="W105" i="33" s="1"/>
  <c r="R104" i="33"/>
  <c r="C106" i="33" s="1"/>
  <c r="X106" i="33" s="1"/>
  <c r="Y106" i="33" s="1"/>
  <c r="M104" i="33"/>
  <c r="K104" i="33"/>
  <c r="V104" i="33"/>
  <c r="T103" i="33"/>
  <c r="W104" i="33" s="1"/>
  <c r="R103" i="33"/>
  <c r="C105" i="33" s="1"/>
  <c r="X105" i="33" s="1"/>
  <c r="Y105" i="33" s="1"/>
  <c r="M103" i="33"/>
  <c r="K103" i="33"/>
  <c r="V103" i="33"/>
  <c r="T102" i="33"/>
  <c r="W103" i="33" s="1"/>
  <c r="R102" i="33"/>
  <c r="M102" i="33"/>
  <c r="K102" i="33"/>
  <c r="V102" i="33"/>
  <c r="T101" i="33"/>
  <c r="W102" i="33" s="1"/>
  <c r="R101" i="33"/>
  <c r="AA102" i="33" s="1"/>
  <c r="M101" i="33"/>
  <c r="K101" i="33"/>
  <c r="V101" i="33"/>
  <c r="T100" i="33"/>
  <c r="W101" i="33" s="1"/>
  <c r="R100" i="33"/>
  <c r="C102" i="33" s="1"/>
  <c r="X102" i="33" s="1"/>
  <c r="Y102" i="33" s="1"/>
  <c r="M100" i="33"/>
  <c r="K100" i="33"/>
  <c r="V100" i="33"/>
  <c r="T99" i="33"/>
  <c r="W100" i="33" s="1"/>
  <c r="R99" i="33"/>
  <c r="C101" i="33" s="1"/>
  <c r="X101" i="33" s="1"/>
  <c r="Y101" i="33" s="1"/>
  <c r="M99" i="33"/>
  <c r="K99" i="33"/>
  <c r="V99" i="33"/>
  <c r="T98" i="33"/>
  <c r="W99" i="33" s="1"/>
  <c r="R98" i="33"/>
  <c r="M98" i="33"/>
  <c r="K98" i="33"/>
  <c r="V98" i="33"/>
  <c r="T97" i="33"/>
  <c r="W98" i="33"/>
  <c r="R97" i="33"/>
  <c r="AA98" i="33" s="1"/>
  <c r="M97" i="33"/>
  <c r="K97" i="33"/>
  <c r="V97" i="33"/>
  <c r="T96" i="33"/>
  <c r="W97" i="33" s="1"/>
  <c r="R96" i="33"/>
  <c r="Z97" i="33" s="1"/>
  <c r="M96" i="33"/>
  <c r="K96" i="33"/>
  <c r="V96" i="33"/>
  <c r="T95" i="33"/>
  <c r="W96" i="33" s="1"/>
  <c r="R95" i="33"/>
  <c r="C97" i="33" s="1"/>
  <c r="X97" i="33" s="1"/>
  <c r="Y97" i="33" s="1"/>
  <c r="M95" i="33"/>
  <c r="K95" i="33"/>
  <c r="V95" i="33"/>
  <c r="T94" i="33"/>
  <c r="W95" i="33" s="1"/>
  <c r="R94" i="33"/>
  <c r="C96" i="33" s="1"/>
  <c r="X96" i="33" s="1"/>
  <c r="Y96" i="33" s="1"/>
  <c r="M94" i="33"/>
  <c r="K94" i="33"/>
  <c r="V94" i="33"/>
  <c r="T93" i="33"/>
  <c r="W94" i="33" s="1"/>
  <c r="R93" i="33"/>
  <c r="AA94" i="33" s="1"/>
  <c r="M93" i="33"/>
  <c r="K93" i="33"/>
  <c r="V93" i="33"/>
  <c r="T92" i="33"/>
  <c r="W93" i="33" s="1"/>
  <c r="R92" i="33"/>
  <c r="M92" i="33"/>
  <c r="K92" i="33"/>
  <c r="V92" i="33"/>
  <c r="T91" i="33"/>
  <c r="W92" i="33" s="1"/>
  <c r="R91" i="33"/>
  <c r="Z92" i="33" s="1"/>
  <c r="M91" i="33"/>
  <c r="K91" i="33"/>
  <c r="V91" i="33"/>
  <c r="T90" i="33"/>
  <c r="W91" i="33" s="1"/>
  <c r="R90" i="33"/>
  <c r="C92" i="33" s="1"/>
  <c r="X92" i="33" s="1"/>
  <c r="Y92" i="33" s="1"/>
  <c r="M90" i="33"/>
  <c r="K90" i="33"/>
  <c r="V90" i="33"/>
  <c r="T89" i="33"/>
  <c r="W90" i="33" s="1"/>
  <c r="R89" i="33"/>
  <c r="AA90" i="33" s="1"/>
  <c r="M89" i="33"/>
  <c r="K89" i="33"/>
  <c r="V89" i="33"/>
  <c r="T88" i="33"/>
  <c r="W89" i="33"/>
  <c r="R88" i="33"/>
  <c r="M88" i="33"/>
  <c r="K88" i="33"/>
  <c r="V88" i="33"/>
  <c r="T87" i="33"/>
  <c r="W88" i="33" s="1"/>
  <c r="R87" i="33"/>
  <c r="C89" i="33" s="1"/>
  <c r="X89" i="33" s="1"/>
  <c r="Y89" i="33" s="1"/>
  <c r="M87" i="33"/>
  <c r="K87" i="33"/>
  <c r="V87" i="33"/>
  <c r="T86" i="33"/>
  <c r="W87" i="33" s="1"/>
  <c r="R86" i="33"/>
  <c r="C88" i="33" s="1"/>
  <c r="X88" i="33" s="1"/>
  <c r="Y88" i="33" s="1"/>
  <c r="M86" i="33"/>
  <c r="K86" i="33"/>
  <c r="V86" i="33"/>
  <c r="T85" i="33"/>
  <c r="W86" i="33" s="1"/>
  <c r="R85" i="33"/>
  <c r="Z86" i="33" s="1"/>
  <c r="M85" i="33"/>
  <c r="K85" i="33"/>
  <c r="V85" i="33"/>
  <c r="T84" i="33"/>
  <c r="W85" i="33" s="1"/>
  <c r="R84" i="33"/>
  <c r="M84" i="33"/>
  <c r="K84" i="33"/>
  <c r="V84" i="33"/>
  <c r="T83" i="33"/>
  <c r="W84" i="33" s="1"/>
  <c r="R83" i="33"/>
  <c r="C85" i="33" s="1"/>
  <c r="X85" i="33" s="1"/>
  <c r="Y85" i="33" s="1"/>
  <c r="M83" i="33"/>
  <c r="K83" i="33"/>
  <c r="V83" i="33"/>
  <c r="T82" i="33"/>
  <c r="W83" i="33" s="1"/>
  <c r="R82" i="33"/>
  <c r="C84" i="33" s="1"/>
  <c r="X84" i="33" s="1"/>
  <c r="Y84" i="33" s="1"/>
  <c r="M82" i="33"/>
  <c r="K82" i="33"/>
  <c r="V82" i="33"/>
  <c r="T81" i="33"/>
  <c r="W82" i="33" s="1"/>
  <c r="R81" i="33"/>
  <c r="AA82" i="33" s="1"/>
  <c r="M81" i="33"/>
  <c r="K81" i="33"/>
  <c r="V81" i="33"/>
  <c r="T80" i="33"/>
  <c r="W81" i="33" s="1"/>
  <c r="R80" i="33"/>
  <c r="Z81" i="33" s="1"/>
  <c r="M80" i="33"/>
  <c r="K80" i="33"/>
  <c r="V80" i="33"/>
  <c r="T79" i="33"/>
  <c r="W80" i="33" s="1"/>
  <c r="R79" i="33"/>
  <c r="C81" i="33" s="1"/>
  <c r="X81" i="33" s="1"/>
  <c r="Y81" i="33" s="1"/>
  <c r="M79" i="33"/>
  <c r="K79" i="33"/>
  <c r="V79" i="33"/>
  <c r="T78" i="33"/>
  <c r="W79" i="33" s="1"/>
  <c r="R78" i="33"/>
  <c r="C80" i="33" s="1"/>
  <c r="X80" i="33" s="1"/>
  <c r="Y80" i="33" s="1"/>
  <c r="M78" i="33"/>
  <c r="K78" i="33"/>
  <c r="V78" i="33"/>
  <c r="T77" i="33"/>
  <c r="W78" i="33" s="1"/>
  <c r="R77" i="33"/>
  <c r="AA78" i="33" s="1"/>
  <c r="M77" i="33"/>
  <c r="K77" i="33"/>
  <c r="V77" i="33"/>
  <c r="T76" i="33"/>
  <c r="W77" i="33" s="1"/>
  <c r="R76" i="33"/>
  <c r="M76" i="33"/>
  <c r="K76" i="33"/>
  <c r="V76" i="33"/>
  <c r="T75" i="33"/>
  <c r="W76" i="33" s="1"/>
  <c r="R75" i="33"/>
  <c r="Z76" i="33" s="1"/>
  <c r="M75" i="33"/>
  <c r="K75" i="33"/>
  <c r="V75" i="33"/>
  <c r="T74" i="33"/>
  <c r="W75" i="33" s="1"/>
  <c r="R74" i="33"/>
  <c r="C76" i="33" s="1"/>
  <c r="X76" i="33" s="1"/>
  <c r="Y76" i="33" s="1"/>
  <c r="M74" i="33"/>
  <c r="K74" i="33"/>
  <c r="V74" i="33"/>
  <c r="T73" i="33"/>
  <c r="W74" i="33" s="1"/>
  <c r="R73" i="33"/>
  <c r="AA74" i="33" s="1"/>
  <c r="M73" i="33"/>
  <c r="K73" i="33"/>
  <c r="V73" i="33"/>
  <c r="T72" i="33"/>
  <c r="W73" i="33" s="1"/>
  <c r="R72" i="33"/>
  <c r="M72" i="33"/>
  <c r="K72" i="33"/>
  <c r="V72" i="33"/>
  <c r="T71" i="33"/>
  <c r="W72" i="33"/>
  <c r="R71" i="33"/>
  <c r="C73" i="33" s="1"/>
  <c r="X73" i="33" s="1"/>
  <c r="Y73" i="33" s="1"/>
  <c r="M71" i="33"/>
  <c r="K71" i="33"/>
  <c r="V71" i="33"/>
  <c r="T70" i="33"/>
  <c r="W71" i="33" s="1"/>
  <c r="R70" i="33"/>
  <c r="C72" i="33" s="1"/>
  <c r="X72" i="33" s="1"/>
  <c r="Y72" i="33" s="1"/>
  <c r="M70" i="33"/>
  <c r="K70" i="33"/>
  <c r="V70" i="33"/>
  <c r="T69" i="33"/>
  <c r="W70" i="33" s="1"/>
  <c r="R69" i="33"/>
  <c r="AA70" i="33" s="1"/>
  <c r="M69" i="33"/>
  <c r="K69" i="33"/>
  <c r="V69" i="33"/>
  <c r="T68" i="33"/>
  <c r="W69" i="33" s="1"/>
  <c r="R68" i="33"/>
  <c r="M68" i="33"/>
  <c r="K68" i="33"/>
  <c r="V68" i="33"/>
  <c r="T67" i="33"/>
  <c r="W68" i="33" s="1"/>
  <c r="R67" i="33"/>
  <c r="C69" i="33" s="1"/>
  <c r="X69" i="33" s="1"/>
  <c r="Y69" i="33" s="1"/>
  <c r="M67" i="33"/>
  <c r="K67" i="33"/>
  <c r="V67" i="33"/>
  <c r="T66" i="33"/>
  <c r="W67" i="33" s="1"/>
  <c r="R66" i="33"/>
  <c r="C68" i="33" s="1"/>
  <c r="X68" i="33" s="1"/>
  <c r="Y68" i="33" s="1"/>
  <c r="M66" i="33"/>
  <c r="K66" i="33"/>
  <c r="V66" i="33"/>
  <c r="T65" i="33"/>
  <c r="W66" i="33" s="1"/>
  <c r="R65" i="33"/>
  <c r="AA66" i="33" s="1"/>
  <c r="M65" i="33"/>
  <c r="K65" i="33"/>
  <c r="V65" i="33"/>
  <c r="T64" i="33"/>
  <c r="W65" i="33" s="1"/>
  <c r="R64" i="33"/>
  <c r="M64" i="33"/>
  <c r="K64" i="33"/>
  <c r="V64" i="33"/>
  <c r="T63" i="33"/>
  <c r="W64" i="33"/>
  <c r="R63" i="33"/>
  <c r="C65" i="33" s="1"/>
  <c r="X65" i="33" s="1"/>
  <c r="Y65" i="33" s="1"/>
  <c r="M63" i="33"/>
  <c r="K63" i="33"/>
  <c r="W63" i="33"/>
  <c r="V63" i="33"/>
  <c r="T62" i="33"/>
  <c r="R62" i="33"/>
  <c r="C64" i="33" s="1"/>
  <c r="X64" i="33" s="1"/>
  <c r="Y64" i="33" s="1"/>
  <c r="M62" i="33"/>
  <c r="K62" i="33"/>
  <c r="V62" i="33"/>
  <c r="T61" i="33"/>
  <c r="W62" i="33"/>
  <c r="R61" i="33"/>
  <c r="AA62" i="33" s="1"/>
  <c r="M61" i="33"/>
  <c r="K61" i="33"/>
  <c r="V61" i="33"/>
  <c r="T60" i="33"/>
  <c r="W61" i="33" s="1"/>
  <c r="R60" i="33"/>
  <c r="M60" i="33"/>
  <c r="K60" i="33"/>
  <c r="V60" i="33"/>
  <c r="T59" i="33"/>
  <c r="W60" i="33"/>
  <c r="R59" i="33"/>
  <c r="Z60" i="33" s="1"/>
  <c r="M59" i="33"/>
  <c r="K59" i="33"/>
  <c r="V59" i="33"/>
  <c r="T58" i="33"/>
  <c r="W59" i="33" s="1"/>
  <c r="R58" i="33"/>
  <c r="C60" i="33" s="1"/>
  <c r="X60" i="33" s="1"/>
  <c r="Y60" i="33" s="1"/>
  <c r="M58" i="33"/>
  <c r="K58" i="33"/>
  <c r="V58" i="33"/>
  <c r="T57" i="33"/>
  <c r="W58" i="33" s="1"/>
  <c r="R57" i="33"/>
  <c r="AA58" i="33" s="1"/>
  <c r="M57" i="33"/>
  <c r="K57" i="33"/>
  <c r="V57" i="33"/>
  <c r="T56" i="33"/>
  <c r="W57" i="33" s="1"/>
  <c r="R56" i="33"/>
  <c r="M56" i="33"/>
  <c r="K56" i="33"/>
  <c r="V56" i="33"/>
  <c r="T55" i="33"/>
  <c r="W56" i="33" s="1"/>
  <c r="R55" i="33"/>
  <c r="C57" i="33" s="1"/>
  <c r="X57" i="33" s="1"/>
  <c r="Y57" i="33" s="1"/>
  <c r="M55" i="33"/>
  <c r="K55" i="33"/>
  <c r="V55" i="33"/>
  <c r="T54" i="33"/>
  <c r="W55" i="33" s="1"/>
  <c r="R54" i="33"/>
  <c r="C56" i="33" s="1"/>
  <c r="X56" i="33" s="1"/>
  <c r="Y56" i="33" s="1"/>
  <c r="M54" i="33"/>
  <c r="K54" i="33"/>
  <c r="V54" i="33"/>
  <c r="T53" i="33"/>
  <c r="W54" i="33" s="1"/>
  <c r="R53" i="33"/>
  <c r="Z54" i="33" s="1"/>
  <c r="M53" i="33"/>
  <c r="K53" i="33"/>
  <c r="V53" i="33"/>
  <c r="T52" i="33"/>
  <c r="W53" i="33" s="1"/>
  <c r="R52" i="33"/>
  <c r="M52" i="33"/>
  <c r="K52" i="33"/>
  <c r="V52" i="33"/>
  <c r="T51" i="33"/>
  <c r="W52" i="33" s="1"/>
  <c r="R51" i="33"/>
  <c r="C53" i="33" s="1"/>
  <c r="X53" i="33" s="1"/>
  <c r="Y53" i="33" s="1"/>
  <c r="M51" i="33"/>
  <c r="K51" i="33"/>
  <c r="V51" i="33"/>
  <c r="T50" i="33"/>
  <c r="W51" i="33" s="1"/>
  <c r="R50" i="33"/>
  <c r="C52" i="33" s="1"/>
  <c r="X52" i="33" s="1"/>
  <c r="Y52" i="33" s="1"/>
  <c r="M50" i="33"/>
  <c r="K50" i="33"/>
  <c r="V50" i="33"/>
  <c r="T49" i="33"/>
  <c r="W50" i="33" s="1"/>
  <c r="R49" i="33"/>
  <c r="AA50" i="33" s="1"/>
  <c r="M49" i="33"/>
  <c r="K49" i="33"/>
  <c r="V49" i="33"/>
  <c r="T48" i="33"/>
  <c r="W49" i="33" s="1"/>
  <c r="R48" i="33"/>
  <c r="M48" i="33"/>
  <c r="K48" i="33"/>
  <c r="V48" i="33"/>
  <c r="T47" i="33"/>
  <c r="W48" i="33" s="1"/>
  <c r="R47" i="33"/>
  <c r="C49" i="33" s="1"/>
  <c r="X49" i="33" s="1"/>
  <c r="Y49" i="33" s="1"/>
  <c r="M47" i="33"/>
  <c r="K47" i="33"/>
  <c r="V47" i="33"/>
  <c r="T46" i="33"/>
  <c r="W47" i="33" s="1"/>
  <c r="R46" i="33"/>
  <c r="C48" i="33" s="1"/>
  <c r="X48" i="33" s="1"/>
  <c r="Y48" i="33" s="1"/>
  <c r="M46" i="33"/>
  <c r="K46" i="33"/>
  <c r="V46" i="33"/>
  <c r="T45" i="33"/>
  <c r="W46" i="33" s="1"/>
  <c r="R45" i="33"/>
  <c r="AA46" i="33" s="1"/>
  <c r="M45" i="33"/>
  <c r="K45" i="33"/>
  <c r="V45" i="33"/>
  <c r="T44" i="33"/>
  <c r="W45" i="33" s="1"/>
  <c r="R44" i="33"/>
  <c r="M44" i="33"/>
  <c r="K44" i="33"/>
  <c r="V44" i="33"/>
  <c r="T43" i="33"/>
  <c r="W44" i="33" s="1"/>
  <c r="R43" i="33"/>
  <c r="Z44" i="33" s="1"/>
  <c r="M43" i="33"/>
  <c r="K43" i="33"/>
  <c r="V43" i="33"/>
  <c r="T42" i="33"/>
  <c r="W43" i="33" s="1"/>
  <c r="R42" i="33"/>
  <c r="C44" i="33" s="1"/>
  <c r="X44" i="33" s="1"/>
  <c r="Y44" i="33" s="1"/>
  <c r="M42" i="33"/>
  <c r="K42" i="33"/>
  <c r="V42" i="33"/>
  <c r="T41" i="33"/>
  <c r="W42" i="33" s="1"/>
  <c r="R41" i="33"/>
  <c r="C43" i="33" s="1"/>
  <c r="X43" i="33" s="1"/>
  <c r="Y43" i="33" s="1"/>
  <c r="M41" i="33"/>
  <c r="K41" i="33"/>
  <c r="V41" i="33"/>
  <c r="T40" i="33"/>
  <c r="W41" i="33" s="1"/>
  <c r="R40" i="33"/>
  <c r="M40" i="33"/>
  <c r="K40" i="33"/>
  <c r="V40" i="33"/>
  <c r="T39" i="33"/>
  <c r="W40" i="33" s="1"/>
  <c r="R39" i="33"/>
  <c r="C41" i="33" s="1"/>
  <c r="X41" i="33" s="1"/>
  <c r="Y41" i="33" s="1"/>
  <c r="M39" i="33"/>
  <c r="K39" i="33"/>
  <c r="V39" i="33"/>
  <c r="T38" i="33"/>
  <c r="W39" i="33" s="1"/>
  <c r="R38" i="33"/>
  <c r="C40" i="33" s="1"/>
  <c r="X40" i="33" s="1"/>
  <c r="Y40" i="33" s="1"/>
  <c r="M38" i="33"/>
  <c r="K38" i="33"/>
  <c r="V38" i="33"/>
  <c r="T37" i="33"/>
  <c r="W38" i="33" s="1"/>
  <c r="R37" i="33"/>
  <c r="Z38" i="33" s="1"/>
  <c r="M37" i="33"/>
  <c r="K37" i="33"/>
  <c r="V37" i="33"/>
  <c r="T36" i="33"/>
  <c r="W37" i="33" s="1"/>
  <c r="R36" i="33"/>
  <c r="M36" i="33"/>
  <c r="K36" i="33"/>
  <c r="V36" i="33"/>
  <c r="T35" i="33"/>
  <c r="W36" i="33"/>
  <c r="R35" i="33"/>
  <c r="C37" i="33" s="1"/>
  <c r="X37" i="33" s="1"/>
  <c r="Y37" i="33" s="1"/>
  <c r="M35" i="33"/>
  <c r="K35" i="33"/>
  <c r="V35" i="33"/>
  <c r="T34" i="33"/>
  <c r="W35" i="33" s="1"/>
  <c r="R34" i="33"/>
  <c r="AA35" i="33" s="1"/>
  <c r="M34" i="33"/>
  <c r="K34" i="33"/>
  <c r="V34" i="33"/>
  <c r="T33" i="33"/>
  <c r="W34" i="33" s="1"/>
  <c r="R33" i="33"/>
  <c r="C35" i="33" s="1"/>
  <c r="X35" i="33" s="1"/>
  <c r="Y35" i="33" s="1"/>
  <c r="M33" i="33"/>
  <c r="K33" i="33"/>
  <c r="V33" i="33"/>
  <c r="T32" i="33"/>
  <c r="W33" i="33"/>
  <c r="R32" i="33"/>
  <c r="M32" i="33"/>
  <c r="K32" i="33"/>
  <c r="V32" i="33"/>
  <c r="T31" i="33"/>
  <c r="W32" i="33" s="1"/>
  <c r="R31" i="33"/>
  <c r="C33" i="33" s="1"/>
  <c r="X33" i="33" s="1"/>
  <c r="Y33" i="33" s="1"/>
  <c r="M31" i="33"/>
  <c r="K31" i="33"/>
  <c r="V31" i="33"/>
  <c r="T30" i="33"/>
  <c r="W31" i="33" s="1"/>
  <c r="R30" i="33"/>
  <c r="C32" i="33" s="1"/>
  <c r="X32" i="33" s="1"/>
  <c r="Y32" i="33" s="1"/>
  <c r="M30" i="33"/>
  <c r="K30" i="33"/>
  <c r="V30" i="33"/>
  <c r="T29" i="33"/>
  <c r="W30" i="33" s="1"/>
  <c r="R29" i="33"/>
  <c r="AA30" i="33" s="1"/>
  <c r="M29" i="33"/>
  <c r="K29" i="33"/>
  <c r="V29" i="33"/>
  <c r="T28" i="33"/>
  <c r="W29" i="33" s="1"/>
  <c r="R28" i="33"/>
  <c r="M28" i="33"/>
  <c r="K28" i="33"/>
  <c r="V28" i="33"/>
  <c r="T27" i="33"/>
  <c r="W28" i="33" s="1"/>
  <c r="R27" i="33"/>
  <c r="Z28" i="33" s="1"/>
  <c r="M27" i="33"/>
  <c r="K27" i="33"/>
  <c r="V27" i="33"/>
  <c r="T26" i="33"/>
  <c r="W27" i="33" s="1"/>
  <c r="R26" i="33"/>
  <c r="C28" i="33" s="1"/>
  <c r="X28" i="33" s="1"/>
  <c r="Y28" i="33" s="1"/>
  <c r="M26" i="33"/>
  <c r="K26" i="33"/>
  <c r="V26" i="33"/>
  <c r="T25" i="33"/>
  <c r="W26" i="33" s="1"/>
  <c r="R25" i="33"/>
  <c r="C27" i="33" s="1"/>
  <c r="X27" i="33" s="1"/>
  <c r="Y27" i="33" s="1"/>
  <c r="M25" i="33"/>
  <c r="K25" i="33"/>
  <c r="V25" i="33"/>
  <c r="T24" i="33"/>
  <c r="W25" i="33"/>
  <c r="R24" i="33"/>
  <c r="M24" i="33"/>
  <c r="K24" i="33"/>
  <c r="V24" i="33"/>
  <c r="T23" i="33"/>
  <c r="W24" i="33" s="1"/>
  <c r="R23" i="33"/>
  <c r="C25" i="33" s="1"/>
  <c r="X25" i="33" s="1"/>
  <c r="Y25" i="33" s="1"/>
  <c r="M23" i="33"/>
  <c r="K23" i="33"/>
  <c r="V23" i="33"/>
  <c r="T22" i="33"/>
  <c r="W23" i="33" s="1"/>
  <c r="R22" i="33"/>
  <c r="C24" i="33" s="1"/>
  <c r="X24" i="33" s="1"/>
  <c r="Y24" i="33" s="1"/>
  <c r="M22" i="33"/>
  <c r="K22" i="33"/>
  <c r="T21" i="33"/>
  <c r="T20" i="33"/>
  <c r="W21" i="33" s="1"/>
  <c r="T19" i="33"/>
  <c r="W19" i="33" s="1"/>
  <c r="T18" i="33"/>
  <c r="V18" i="33" s="1"/>
  <c r="T17" i="33"/>
  <c r="T16" i="33"/>
  <c r="W16" i="33" s="1"/>
  <c r="T15" i="33"/>
  <c r="W15" i="33" s="1"/>
  <c r="T14" i="33"/>
  <c r="W14" i="33" s="1"/>
  <c r="T13" i="33"/>
  <c r="T12" i="33"/>
  <c r="T11" i="33"/>
  <c r="W11" i="33" s="1"/>
  <c r="T10" i="33"/>
  <c r="W10" i="33" s="1"/>
  <c r="T9" i="33"/>
  <c r="V9" i="33" s="1"/>
  <c r="C9" i="33"/>
  <c r="K9" i="33" s="1"/>
  <c r="M9" i="33" s="1"/>
  <c r="V108" i="32"/>
  <c r="T108" i="32"/>
  <c r="W108" i="32" s="1"/>
  <c r="R108" i="32"/>
  <c r="AA108" i="32" s="1"/>
  <c r="M108" i="32"/>
  <c r="K108" i="32"/>
  <c r="V107" i="32"/>
  <c r="T107" i="32"/>
  <c r="W107" i="32" s="1"/>
  <c r="R107" i="32"/>
  <c r="M107" i="32"/>
  <c r="K107" i="32"/>
  <c r="V106" i="32"/>
  <c r="T106" i="32"/>
  <c r="W106" i="32" s="1"/>
  <c r="R106" i="32"/>
  <c r="M106" i="32"/>
  <c r="K106" i="32"/>
  <c r="V105" i="32"/>
  <c r="T105" i="32"/>
  <c r="W105" i="32" s="1"/>
  <c r="R105" i="32"/>
  <c r="C106" i="32" s="1"/>
  <c r="X106" i="32" s="1"/>
  <c r="Y106" i="32" s="1"/>
  <c r="M105" i="32"/>
  <c r="K105" i="32"/>
  <c r="V104" i="32"/>
  <c r="T104" i="32"/>
  <c r="W104" i="32" s="1"/>
  <c r="R104" i="32"/>
  <c r="C105" i="32" s="1"/>
  <c r="X105" i="32" s="1"/>
  <c r="Y105" i="32" s="1"/>
  <c r="M104" i="32"/>
  <c r="K104" i="32"/>
  <c r="V103" i="32"/>
  <c r="T103" i="32"/>
  <c r="W103" i="32" s="1"/>
  <c r="R103" i="32"/>
  <c r="AA103" i="32" s="1"/>
  <c r="M103" i="32"/>
  <c r="K103" i="32"/>
  <c r="V102" i="32"/>
  <c r="T102" i="32"/>
  <c r="W102" i="32" s="1"/>
  <c r="R102" i="32"/>
  <c r="C103" i="32" s="1"/>
  <c r="X103" i="32" s="1"/>
  <c r="Y103" i="32" s="1"/>
  <c r="M102" i="32"/>
  <c r="K102" i="32"/>
  <c r="V101" i="32"/>
  <c r="T101" i="32"/>
  <c r="W101" i="32" s="1"/>
  <c r="R101" i="32"/>
  <c r="C102" i="32" s="1"/>
  <c r="X102" i="32" s="1"/>
  <c r="Y102" i="32" s="1"/>
  <c r="M101" i="32"/>
  <c r="K101" i="32"/>
  <c r="V100" i="32"/>
  <c r="T100" i="32"/>
  <c r="W100" i="32" s="1"/>
  <c r="R100" i="32"/>
  <c r="C101" i="32" s="1"/>
  <c r="X101" i="32" s="1"/>
  <c r="Y101" i="32" s="1"/>
  <c r="M100" i="32"/>
  <c r="K100" i="32"/>
  <c r="V99" i="32"/>
  <c r="T99" i="32"/>
  <c r="W99" i="32" s="1"/>
  <c r="R99" i="32"/>
  <c r="M99" i="32"/>
  <c r="K99" i="32"/>
  <c r="V98" i="32"/>
  <c r="T98" i="32"/>
  <c r="W98" i="32" s="1"/>
  <c r="R98" i="32"/>
  <c r="M98" i="32"/>
  <c r="K98" i="32"/>
  <c r="V97" i="32"/>
  <c r="T97" i="32"/>
  <c r="W97" i="32" s="1"/>
  <c r="R97" i="32"/>
  <c r="C98" i="32" s="1"/>
  <c r="X98" i="32" s="1"/>
  <c r="Y98" i="32" s="1"/>
  <c r="M97" i="32"/>
  <c r="K97" i="32"/>
  <c r="V96" i="32"/>
  <c r="T96" i="32"/>
  <c r="W96" i="32" s="1"/>
  <c r="R96" i="32"/>
  <c r="C97" i="32" s="1"/>
  <c r="X97" i="32" s="1"/>
  <c r="Y97" i="32" s="1"/>
  <c r="M96" i="32"/>
  <c r="K96" i="32"/>
  <c r="V95" i="32"/>
  <c r="T95" i="32"/>
  <c r="W95" i="32" s="1"/>
  <c r="R95" i="32"/>
  <c r="M95" i="32"/>
  <c r="K95" i="32"/>
  <c r="V94" i="32"/>
  <c r="T94" i="32"/>
  <c r="W94" i="32" s="1"/>
  <c r="R94" i="32"/>
  <c r="C95" i="32" s="1"/>
  <c r="X95" i="32" s="1"/>
  <c r="Y95" i="32" s="1"/>
  <c r="M94" i="32"/>
  <c r="K94" i="32"/>
  <c r="V93" i="32"/>
  <c r="T93" i="32"/>
  <c r="W93" i="32" s="1"/>
  <c r="R93" i="32"/>
  <c r="C94" i="32" s="1"/>
  <c r="X94" i="32" s="1"/>
  <c r="Y94" i="32" s="1"/>
  <c r="M93" i="32"/>
  <c r="K93" i="32"/>
  <c r="V92" i="32"/>
  <c r="T92" i="32"/>
  <c r="W92" i="32" s="1"/>
  <c r="R92" i="32"/>
  <c r="AA92" i="32" s="1"/>
  <c r="M92" i="32"/>
  <c r="K92" i="32"/>
  <c r="V91" i="32"/>
  <c r="T91" i="32"/>
  <c r="W91" i="32" s="1"/>
  <c r="R91" i="32"/>
  <c r="M91" i="32"/>
  <c r="K91" i="32"/>
  <c r="V90" i="32"/>
  <c r="T90" i="32"/>
  <c r="W90" i="32" s="1"/>
  <c r="R90" i="32"/>
  <c r="M90" i="32"/>
  <c r="K90" i="32"/>
  <c r="V89" i="32"/>
  <c r="T89" i="32"/>
  <c r="W89" i="32" s="1"/>
  <c r="R89" i="32"/>
  <c r="C90" i="32" s="1"/>
  <c r="X90" i="32" s="1"/>
  <c r="Y90" i="32" s="1"/>
  <c r="M89" i="32"/>
  <c r="K89" i="32"/>
  <c r="V88" i="32"/>
  <c r="T88" i="32"/>
  <c r="W88" i="32" s="1"/>
  <c r="R88" i="32"/>
  <c r="C89" i="32" s="1"/>
  <c r="X89" i="32" s="1"/>
  <c r="Y89" i="32" s="1"/>
  <c r="M88" i="32"/>
  <c r="K88" i="32"/>
  <c r="V87" i="32"/>
  <c r="T87" i="32"/>
  <c r="W87" i="32" s="1"/>
  <c r="R87" i="32"/>
  <c r="M87" i="32"/>
  <c r="K87" i="32"/>
  <c r="V86" i="32"/>
  <c r="T86" i="32"/>
  <c r="W86" i="32" s="1"/>
  <c r="R86" i="32"/>
  <c r="C87" i="32" s="1"/>
  <c r="X87" i="32" s="1"/>
  <c r="Y87" i="32" s="1"/>
  <c r="M86" i="32"/>
  <c r="K86" i="32"/>
  <c r="V85" i="32"/>
  <c r="T85" i="32"/>
  <c r="W85" i="32" s="1"/>
  <c r="R85" i="32"/>
  <c r="C86" i="32" s="1"/>
  <c r="X86" i="32" s="1"/>
  <c r="Y86" i="32" s="1"/>
  <c r="M85" i="32"/>
  <c r="K85" i="32"/>
  <c r="V84" i="32"/>
  <c r="T84" i="32"/>
  <c r="W84" i="32" s="1"/>
  <c r="R84" i="32"/>
  <c r="C85" i="32" s="1"/>
  <c r="X85" i="32" s="1"/>
  <c r="Y85" i="32" s="1"/>
  <c r="M84" i="32"/>
  <c r="K84" i="32"/>
  <c r="V83" i="32"/>
  <c r="T83" i="32"/>
  <c r="W83" i="32" s="1"/>
  <c r="R83" i="32"/>
  <c r="M83" i="32"/>
  <c r="K83" i="32"/>
  <c r="V82" i="32"/>
  <c r="T82" i="32"/>
  <c r="W82" i="32" s="1"/>
  <c r="R82" i="32"/>
  <c r="M82" i="32"/>
  <c r="K82" i="32"/>
  <c r="V81" i="32"/>
  <c r="T81" i="32"/>
  <c r="W81" i="32" s="1"/>
  <c r="R81" i="32"/>
  <c r="C82" i="32" s="1"/>
  <c r="X82" i="32" s="1"/>
  <c r="Y82" i="32" s="1"/>
  <c r="M81" i="32"/>
  <c r="K81" i="32"/>
  <c r="V80" i="32"/>
  <c r="T80" i="32"/>
  <c r="W80" i="32" s="1"/>
  <c r="R80" i="32"/>
  <c r="C81" i="32" s="1"/>
  <c r="X81" i="32" s="1"/>
  <c r="Y81" i="32" s="1"/>
  <c r="M80" i="32"/>
  <c r="K80" i="32"/>
  <c r="V79" i="32"/>
  <c r="T79" i="32"/>
  <c r="W79" i="32" s="1"/>
  <c r="R79" i="32"/>
  <c r="M79" i="32"/>
  <c r="K79" i="32"/>
  <c r="V78" i="32"/>
  <c r="T78" i="32"/>
  <c r="W78" i="32" s="1"/>
  <c r="R78" i="32"/>
  <c r="C79" i="32" s="1"/>
  <c r="X79" i="32" s="1"/>
  <c r="Y79" i="32" s="1"/>
  <c r="M78" i="32"/>
  <c r="K78" i="32"/>
  <c r="V77" i="32"/>
  <c r="T77" i="32"/>
  <c r="W77" i="32" s="1"/>
  <c r="R77" i="32"/>
  <c r="C78" i="32" s="1"/>
  <c r="X78" i="32" s="1"/>
  <c r="Y78" i="32" s="1"/>
  <c r="M77" i="32"/>
  <c r="K77" i="32"/>
  <c r="V76" i="32"/>
  <c r="T76" i="32"/>
  <c r="W76" i="32" s="1"/>
  <c r="R76" i="32"/>
  <c r="M76" i="32"/>
  <c r="K76" i="32"/>
  <c r="V75" i="32"/>
  <c r="T75" i="32"/>
  <c r="W75" i="32" s="1"/>
  <c r="R75" i="32"/>
  <c r="M75" i="32"/>
  <c r="K75" i="32"/>
  <c r="V74" i="32"/>
  <c r="T74" i="32"/>
  <c r="W74" i="32" s="1"/>
  <c r="R74" i="32"/>
  <c r="C75" i="32" s="1"/>
  <c r="X75" i="32" s="1"/>
  <c r="Y75" i="32" s="1"/>
  <c r="M74" i="32"/>
  <c r="K74" i="32"/>
  <c r="V73" i="32"/>
  <c r="T73" i="32"/>
  <c r="W73" i="32" s="1"/>
  <c r="R73" i="32"/>
  <c r="M73" i="32"/>
  <c r="K73" i="32"/>
  <c r="V72" i="32"/>
  <c r="T72" i="32"/>
  <c r="W72" i="32" s="1"/>
  <c r="R72" i="32"/>
  <c r="M72" i="32"/>
  <c r="K72" i="32"/>
  <c r="V71" i="32"/>
  <c r="T71" i="32"/>
  <c r="W71" i="32" s="1"/>
  <c r="R71" i="32"/>
  <c r="M71" i="32"/>
  <c r="K71" i="32"/>
  <c r="V70" i="32"/>
  <c r="T70" i="32"/>
  <c r="W70" i="32" s="1"/>
  <c r="R70" i="32"/>
  <c r="C71" i="32" s="1"/>
  <c r="X71" i="32" s="1"/>
  <c r="Y71" i="32" s="1"/>
  <c r="M70" i="32"/>
  <c r="K70" i="32"/>
  <c r="V69" i="32"/>
  <c r="T69" i="32"/>
  <c r="W69" i="32" s="1"/>
  <c r="R69" i="32"/>
  <c r="C70" i="32" s="1"/>
  <c r="X70" i="32" s="1"/>
  <c r="Y70" i="32" s="1"/>
  <c r="M69" i="32"/>
  <c r="K69" i="32"/>
  <c r="V68" i="32"/>
  <c r="T68" i="32"/>
  <c r="W68" i="32" s="1"/>
  <c r="R68" i="32"/>
  <c r="C69" i="32" s="1"/>
  <c r="X69" i="32" s="1"/>
  <c r="Y69" i="32" s="1"/>
  <c r="M68" i="32"/>
  <c r="K68" i="32"/>
  <c r="V67" i="32"/>
  <c r="T67" i="32"/>
  <c r="W67" i="32" s="1"/>
  <c r="R67" i="32"/>
  <c r="M67" i="32"/>
  <c r="K67" i="32"/>
  <c r="V66" i="32"/>
  <c r="T66" i="32"/>
  <c r="W66" i="32" s="1"/>
  <c r="R66" i="32"/>
  <c r="M66" i="32"/>
  <c r="K66" i="32"/>
  <c r="V65" i="32"/>
  <c r="T65" i="32"/>
  <c r="W65" i="32" s="1"/>
  <c r="R65" i="32"/>
  <c r="C66" i="32" s="1"/>
  <c r="X66" i="32" s="1"/>
  <c r="Y66" i="32" s="1"/>
  <c r="M65" i="32"/>
  <c r="K65" i="32"/>
  <c r="V64" i="32"/>
  <c r="T64" i="32"/>
  <c r="W64" i="32" s="1"/>
  <c r="R64" i="32"/>
  <c r="C65" i="32" s="1"/>
  <c r="X65" i="32" s="1"/>
  <c r="Y65" i="32" s="1"/>
  <c r="M64" i="32"/>
  <c r="K64" i="32"/>
  <c r="V63" i="32"/>
  <c r="T63" i="32"/>
  <c r="W63" i="32" s="1"/>
  <c r="R63" i="32"/>
  <c r="M63" i="32"/>
  <c r="K63" i="32"/>
  <c r="V62" i="32"/>
  <c r="T62" i="32"/>
  <c r="W62" i="32" s="1"/>
  <c r="R62" i="32"/>
  <c r="C63" i="32" s="1"/>
  <c r="X63" i="32" s="1"/>
  <c r="Y63" i="32" s="1"/>
  <c r="M62" i="32"/>
  <c r="K62" i="32"/>
  <c r="V61" i="32"/>
  <c r="T61" i="32"/>
  <c r="W61" i="32" s="1"/>
  <c r="R61" i="32"/>
  <c r="C62" i="32" s="1"/>
  <c r="X62" i="32" s="1"/>
  <c r="Y62" i="32" s="1"/>
  <c r="M61" i="32"/>
  <c r="K61" i="32"/>
  <c r="V60" i="32"/>
  <c r="T60" i="32"/>
  <c r="W60" i="32" s="1"/>
  <c r="R60" i="32"/>
  <c r="C61" i="32" s="1"/>
  <c r="X61" i="32" s="1"/>
  <c r="Y61" i="32" s="1"/>
  <c r="M60" i="32"/>
  <c r="K60" i="32"/>
  <c r="V59" i="32"/>
  <c r="T59" i="32"/>
  <c r="W59" i="32" s="1"/>
  <c r="R59" i="32"/>
  <c r="C60" i="32" s="1"/>
  <c r="X60" i="32" s="1"/>
  <c r="Y60" i="32" s="1"/>
  <c r="M59" i="32"/>
  <c r="K59" i="32"/>
  <c r="V58" i="32"/>
  <c r="T58" i="32"/>
  <c r="W58" i="32" s="1"/>
  <c r="R58" i="32"/>
  <c r="M58" i="32"/>
  <c r="K58" i="32"/>
  <c r="V57" i="32"/>
  <c r="T57" i="32"/>
  <c r="W57" i="32" s="1"/>
  <c r="R57" i="32"/>
  <c r="C58" i="32" s="1"/>
  <c r="X58" i="32" s="1"/>
  <c r="Y58" i="32" s="1"/>
  <c r="M57" i="32"/>
  <c r="K57" i="32"/>
  <c r="V56" i="32"/>
  <c r="T56" i="32"/>
  <c r="W56" i="32" s="1"/>
  <c r="R56" i="32"/>
  <c r="C57" i="32" s="1"/>
  <c r="X57" i="32" s="1"/>
  <c r="Y57" i="32" s="1"/>
  <c r="M56" i="32"/>
  <c r="K56" i="32"/>
  <c r="V55" i="32"/>
  <c r="T55" i="32"/>
  <c r="W55" i="32" s="1"/>
  <c r="R55" i="32"/>
  <c r="C56" i="32" s="1"/>
  <c r="X56" i="32" s="1"/>
  <c r="Y56" i="32" s="1"/>
  <c r="M55" i="32"/>
  <c r="K55" i="32"/>
  <c r="V54" i="32"/>
  <c r="T54" i="32"/>
  <c r="W54" i="32" s="1"/>
  <c r="R54" i="32"/>
  <c r="M54" i="32"/>
  <c r="K54" i="32"/>
  <c r="V53" i="32"/>
  <c r="T53" i="32"/>
  <c r="W53" i="32" s="1"/>
  <c r="R53" i="32"/>
  <c r="M53" i="32"/>
  <c r="K53" i="32"/>
  <c r="V52" i="32"/>
  <c r="T52" i="32"/>
  <c r="W52" i="32" s="1"/>
  <c r="R52" i="32"/>
  <c r="C53" i="32" s="1"/>
  <c r="X53" i="32" s="1"/>
  <c r="Y53" i="32" s="1"/>
  <c r="M52" i="32"/>
  <c r="K52" i="32"/>
  <c r="V51" i="32"/>
  <c r="T51" i="32"/>
  <c r="W51" i="32" s="1"/>
  <c r="R51" i="32"/>
  <c r="C52" i="32" s="1"/>
  <c r="X52" i="32" s="1"/>
  <c r="Y52" i="32" s="1"/>
  <c r="M51" i="32"/>
  <c r="K51" i="32"/>
  <c r="V50" i="32"/>
  <c r="T50" i="32"/>
  <c r="W50" i="32" s="1"/>
  <c r="R50" i="32"/>
  <c r="M50" i="32"/>
  <c r="K50" i="32"/>
  <c r="V49" i="32"/>
  <c r="T49" i="32"/>
  <c r="W49" i="32" s="1"/>
  <c r="R49" i="32"/>
  <c r="C50" i="32" s="1"/>
  <c r="X50" i="32" s="1"/>
  <c r="Y50" i="32" s="1"/>
  <c r="M49" i="32"/>
  <c r="K49" i="32"/>
  <c r="V48" i="32"/>
  <c r="T48" i="32"/>
  <c r="W48" i="32" s="1"/>
  <c r="R48" i="32"/>
  <c r="C49" i="32" s="1"/>
  <c r="X49" i="32" s="1"/>
  <c r="Y49" i="32" s="1"/>
  <c r="M48" i="32"/>
  <c r="K48" i="32"/>
  <c r="V47" i="32"/>
  <c r="T47" i="32"/>
  <c r="W47" i="32" s="1"/>
  <c r="R47" i="32"/>
  <c r="C48" i="32" s="1"/>
  <c r="X48" i="32" s="1"/>
  <c r="Y48" i="32" s="1"/>
  <c r="M47" i="32"/>
  <c r="K47" i="32"/>
  <c r="V46" i="32"/>
  <c r="T46" i="32"/>
  <c r="W46" i="32" s="1"/>
  <c r="R46" i="32"/>
  <c r="M46" i="32"/>
  <c r="K46" i="32"/>
  <c r="V45" i="32"/>
  <c r="T45" i="32"/>
  <c r="W45" i="32" s="1"/>
  <c r="R45" i="32"/>
  <c r="M45" i="32"/>
  <c r="K45" i="32"/>
  <c r="V44" i="32"/>
  <c r="T44" i="32"/>
  <c r="W44" i="32" s="1"/>
  <c r="R44" i="32"/>
  <c r="C45" i="32" s="1"/>
  <c r="X45" i="32" s="1"/>
  <c r="Y45" i="32" s="1"/>
  <c r="M44" i="32"/>
  <c r="K44" i="32"/>
  <c r="V43" i="32"/>
  <c r="T43" i="32"/>
  <c r="W43" i="32" s="1"/>
  <c r="R43" i="32"/>
  <c r="C44" i="32" s="1"/>
  <c r="X44" i="32" s="1"/>
  <c r="Y44" i="32" s="1"/>
  <c r="M43" i="32"/>
  <c r="K43" i="32"/>
  <c r="V42" i="32"/>
  <c r="T42" i="32"/>
  <c r="W42" i="32" s="1"/>
  <c r="R42" i="32"/>
  <c r="M42" i="32"/>
  <c r="K42" i="32"/>
  <c r="V41" i="32"/>
  <c r="T41" i="32"/>
  <c r="W41" i="32" s="1"/>
  <c r="R41" i="32"/>
  <c r="C42" i="32" s="1"/>
  <c r="X42" i="32" s="1"/>
  <c r="Y42" i="32" s="1"/>
  <c r="M41" i="32"/>
  <c r="K41" i="32"/>
  <c r="V40" i="32"/>
  <c r="T40" i="32"/>
  <c r="W40" i="32" s="1"/>
  <c r="R40" i="32"/>
  <c r="C41" i="32" s="1"/>
  <c r="X41" i="32" s="1"/>
  <c r="Y41" i="32" s="1"/>
  <c r="M40" i="32"/>
  <c r="K40" i="32"/>
  <c r="V39" i="32"/>
  <c r="T39" i="32"/>
  <c r="W39" i="32" s="1"/>
  <c r="R39" i="32"/>
  <c r="C40" i="32" s="1"/>
  <c r="X40" i="32" s="1"/>
  <c r="Y40" i="32" s="1"/>
  <c r="M39" i="32"/>
  <c r="K39" i="32"/>
  <c r="V38" i="32"/>
  <c r="T38" i="32"/>
  <c r="W38" i="32" s="1"/>
  <c r="R38" i="32"/>
  <c r="M38" i="32"/>
  <c r="K38" i="32"/>
  <c r="V37" i="32"/>
  <c r="T37" i="32"/>
  <c r="W37" i="32" s="1"/>
  <c r="R37" i="32"/>
  <c r="M37" i="32"/>
  <c r="K37" i="32"/>
  <c r="V36" i="32"/>
  <c r="T36" i="32"/>
  <c r="W36" i="32" s="1"/>
  <c r="R36" i="32"/>
  <c r="C37" i="32" s="1"/>
  <c r="X37" i="32" s="1"/>
  <c r="Y37" i="32" s="1"/>
  <c r="M36" i="32"/>
  <c r="K36" i="32"/>
  <c r="V35" i="32"/>
  <c r="T35" i="32"/>
  <c r="W35" i="32" s="1"/>
  <c r="R35" i="32"/>
  <c r="C36" i="32" s="1"/>
  <c r="X36" i="32" s="1"/>
  <c r="Y36" i="32" s="1"/>
  <c r="M35" i="32"/>
  <c r="K35" i="32"/>
  <c r="V34" i="32"/>
  <c r="T34" i="32"/>
  <c r="W34" i="32" s="1"/>
  <c r="R34" i="32"/>
  <c r="M34" i="32"/>
  <c r="K34" i="32"/>
  <c r="V33" i="32"/>
  <c r="T33" i="32"/>
  <c r="W33" i="32" s="1"/>
  <c r="R33" i="32"/>
  <c r="C34" i="32" s="1"/>
  <c r="X34" i="32" s="1"/>
  <c r="Y34" i="32" s="1"/>
  <c r="M33" i="32"/>
  <c r="K33" i="32"/>
  <c r="V32" i="32"/>
  <c r="T32" i="32"/>
  <c r="W32" i="32" s="1"/>
  <c r="R32" i="32"/>
  <c r="C33" i="32" s="1"/>
  <c r="X33" i="32" s="1"/>
  <c r="Y33" i="32" s="1"/>
  <c r="M32" i="32"/>
  <c r="K32" i="32"/>
  <c r="V31" i="32"/>
  <c r="T31" i="32"/>
  <c r="W31" i="32" s="1"/>
  <c r="R31" i="32"/>
  <c r="C32" i="32" s="1"/>
  <c r="X32" i="32" s="1"/>
  <c r="Y32" i="32" s="1"/>
  <c r="M31" i="32"/>
  <c r="K31" i="32"/>
  <c r="V30" i="32"/>
  <c r="T30" i="32"/>
  <c r="W30" i="32" s="1"/>
  <c r="R30" i="32"/>
  <c r="M30" i="32"/>
  <c r="K30" i="32"/>
  <c r="V29" i="32"/>
  <c r="T29" i="32"/>
  <c r="W29" i="32" s="1"/>
  <c r="R29" i="32"/>
  <c r="M29" i="32"/>
  <c r="K29" i="32"/>
  <c r="V28" i="32"/>
  <c r="T28" i="32"/>
  <c r="W28" i="32" s="1"/>
  <c r="R28" i="32"/>
  <c r="C29" i="32" s="1"/>
  <c r="X29" i="32" s="1"/>
  <c r="Y29" i="32" s="1"/>
  <c r="M28" i="32"/>
  <c r="K28" i="32"/>
  <c r="V27" i="32"/>
  <c r="T27" i="32"/>
  <c r="W27" i="32" s="1"/>
  <c r="R27" i="32"/>
  <c r="C28" i="32" s="1"/>
  <c r="X28" i="32" s="1"/>
  <c r="Y28" i="32" s="1"/>
  <c r="M27" i="32"/>
  <c r="K27" i="32"/>
  <c r="V26" i="32"/>
  <c r="T26" i="32"/>
  <c r="W26" i="32" s="1"/>
  <c r="R26" i="32"/>
  <c r="M26" i="32"/>
  <c r="K26" i="32"/>
  <c r="V25" i="32"/>
  <c r="T25" i="32"/>
  <c r="W25" i="32" s="1"/>
  <c r="R25" i="32"/>
  <c r="C26" i="32" s="1"/>
  <c r="X26" i="32" s="1"/>
  <c r="Y26" i="32" s="1"/>
  <c r="M25" i="32"/>
  <c r="K25" i="32"/>
  <c r="V24" i="32"/>
  <c r="T24" i="32"/>
  <c r="W24" i="32" s="1"/>
  <c r="R24" i="32"/>
  <c r="C25" i="32" s="1"/>
  <c r="X25" i="32" s="1"/>
  <c r="Y25" i="32" s="1"/>
  <c r="M24" i="32"/>
  <c r="K24" i="32"/>
  <c r="V23" i="32"/>
  <c r="T23" i="32"/>
  <c r="W23" i="32" s="1"/>
  <c r="R23" i="32"/>
  <c r="C24" i="32" s="1"/>
  <c r="X24" i="32" s="1"/>
  <c r="Y24" i="32" s="1"/>
  <c r="M23" i="32"/>
  <c r="K23" i="32"/>
  <c r="T22" i="32"/>
  <c r="W22" i="32" s="1"/>
  <c r="R22" i="32"/>
  <c r="T21" i="32"/>
  <c r="W21" i="32" s="1"/>
  <c r="T20" i="32"/>
  <c r="T19" i="32"/>
  <c r="T18" i="32"/>
  <c r="T17" i="32"/>
  <c r="T16" i="32"/>
  <c r="T15" i="32"/>
  <c r="T14" i="32"/>
  <c r="T13" i="32"/>
  <c r="T12" i="32"/>
  <c r="W12" i="32" s="1"/>
  <c r="T11" i="32"/>
  <c r="W11" i="32" s="1"/>
  <c r="T10" i="32"/>
  <c r="T9" i="32"/>
  <c r="V9" i="32" s="1"/>
  <c r="C9" i="32"/>
  <c r="K9" i="32" s="1"/>
  <c r="M9" i="32" s="1"/>
  <c r="V108" i="31"/>
  <c r="T108" i="31"/>
  <c r="W108" i="31" s="1"/>
  <c r="R108" i="31"/>
  <c r="M108" i="31"/>
  <c r="K108" i="31"/>
  <c r="W107" i="31"/>
  <c r="V107" i="31"/>
  <c r="T107" i="31"/>
  <c r="R107" i="31"/>
  <c r="C108" i="31" s="1"/>
  <c r="X108" i="31" s="1"/>
  <c r="Y108" i="31" s="1"/>
  <c r="M107" i="31"/>
  <c r="K107" i="31"/>
  <c r="V106" i="31"/>
  <c r="T106" i="31"/>
  <c r="W106" i="31" s="1"/>
  <c r="R106" i="31"/>
  <c r="C107" i="31" s="1"/>
  <c r="X107" i="31" s="1"/>
  <c r="Y107" i="31" s="1"/>
  <c r="M106" i="31"/>
  <c r="K106" i="31"/>
  <c r="V105" i="31"/>
  <c r="T105" i="31"/>
  <c r="W105" i="31"/>
  <c r="R105" i="31"/>
  <c r="M105" i="31"/>
  <c r="K105" i="31"/>
  <c r="V104" i="31"/>
  <c r="T104" i="31"/>
  <c r="W104" i="31" s="1"/>
  <c r="R104" i="31"/>
  <c r="C105" i="31" s="1"/>
  <c r="X105" i="31" s="1"/>
  <c r="Y105" i="31" s="1"/>
  <c r="M104" i="31"/>
  <c r="K104" i="31"/>
  <c r="V103" i="31"/>
  <c r="T103" i="31"/>
  <c r="W103" i="31" s="1"/>
  <c r="R103" i="31"/>
  <c r="C104" i="31" s="1"/>
  <c r="X104" i="31" s="1"/>
  <c r="Y104" i="31" s="1"/>
  <c r="M103" i="31"/>
  <c r="K103" i="31"/>
  <c r="V102" i="31"/>
  <c r="T102" i="31"/>
  <c r="W102" i="31" s="1"/>
  <c r="R102" i="31"/>
  <c r="C103" i="31" s="1"/>
  <c r="X103" i="31" s="1"/>
  <c r="Y103" i="31" s="1"/>
  <c r="M102" i="31"/>
  <c r="K102" i="31"/>
  <c r="V101" i="31"/>
  <c r="T101" i="31"/>
  <c r="W101" i="31"/>
  <c r="R101" i="31"/>
  <c r="M101" i="31"/>
  <c r="K101" i="31"/>
  <c r="V100" i="31"/>
  <c r="T100" i="31"/>
  <c r="W100" i="31"/>
  <c r="R100" i="31"/>
  <c r="C101" i="31" s="1"/>
  <c r="X101" i="31" s="1"/>
  <c r="Y101" i="31" s="1"/>
  <c r="M100" i="31"/>
  <c r="K100" i="31"/>
  <c r="W99" i="31"/>
  <c r="V99" i="31"/>
  <c r="T99" i="31"/>
  <c r="R99" i="31"/>
  <c r="C100" i="31" s="1"/>
  <c r="X100" i="31" s="1"/>
  <c r="Y100" i="31" s="1"/>
  <c r="M99" i="31"/>
  <c r="K99" i="31"/>
  <c r="V98" i="31"/>
  <c r="T98" i="31"/>
  <c r="W98" i="31" s="1"/>
  <c r="R98" i="31"/>
  <c r="C99" i="31" s="1"/>
  <c r="X99" i="31" s="1"/>
  <c r="Y99" i="31" s="1"/>
  <c r="M98" i="31"/>
  <c r="K98" i="31"/>
  <c r="V97" i="31"/>
  <c r="T97" i="31"/>
  <c r="W97" i="31"/>
  <c r="R97" i="31"/>
  <c r="M97" i="31"/>
  <c r="K97" i="31"/>
  <c r="V96" i="31"/>
  <c r="T96" i="31"/>
  <c r="W96" i="31" s="1"/>
  <c r="R96" i="31"/>
  <c r="C97" i="31" s="1"/>
  <c r="X97" i="31" s="1"/>
  <c r="Y97" i="31" s="1"/>
  <c r="M96" i="31"/>
  <c r="K96" i="31"/>
  <c r="V95" i="31"/>
  <c r="T95" i="31"/>
  <c r="W95" i="31" s="1"/>
  <c r="R95" i="31"/>
  <c r="C96" i="31" s="1"/>
  <c r="X96" i="31" s="1"/>
  <c r="Y96" i="31" s="1"/>
  <c r="M95" i="31"/>
  <c r="K95" i="31"/>
  <c r="V94" i="31"/>
  <c r="T94" i="31"/>
  <c r="W94" i="31" s="1"/>
  <c r="R94" i="31"/>
  <c r="C95" i="31" s="1"/>
  <c r="X95" i="31" s="1"/>
  <c r="Y95" i="31" s="1"/>
  <c r="M94" i="31"/>
  <c r="K94" i="31"/>
  <c r="V93" i="31"/>
  <c r="T93" i="31"/>
  <c r="W93" i="31"/>
  <c r="R93" i="31"/>
  <c r="M93" i="31"/>
  <c r="K93" i="31"/>
  <c r="V92" i="31"/>
  <c r="T92" i="31"/>
  <c r="W92" i="31"/>
  <c r="R92" i="31"/>
  <c r="C93" i="31" s="1"/>
  <c r="X93" i="31" s="1"/>
  <c r="Y93" i="31" s="1"/>
  <c r="M92" i="31"/>
  <c r="K92" i="31"/>
  <c r="V91" i="31"/>
  <c r="T91" i="31"/>
  <c r="W91" i="31" s="1"/>
  <c r="R91" i="31"/>
  <c r="C92" i="31" s="1"/>
  <c r="X92" i="31" s="1"/>
  <c r="Y92" i="31" s="1"/>
  <c r="M91" i="31"/>
  <c r="K91" i="31"/>
  <c r="V90" i="31"/>
  <c r="T90" i="31"/>
  <c r="W90" i="31" s="1"/>
  <c r="R90" i="31"/>
  <c r="C91" i="31" s="1"/>
  <c r="X91" i="31" s="1"/>
  <c r="Y91" i="31" s="1"/>
  <c r="M90" i="31"/>
  <c r="K90" i="31"/>
  <c r="V89" i="31"/>
  <c r="T89" i="31"/>
  <c r="W89" i="31"/>
  <c r="R89" i="31"/>
  <c r="M89" i="31"/>
  <c r="K89" i="31"/>
  <c r="V88" i="31"/>
  <c r="T88" i="31"/>
  <c r="W88" i="31" s="1"/>
  <c r="R88" i="31"/>
  <c r="C89" i="31" s="1"/>
  <c r="X89" i="31" s="1"/>
  <c r="Y89" i="31" s="1"/>
  <c r="M88" i="31"/>
  <c r="K88" i="31"/>
  <c r="V87" i="31"/>
  <c r="T87" i="31"/>
  <c r="W87" i="31" s="1"/>
  <c r="R87" i="31"/>
  <c r="C88" i="31" s="1"/>
  <c r="X88" i="31" s="1"/>
  <c r="Y88" i="31" s="1"/>
  <c r="M87" i="31"/>
  <c r="K87" i="31"/>
  <c r="V86" i="31"/>
  <c r="T86" i="31"/>
  <c r="W86" i="31" s="1"/>
  <c r="R86" i="31"/>
  <c r="C87" i="31" s="1"/>
  <c r="X87" i="31" s="1"/>
  <c r="Y87" i="31" s="1"/>
  <c r="M86" i="31"/>
  <c r="K86" i="31"/>
  <c r="V85" i="31"/>
  <c r="T85" i="31"/>
  <c r="W85" i="31"/>
  <c r="R85" i="31"/>
  <c r="M85" i="31"/>
  <c r="K85" i="31"/>
  <c r="V84" i="31"/>
  <c r="T84" i="31"/>
  <c r="W84" i="31"/>
  <c r="R84" i="31"/>
  <c r="C85" i="31" s="1"/>
  <c r="X85" i="31" s="1"/>
  <c r="Y85" i="31" s="1"/>
  <c r="M84" i="31"/>
  <c r="K84" i="31"/>
  <c r="W83" i="31"/>
  <c r="V83" i="31"/>
  <c r="T83" i="31"/>
  <c r="R83" i="31"/>
  <c r="C84" i="31" s="1"/>
  <c r="X84" i="31" s="1"/>
  <c r="Y84" i="31" s="1"/>
  <c r="M83" i="31"/>
  <c r="K83" i="31"/>
  <c r="V82" i="31"/>
  <c r="T82" i="31"/>
  <c r="W82" i="31" s="1"/>
  <c r="R82" i="31"/>
  <c r="C83" i="31" s="1"/>
  <c r="X83" i="31" s="1"/>
  <c r="Y83" i="31" s="1"/>
  <c r="M82" i="31"/>
  <c r="K82" i="31"/>
  <c r="V81" i="31"/>
  <c r="T81" i="31"/>
  <c r="W81" i="31"/>
  <c r="R81" i="31"/>
  <c r="M81" i="31"/>
  <c r="K81" i="31"/>
  <c r="V80" i="31"/>
  <c r="T80" i="31"/>
  <c r="W80" i="31" s="1"/>
  <c r="R80" i="31"/>
  <c r="C81" i="31" s="1"/>
  <c r="X81" i="31" s="1"/>
  <c r="Y81" i="31" s="1"/>
  <c r="M80" i="31"/>
  <c r="K80" i="31"/>
  <c r="V79" i="31"/>
  <c r="T79" i="31"/>
  <c r="W79" i="31" s="1"/>
  <c r="R79" i="31"/>
  <c r="C80" i="31" s="1"/>
  <c r="X80" i="31" s="1"/>
  <c r="Y80" i="31" s="1"/>
  <c r="M79" i="31"/>
  <c r="K79" i="31"/>
  <c r="V78" i="31"/>
  <c r="T78" i="31"/>
  <c r="W78" i="31" s="1"/>
  <c r="R78" i="31"/>
  <c r="C79" i="31" s="1"/>
  <c r="X79" i="31" s="1"/>
  <c r="Y79" i="31" s="1"/>
  <c r="M78" i="31"/>
  <c r="K78" i="31"/>
  <c r="V77" i="31"/>
  <c r="T77" i="31"/>
  <c r="W77" i="31"/>
  <c r="R77" i="31"/>
  <c r="M77" i="31"/>
  <c r="K77" i="31"/>
  <c r="V76" i="31"/>
  <c r="T76" i="31"/>
  <c r="W76" i="31"/>
  <c r="R76" i="31"/>
  <c r="C77" i="31" s="1"/>
  <c r="X77" i="31" s="1"/>
  <c r="Y77" i="31" s="1"/>
  <c r="M76" i="31"/>
  <c r="K76" i="31"/>
  <c r="V75" i="31"/>
  <c r="T75" i="31"/>
  <c r="W75" i="31" s="1"/>
  <c r="R75" i="31"/>
  <c r="C76" i="31" s="1"/>
  <c r="X76" i="31" s="1"/>
  <c r="Y76" i="31" s="1"/>
  <c r="M75" i="31"/>
  <c r="K75" i="31"/>
  <c r="V74" i="31"/>
  <c r="T74" i="31"/>
  <c r="W74" i="31" s="1"/>
  <c r="R74" i="31"/>
  <c r="C75" i="31" s="1"/>
  <c r="X75" i="31" s="1"/>
  <c r="Y75" i="31" s="1"/>
  <c r="M74" i="31"/>
  <c r="K74" i="31"/>
  <c r="V73" i="31"/>
  <c r="T73" i="31"/>
  <c r="W73" i="31"/>
  <c r="R73" i="31"/>
  <c r="M73" i="31"/>
  <c r="K73" i="31"/>
  <c r="V72" i="31"/>
  <c r="T72" i="31"/>
  <c r="W72" i="31"/>
  <c r="R72" i="31"/>
  <c r="C73" i="31" s="1"/>
  <c r="X73" i="31" s="1"/>
  <c r="Y73" i="31" s="1"/>
  <c r="M72" i="31"/>
  <c r="K72" i="31"/>
  <c r="V71" i="31"/>
  <c r="T71" i="31"/>
  <c r="W71" i="31" s="1"/>
  <c r="R71" i="31"/>
  <c r="C72" i="31" s="1"/>
  <c r="X72" i="31" s="1"/>
  <c r="Y72" i="31" s="1"/>
  <c r="M71" i="31"/>
  <c r="K71" i="31"/>
  <c r="V70" i="31"/>
  <c r="T70" i="31"/>
  <c r="W70" i="31" s="1"/>
  <c r="R70" i="31"/>
  <c r="C71" i="31" s="1"/>
  <c r="X71" i="31" s="1"/>
  <c r="Y71" i="31" s="1"/>
  <c r="M70" i="31"/>
  <c r="K70" i="31"/>
  <c r="V69" i="31"/>
  <c r="T69" i="31"/>
  <c r="W69" i="31"/>
  <c r="R69" i="31"/>
  <c r="M69" i="31"/>
  <c r="K69" i="31"/>
  <c r="V68" i="31"/>
  <c r="T68" i="31"/>
  <c r="W68" i="31"/>
  <c r="R68" i="31"/>
  <c r="C69" i="31" s="1"/>
  <c r="X69" i="31" s="1"/>
  <c r="Y69" i="31" s="1"/>
  <c r="M68" i="31"/>
  <c r="K68" i="31"/>
  <c r="W67" i="31"/>
  <c r="V67" i="31"/>
  <c r="T67" i="31"/>
  <c r="R67" i="31"/>
  <c r="C68" i="31" s="1"/>
  <c r="X68" i="31" s="1"/>
  <c r="Y68" i="31" s="1"/>
  <c r="M67" i="31"/>
  <c r="K67" i="31"/>
  <c r="V66" i="31"/>
  <c r="T66" i="31"/>
  <c r="W66" i="31" s="1"/>
  <c r="R66" i="31"/>
  <c r="C67" i="31" s="1"/>
  <c r="X67" i="31" s="1"/>
  <c r="Y67" i="31" s="1"/>
  <c r="M66" i="31"/>
  <c r="K66" i="31"/>
  <c r="V65" i="31"/>
  <c r="T65" i="31"/>
  <c r="W65" i="31"/>
  <c r="R65" i="31"/>
  <c r="M65" i="31"/>
  <c r="K65" i="31"/>
  <c r="V64" i="31"/>
  <c r="T64" i="31"/>
  <c r="W64" i="31" s="1"/>
  <c r="R64" i="31"/>
  <c r="C65" i="31" s="1"/>
  <c r="X65" i="31" s="1"/>
  <c r="Y65" i="31" s="1"/>
  <c r="M64" i="31"/>
  <c r="K64" i="31"/>
  <c r="V63" i="31"/>
  <c r="T63" i="31"/>
  <c r="W63" i="31" s="1"/>
  <c r="R63" i="31"/>
  <c r="C64" i="31" s="1"/>
  <c r="X64" i="31" s="1"/>
  <c r="Y64" i="31" s="1"/>
  <c r="M63" i="31"/>
  <c r="K63" i="31"/>
  <c r="W62" i="31"/>
  <c r="V62" i="31"/>
  <c r="T62" i="31"/>
  <c r="R62" i="31"/>
  <c r="C63" i="31" s="1"/>
  <c r="X63" i="31" s="1"/>
  <c r="Y63" i="31" s="1"/>
  <c r="M62" i="31"/>
  <c r="K62" i="31"/>
  <c r="V61" i="31"/>
  <c r="T61" i="31"/>
  <c r="W61" i="31"/>
  <c r="R61" i="31"/>
  <c r="M61" i="31"/>
  <c r="K61" i="31"/>
  <c r="V60" i="31"/>
  <c r="T60" i="31"/>
  <c r="W60" i="31"/>
  <c r="R60" i="31"/>
  <c r="C61" i="31" s="1"/>
  <c r="X61" i="31" s="1"/>
  <c r="Y61" i="31" s="1"/>
  <c r="M60" i="31"/>
  <c r="K60" i="31"/>
  <c r="W59" i="31"/>
  <c r="V59" i="31"/>
  <c r="T59" i="31"/>
  <c r="R59" i="31"/>
  <c r="C60" i="31" s="1"/>
  <c r="X60" i="31" s="1"/>
  <c r="Y60" i="31" s="1"/>
  <c r="M59" i="31"/>
  <c r="K59" i="31"/>
  <c r="V58" i="31"/>
  <c r="T58" i="31"/>
  <c r="W58" i="31" s="1"/>
  <c r="R58" i="31"/>
  <c r="C59" i="31" s="1"/>
  <c r="X59" i="31" s="1"/>
  <c r="Y59" i="31" s="1"/>
  <c r="M58" i="31"/>
  <c r="K58" i="31"/>
  <c r="V57" i="31"/>
  <c r="T57" i="31"/>
  <c r="W57" i="31"/>
  <c r="R57" i="31"/>
  <c r="M57" i="31"/>
  <c r="K57" i="31"/>
  <c r="V56" i="31"/>
  <c r="T56" i="31"/>
  <c r="W56" i="31" s="1"/>
  <c r="R56" i="31"/>
  <c r="C57" i="31" s="1"/>
  <c r="X57" i="31" s="1"/>
  <c r="Y57" i="31" s="1"/>
  <c r="M56" i="31"/>
  <c r="K56" i="31"/>
  <c r="V55" i="31"/>
  <c r="T55" i="31"/>
  <c r="W55" i="31" s="1"/>
  <c r="R55" i="31"/>
  <c r="C56" i="31" s="1"/>
  <c r="X56" i="31" s="1"/>
  <c r="Y56" i="31" s="1"/>
  <c r="M55" i="31"/>
  <c r="K55" i="31"/>
  <c r="W54" i="31"/>
  <c r="V54" i="31"/>
  <c r="T54" i="31"/>
  <c r="R54" i="31"/>
  <c r="C55" i="31" s="1"/>
  <c r="X55" i="31" s="1"/>
  <c r="Y55" i="31" s="1"/>
  <c r="M54" i="31"/>
  <c r="K54" i="31"/>
  <c r="V53" i="31"/>
  <c r="T53" i="31"/>
  <c r="W53" i="31"/>
  <c r="R53" i="31"/>
  <c r="M53" i="31"/>
  <c r="K53" i="31"/>
  <c r="V52" i="31"/>
  <c r="T52" i="31"/>
  <c r="W52" i="31" s="1"/>
  <c r="R52" i="31"/>
  <c r="C53" i="31" s="1"/>
  <c r="X53" i="31" s="1"/>
  <c r="Y53" i="31" s="1"/>
  <c r="M52" i="31"/>
  <c r="K52" i="31"/>
  <c r="W51" i="31"/>
  <c r="V51" i="31"/>
  <c r="T51" i="31"/>
  <c r="R51" i="31"/>
  <c r="C52" i="31" s="1"/>
  <c r="X52" i="31" s="1"/>
  <c r="Y52" i="31" s="1"/>
  <c r="M51" i="31"/>
  <c r="K51" i="31"/>
  <c r="V50" i="31"/>
  <c r="T50" i="31"/>
  <c r="W50" i="31" s="1"/>
  <c r="R50" i="31"/>
  <c r="C51" i="31" s="1"/>
  <c r="X51" i="31" s="1"/>
  <c r="Y51" i="31" s="1"/>
  <c r="M50" i="31"/>
  <c r="K50" i="31"/>
  <c r="V49" i="31"/>
  <c r="T49" i="31"/>
  <c r="W49" i="31"/>
  <c r="R49" i="31"/>
  <c r="M49" i="31"/>
  <c r="K49" i="31"/>
  <c r="V48" i="31"/>
  <c r="T48" i="31"/>
  <c r="W48" i="31" s="1"/>
  <c r="R48" i="31"/>
  <c r="C49" i="31" s="1"/>
  <c r="X49" i="31" s="1"/>
  <c r="Y49" i="31" s="1"/>
  <c r="M48" i="31"/>
  <c r="K48" i="31"/>
  <c r="V47" i="31"/>
  <c r="T47" i="31"/>
  <c r="W47" i="31" s="1"/>
  <c r="R47" i="31"/>
  <c r="C48" i="31" s="1"/>
  <c r="X48" i="31" s="1"/>
  <c r="Y48" i="31" s="1"/>
  <c r="M47" i="31"/>
  <c r="K47" i="31"/>
  <c r="W46" i="31"/>
  <c r="V46" i="31"/>
  <c r="T46" i="31"/>
  <c r="R46" i="31"/>
  <c r="C47" i="31" s="1"/>
  <c r="X47" i="31" s="1"/>
  <c r="Y47" i="31" s="1"/>
  <c r="M46" i="31"/>
  <c r="K46" i="31"/>
  <c r="V45" i="31"/>
  <c r="T45" i="31"/>
  <c r="W45" i="31"/>
  <c r="R45" i="31"/>
  <c r="M45" i="31"/>
  <c r="K45" i="31"/>
  <c r="V44" i="31"/>
  <c r="T44" i="31"/>
  <c r="W44" i="31"/>
  <c r="R44" i="31"/>
  <c r="C45" i="31" s="1"/>
  <c r="X45" i="31" s="1"/>
  <c r="Y45" i="31" s="1"/>
  <c r="M44" i="31"/>
  <c r="K44" i="31"/>
  <c r="W43" i="31"/>
  <c r="V43" i="31"/>
  <c r="T43" i="31"/>
  <c r="R43" i="31"/>
  <c r="C44" i="31" s="1"/>
  <c r="X44" i="31" s="1"/>
  <c r="Y44" i="31" s="1"/>
  <c r="M43" i="31"/>
  <c r="K43" i="31"/>
  <c r="V42" i="31"/>
  <c r="T42" i="31"/>
  <c r="W42" i="31" s="1"/>
  <c r="R42" i="31"/>
  <c r="C43" i="31" s="1"/>
  <c r="X43" i="31" s="1"/>
  <c r="Y43" i="31" s="1"/>
  <c r="M42" i="31"/>
  <c r="K42" i="31"/>
  <c r="V41" i="31"/>
  <c r="T41" i="31"/>
  <c r="W41" i="31"/>
  <c r="R41" i="31"/>
  <c r="C42" i="31" s="1"/>
  <c r="X42" i="31" s="1"/>
  <c r="Y42" i="31" s="1"/>
  <c r="M41" i="31"/>
  <c r="K41" i="31"/>
  <c r="V40" i="31"/>
  <c r="T40" i="31"/>
  <c r="W40" i="31" s="1"/>
  <c r="R40" i="31"/>
  <c r="M40" i="31"/>
  <c r="K40" i="31"/>
  <c r="V39" i="31"/>
  <c r="T39" i="31"/>
  <c r="W39" i="31"/>
  <c r="R39" i="31"/>
  <c r="C40" i="31" s="1"/>
  <c r="X40" i="31" s="1"/>
  <c r="Y40" i="31" s="1"/>
  <c r="M39" i="31"/>
  <c r="K39" i="31"/>
  <c r="W38" i="31"/>
  <c r="V38" i="31"/>
  <c r="T38" i="31"/>
  <c r="R38" i="31"/>
  <c r="C39" i="31" s="1"/>
  <c r="X39" i="31" s="1"/>
  <c r="Y39" i="31" s="1"/>
  <c r="M38" i="31"/>
  <c r="K38" i="31"/>
  <c r="V37" i="31"/>
  <c r="T37" i="31"/>
  <c r="W37" i="31"/>
  <c r="R37" i="31"/>
  <c r="C38" i="31" s="1"/>
  <c r="X38" i="31" s="1"/>
  <c r="Y38" i="31" s="1"/>
  <c r="M37" i="31"/>
  <c r="K37" i="31"/>
  <c r="V36" i="31"/>
  <c r="T36" i="31"/>
  <c r="W36" i="31" s="1"/>
  <c r="R36" i="31"/>
  <c r="M36" i="31"/>
  <c r="K36" i="31"/>
  <c r="V35" i="31"/>
  <c r="T35" i="31"/>
  <c r="W35" i="31" s="1"/>
  <c r="R35" i="31"/>
  <c r="C36" i="31" s="1"/>
  <c r="X36" i="31" s="1"/>
  <c r="Y36" i="31" s="1"/>
  <c r="M35" i="31"/>
  <c r="K35" i="31"/>
  <c r="V34" i="31"/>
  <c r="T34" i="31"/>
  <c r="W34" i="31" s="1"/>
  <c r="R34" i="31"/>
  <c r="C35" i="31" s="1"/>
  <c r="X35" i="31" s="1"/>
  <c r="Y35" i="31" s="1"/>
  <c r="M34" i="31"/>
  <c r="K34" i="31"/>
  <c r="V33" i="31"/>
  <c r="T33" i="31"/>
  <c r="W33" i="31" s="1"/>
  <c r="R33" i="31"/>
  <c r="C34" i="31" s="1"/>
  <c r="X34" i="31" s="1"/>
  <c r="Y34" i="31" s="1"/>
  <c r="M33" i="31"/>
  <c r="K33" i="31"/>
  <c r="W32" i="31"/>
  <c r="V32" i="31"/>
  <c r="T32" i="31"/>
  <c r="R32" i="31"/>
  <c r="C33" i="31" s="1"/>
  <c r="X33" i="31" s="1"/>
  <c r="Y33" i="31" s="1"/>
  <c r="M32" i="31"/>
  <c r="K32" i="31"/>
  <c r="V31" i="31"/>
  <c r="T31" i="31"/>
  <c r="W31" i="31"/>
  <c r="R31" i="31"/>
  <c r="C32" i="31" s="1"/>
  <c r="X32" i="31" s="1"/>
  <c r="Y32" i="31" s="1"/>
  <c r="M31" i="31"/>
  <c r="K31" i="31"/>
  <c r="V30" i="31"/>
  <c r="T30" i="31"/>
  <c r="W30" i="31" s="1"/>
  <c r="R30" i="31"/>
  <c r="C31" i="31" s="1"/>
  <c r="X31" i="31" s="1"/>
  <c r="Y31" i="31" s="1"/>
  <c r="M30" i="31"/>
  <c r="K30" i="31"/>
  <c r="V29" i="31"/>
  <c r="T29" i="31"/>
  <c r="W29" i="31" s="1"/>
  <c r="R29" i="31"/>
  <c r="C30" i="31" s="1"/>
  <c r="X30" i="31" s="1"/>
  <c r="Y30" i="31" s="1"/>
  <c r="M29" i="31"/>
  <c r="K29" i="31"/>
  <c r="V28" i="31"/>
  <c r="T28" i="31"/>
  <c r="W28" i="31"/>
  <c r="R28" i="31"/>
  <c r="C29" i="31" s="1"/>
  <c r="X29" i="31" s="1"/>
  <c r="Y29" i="31" s="1"/>
  <c r="M28" i="31"/>
  <c r="K28" i="31"/>
  <c r="V27" i="31"/>
  <c r="T27" i="31"/>
  <c r="W27" i="31" s="1"/>
  <c r="R27" i="31"/>
  <c r="C28" i="31" s="1"/>
  <c r="X28" i="31" s="1"/>
  <c r="Y28" i="31" s="1"/>
  <c r="M27" i="31"/>
  <c r="K27" i="31"/>
  <c r="V26" i="31"/>
  <c r="T26" i="31"/>
  <c r="W26" i="31" s="1"/>
  <c r="R26" i="31"/>
  <c r="C27" i="31" s="1"/>
  <c r="X27" i="31" s="1"/>
  <c r="Y27" i="31" s="1"/>
  <c r="M26" i="31"/>
  <c r="K26" i="31"/>
  <c r="V25" i="31"/>
  <c r="T25" i="31"/>
  <c r="W25" i="31" s="1"/>
  <c r="R25" i="31"/>
  <c r="C26" i="31" s="1"/>
  <c r="X26" i="31" s="1"/>
  <c r="Y26" i="31" s="1"/>
  <c r="M25" i="31"/>
  <c r="K25" i="31"/>
  <c r="W24" i="31"/>
  <c r="V24" i="31"/>
  <c r="T24" i="31"/>
  <c r="R24" i="31"/>
  <c r="C25" i="31" s="1"/>
  <c r="X25" i="31" s="1"/>
  <c r="Y25" i="31" s="1"/>
  <c r="M24" i="31"/>
  <c r="K24" i="31"/>
  <c r="V23" i="31"/>
  <c r="T23" i="31"/>
  <c r="W23" i="31"/>
  <c r="R23" i="31"/>
  <c r="C24" i="31" s="1"/>
  <c r="X24" i="31" s="1"/>
  <c r="Y24" i="31" s="1"/>
  <c r="M23" i="31"/>
  <c r="K23" i="31"/>
  <c r="T22" i="31"/>
  <c r="W22" i="31" s="1"/>
  <c r="R22" i="31"/>
  <c r="C23" i="31" s="1"/>
  <c r="X23" i="31" s="1"/>
  <c r="Y23" i="31" s="1"/>
  <c r="T21" i="31"/>
  <c r="W21" i="31" s="1"/>
  <c r="R21" i="31"/>
  <c r="C22" i="31" s="1"/>
  <c r="X22" i="31" s="1"/>
  <c r="Y22" i="31" s="1"/>
  <c r="T20" i="31"/>
  <c r="T19" i="31"/>
  <c r="T18" i="31"/>
  <c r="W18" i="31" s="1"/>
  <c r="T17" i="31"/>
  <c r="W17" i="31" s="1"/>
  <c r="T16" i="31"/>
  <c r="W16" i="31" s="1"/>
  <c r="T15" i="31"/>
  <c r="W15" i="31" s="1"/>
  <c r="T14" i="31"/>
  <c r="W14" i="31" s="1"/>
  <c r="T13" i="31"/>
  <c r="W13" i="31" s="1"/>
  <c r="T12" i="31"/>
  <c r="W12" i="31" s="1"/>
  <c r="T11" i="31"/>
  <c r="V11" i="31" s="1"/>
  <c r="T10" i="31"/>
  <c r="W10" i="31" s="1"/>
  <c r="T9" i="31"/>
  <c r="W9" i="31" s="1"/>
  <c r="C9" i="31"/>
  <c r="K9" i="31"/>
  <c r="M9" i="31" s="1"/>
  <c r="R10" i="17"/>
  <c r="T10" i="17"/>
  <c r="R11" i="17"/>
  <c r="C12" i="17" s="1"/>
  <c r="T11" i="17"/>
  <c r="R12" i="17"/>
  <c r="C13" i="17"/>
  <c r="T12" i="17"/>
  <c r="R13" i="17"/>
  <c r="T13" i="17"/>
  <c r="R14" i="17"/>
  <c r="T14" i="17"/>
  <c r="R15" i="17"/>
  <c r="C16" i="17"/>
  <c r="T15" i="17"/>
  <c r="R16" i="17"/>
  <c r="C17" i="17" s="1"/>
  <c r="T16" i="17"/>
  <c r="R17" i="17"/>
  <c r="C18" i="17" s="1"/>
  <c r="T17" i="17"/>
  <c r="R18" i="17"/>
  <c r="T18" i="17"/>
  <c r="R19" i="17"/>
  <c r="C20" i="17" s="1"/>
  <c r="T19" i="17"/>
  <c r="R20" i="17"/>
  <c r="C21" i="17" s="1"/>
  <c r="T20" i="17"/>
  <c r="R21" i="17"/>
  <c r="T21" i="17"/>
  <c r="R22" i="17"/>
  <c r="T22" i="17"/>
  <c r="R23" i="17"/>
  <c r="T23" i="17"/>
  <c r="R24" i="17"/>
  <c r="C25" i="17" s="1"/>
  <c r="T24" i="17"/>
  <c r="R25" i="17"/>
  <c r="T25" i="17"/>
  <c r="R26" i="17"/>
  <c r="C27" i="17"/>
  <c r="T26" i="17"/>
  <c r="R27" i="17"/>
  <c r="C28" i="17" s="1"/>
  <c r="T27" i="17"/>
  <c r="R28" i="17"/>
  <c r="C29" i="17" s="1"/>
  <c r="T28" i="17"/>
  <c r="R29" i="17"/>
  <c r="C30" i="17"/>
  <c r="T29" i="17"/>
  <c r="R30" i="17"/>
  <c r="T30" i="17"/>
  <c r="R31" i="17"/>
  <c r="T31" i="17"/>
  <c r="R32" i="17"/>
  <c r="C33" i="17"/>
  <c r="T32" i="17"/>
  <c r="R33" i="17"/>
  <c r="C34" i="17" s="1"/>
  <c r="T33" i="17"/>
  <c r="R34" i="17"/>
  <c r="T34" i="17"/>
  <c r="R35" i="17"/>
  <c r="C36" i="17"/>
  <c r="T35" i="17"/>
  <c r="R36" i="17"/>
  <c r="C37" i="17" s="1"/>
  <c r="T36" i="17"/>
  <c r="R37" i="17"/>
  <c r="T37" i="17"/>
  <c r="R38" i="17"/>
  <c r="T38" i="17"/>
  <c r="R39" i="17"/>
  <c r="T39" i="17"/>
  <c r="R40" i="17"/>
  <c r="C41" i="17"/>
  <c r="T40" i="17"/>
  <c r="R41" i="17"/>
  <c r="C42" i="17" s="1"/>
  <c r="T41" i="17"/>
  <c r="R42" i="17"/>
  <c r="C43" i="17" s="1"/>
  <c r="T42" i="17"/>
  <c r="R43" i="17"/>
  <c r="T43" i="17"/>
  <c r="R44" i="17"/>
  <c r="C45" i="17" s="1"/>
  <c r="T44" i="17"/>
  <c r="R45" i="17"/>
  <c r="T45" i="17"/>
  <c r="R46" i="17"/>
  <c r="T46" i="17"/>
  <c r="R47" i="17"/>
  <c r="C48" i="17" s="1"/>
  <c r="T47" i="17"/>
  <c r="R48" i="17"/>
  <c r="C49" i="17"/>
  <c r="T48" i="17"/>
  <c r="R49" i="17"/>
  <c r="C50" i="17"/>
  <c r="T49" i="17"/>
  <c r="R50" i="17"/>
  <c r="T50" i="17"/>
  <c r="R51" i="17"/>
  <c r="C52" i="17"/>
  <c r="T51" i="17"/>
  <c r="R52" i="17"/>
  <c r="C53" i="17"/>
  <c r="T52" i="17"/>
  <c r="R53" i="17"/>
  <c r="T53" i="17"/>
  <c r="R54" i="17"/>
  <c r="T54" i="17"/>
  <c r="R55" i="17"/>
  <c r="T55" i="17"/>
  <c r="R56" i="17"/>
  <c r="C57" i="17"/>
  <c r="T56" i="17"/>
  <c r="R57" i="17"/>
  <c r="T57" i="17"/>
  <c r="R58" i="17"/>
  <c r="C59" i="17" s="1"/>
  <c r="T58" i="17"/>
  <c r="R59" i="17"/>
  <c r="C60" i="17"/>
  <c r="T59" i="17"/>
  <c r="R60" i="17"/>
  <c r="C61" i="17"/>
  <c r="T60" i="17"/>
  <c r="R61" i="17"/>
  <c r="C62" i="17" s="1"/>
  <c r="T61" i="17"/>
  <c r="R62" i="17"/>
  <c r="T62" i="17"/>
  <c r="R63" i="17"/>
  <c r="T63" i="17"/>
  <c r="R64" i="17"/>
  <c r="C65" i="17" s="1"/>
  <c r="T64" i="17"/>
  <c r="R65" i="17"/>
  <c r="C66" i="17"/>
  <c r="T65" i="17"/>
  <c r="R66" i="17"/>
  <c r="T66" i="17"/>
  <c r="R67" i="17"/>
  <c r="C68" i="17" s="1"/>
  <c r="T67" i="17"/>
  <c r="R68" i="17"/>
  <c r="C69" i="17"/>
  <c r="T68" i="17"/>
  <c r="R69" i="17"/>
  <c r="T69" i="17"/>
  <c r="R70" i="17"/>
  <c r="T70" i="17"/>
  <c r="R71" i="17"/>
  <c r="T71" i="17"/>
  <c r="R72" i="17"/>
  <c r="C73" i="17" s="1"/>
  <c r="T72" i="17"/>
  <c r="R73" i="17"/>
  <c r="C74" i="17"/>
  <c r="T73" i="17"/>
  <c r="R74" i="17"/>
  <c r="C75" i="17"/>
  <c r="T74" i="17"/>
  <c r="R75" i="17"/>
  <c r="C76" i="17" s="1"/>
  <c r="T75" i="17"/>
  <c r="R76" i="17"/>
  <c r="C77" i="17" s="1"/>
  <c r="T76" i="17"/>
  <c r="R77" i="17"/>
  <c r="C78" i="17"/>
  <c r="T77" i="17"/>
  <c r="R78" i="17"/>
  <c r="T78" i="17"/>
  <c r="R79" i="17"/>
  <c r="C80" i="17" s="1"/>
  <c r="T79" i="17"/>
  <c r="R80" i="17"/>
  <c r="C81" i="17"/>
  <c r="T80" i="17"/>
  <c r="R81" i="17"/>
  <c r="T81" i="17"/>
  <c r="R82" i="17"/>
  <c r="C83" i="17" s="1"/>
  <c r="T82" i="17"/>
  <c r="R83" i="17"/>
  <c r="C84" i="17"/>
  <c r="T83" i="17"/>
  <c r="R84" i="17"/>
  <c r="C85" i="17"/>
  <c r="T84" i="17"/>
  <c r="R85" i="17"/>
  <c r="C86" i="17" s="1"/>
  <c r="T85" i="17"/>
  <c r="R86" i="17"/>
  <c r="T86" i="17"/>
  <c r="R87" i="17"/>
  <c r="C88" i="17"/>
  <c r="T87" i="17"/>
  <c r="R88" i="17"/>
  <c r="C89" i="17" s="1"/>
  <c r="T88" i="17"/>
  <c r="R89" i="17"/>
  <c r="C90" i="17" s="1"/>
  <c r="T89" i="17"/>
  <c r="R90" i="17"/>
  <c r="C91" i="17"/>
  <c r="T90" i="17"/>
  <c r="R91" i="17"/>
  <c r="C92" i="17"/>
  <c r="T91" i="17"/>
  <c r="R92" i="17"/>
  <c r="C93" i="17" s="1"/>
  <c r="T92" i="17"/>
  <c r="R93" i="17"/>
  <c r="C94" i="17" s="1"/>
  <c r="T93" i="17"/>
  <c r="R94" i="17"/>
  <c r="T94" i="17"/>
  <c r="R95" i="17"/>
  <c r="C96" i="17" s="1"/>
  <c r="T95" i="17"/>
  <c r="R96" i="17"/>
  <c r="C97" i="17" s="1"/>
  <c r="T96" i="17"/>
  <c r="R97" i="17"/>
  <c r="T97" i="17"/>
  <c r="R98" i="17"/>
  <c r="C99" i="17" s="1"/>
  <c r="T98" i="17"/>
  <c r="R99" i="17"/>
  <c r="C100" i="17" s="1"/>
  <c r="T99" i="17"/>
  <c r="R100" i="17"/>
  <c r="C101" i="17"/>
  <c r="T100" i="17"/>
  <c r="R101" i="17"/>
  <c r="C102" i="17"/>
  <c r="T101" i="17"/>
  <c r="R102" i="17"/>
  <c r="C103" i="17" s="1"/>
  <c r="T102" i="17"/>
  <c r="R103" i="17"/>
  <c r="C104" i="17"/>
  <c r="T103" i="17"/>
  <c r="R104" i="17"/>
  <c r="C105" i="17"/>
  <c r="T104" i="17"/>
  <c r="R105" i="17"/>
  <c r="C106" i="17" s="1"/>
  <c r="T105" i="17"/>
  <c r="R106" i="17"/>
  <c r="C107" i="17" s="1"/>
  <c r="T106" i="17"/>
  <c r="R107" i="17"/>
  <c r="C108" i="17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K106" i="17"/>
  <c r="K105" i="17"/>
  <c r="K104" i="17"/>
  <c r="K103" i="17"/>
  <c r="K102" i="17"/>
  <c r="K101" i="17"/>
  <c r="K100" i="17"/>
  <c r="K99" i="17"/>
  <c r="K98" i="17"/>
  <c r="C98" i="17"/>
  <c r="K97" i="17"/>
  <c r="K96" i="17"/>
  <c r="K95" i="17"/>
  <c r="C95" i="17"/>
  <c r="K94" i="17"/>
  <c r="K93" i="17"/>
  <c r="K92" i="17"/>
  <c r="K91" i="17"/>
  <c r="K90" i="17"/>
  <c r="K89" i="17"/>
  <c r="K88" i="17"/>
  <c r="K87" i="17"/>
  <c r="C87" i="17"/>
  <c r="K86" i="17"/>
  <c r="K85" i="17"/>
  <c r="K84" i="17"/>
  <c r="K83" i="17"/>
  <c r="K82" i="17"/>
  <c r="C82" i="17"/>
  <c r="K81" i="17"/>
  <c r="K80" i="17"/>
  <c r="K79" i="17"/>
  <c r="C79" i="17"/>
  <c r="K78" i="17"/>
  <c r="K77" i="17"/>
  <c r="K76" i="17"/>
  <c r="K75" i="17"/>
  <c r="K74" i="17"/>
  <c r="K73" i="17"/>
  <c r="K72" i="17"/>
  <c r="C72" i="17"/>
  <c r="K71" i="17"/>
  <c r="C71" i="17"/>
  <c r="K70" i="17"/>
  <c r="C70" i="17"/>
  <c r="K69" i="17"/>
  <c r="K68" i="17"/>
  <c r="K67" i="17"/>
  <c r="C67" i="17"/>
  <c r="K66" i="17"/>
  <c r="K65" i="17"/>
  <c r="K64" i="17"/>
  <c r="C64" i="17"/>
  <c r="K63" i="17"/>
  <c r="C63" i="17"/>
  <c r="K62" i="17"/>
  <c r="K61" i="17"/>
  <c r="K60" i="17"/>
  <c r="K59" i="17"/>
  <c r="K58" i="17"/>
  <c r="C58" i="17"/>
  <c r="K57" i="17"/>
  <c r="K56" i="17"/>
  <c r="C56" i="17"/>
  <c r="K55" i="17"/>
  <c r="C55" i="17"/>
  <c r="K54" i="17"/>
  <c r="C54" i="17"/>
  <c r="K53" i="17"/>
  <c r="K52" i="17"/>
  <c r="K51" i="17"/>
  <c r="C51" i="17"/>
  <c r="K50" i="17"/>
  <c r="K49" i="17"/>
  <c r="K48" i="17"/>
  <c r="K47" i="17"/>
  <c r="C47" i="17"/>
  <c r="K46" i="17"/>
  <c r="C46" i="17"/>
  <c r="K45" i="17"/>
  <c r="K44" i="17"/>
  <c r="C44" i="17"/>
  <c r="K43" i="17"/>
  <c r="K42" i="17"/>
  <c r="K41" i="17"/>
  <c r="K40" i="17"/>
  <c r="C40" i="17"/>
  <c r="K39" i="17"/>
  <c r="C39" i="17"/>
  <c r="K38" i="17"/>
  <c r="C38" i="17"/>
  <c r="K37" i="17"/>
  <c r="K36" i="17"/>
  <c r="K35" i="17"/>
  <c r="C35" i="17"/>
  <c r="K34" i="17"/>
  <c r="K33" i="17"/>
  <c r="K32" i="17"/>
  <c r="C32" i="17"/>
  <c r="K31" i="17"/>
  <c r="C31" i="17"/>
  <c r="K30" i="17"/>
  <c r="K29" i="17"/>
  <c r="K28" i="17"/>
  <c r="K27" i="17"/>
  <c r="K26" i="17"/>
  <c r="C26" i="17"/>
  <c r="K25" i="17"/>
  <c r="K24" i="17"/>
  <c r="C24" i="17"/>
  <c r="K23" i="17"/>
  <c r="C23" i="17"/>
  <c r="K22" i="17"/>
  <c r="C22" i="17"/>
  <c r="K21" i="17"/>
  <c r="K20" i="17"/>
  <c r="K19" i="17"/>
  <c r="C19" i="17"/>
  <c r="K18" i="17"/>
  <c r="K17" i="17"/>
  <c r="K16" i="17"/>
  <c r="K15" i="17"/>
  <c r="C15" i="17"/>
  <c r="K14" i="17"/>
  <c r="C14" i="17"/>
  <c r="K13" i="17"/>
  <c r="K12" i="17"/>
  <c r="K11" i="17"/>
  <c r="C11" i="17"/>
  <c r="K10" i="17"/>
  <c r="K9" i="17"/>
  <c r="M9" i="17" s="1"/>
  <c r="R9" i="17" s="1"/>
  <c r="L2" i="17"/>
  <c r="V15" i="31"/>
  <c r="V22" i="31"/>
  <c r="W15" i="32"/>
  <c r="V18" i="32"/>
  <c r="R21" i="32" l="1"/>
  <c r="AA21" i="32" s="1"/>
  <c r="W13" i="32"/>
  <c r="V10" i="32"/>
  <c r="W19" i="32"/>
  <c r="V19" i="32"/>
  <c r="V20" i="32" s="1"/>
  <c r="V19" i="33"/>
  <c r="V20" i="33" s="1"/>
  <c r="W12" i="33"/>
  <c r="W13" i="33" s="1"/>
  <c r="W19" i="31"/>
  <c r="W20" i="31" s="1"/>
  <c r="R17" i="31"/>
  <c r="C18" i="31" s="1"/>
  <c r="X18" i="31" s="1"/>
  <c r="Y18" i="31" s="1"/>
  <c r="V17" i="31"/>
  <c r="W17" i="32"/>
  <c r="W18" i="32" s="1"/>
  <c r="R16" i="31"/>
  <c r="C17" i="31" s="1"/>
  <c r="X17" i="31" s="1"/>
  <c r="Y17" i="31" s="1"/>
  <c r="W16" i="32"/>
  <c r="R15" i="31"/>
  <c r="C16" i="31" s="1"/>
  <c r="X16" i="31" s="1"/>
  <c r="Y16" i="31" s="1"/>
  <c r="R14" i="31"/>
  <c r="C15" i="31" s="1"/>
  <c r="X15" i="31" s="1"/>
  <c r="Y15" i="31" s="1"/>
  <c r="W14" i="32"/>
  <c r="R13" i="31"/>
  <c r="C14" i="31" s="1"/>
  <c r="X14" i="31" s="1"/>
  <c r="Y14" i="31" s="1"/>
  <c r="V12" i="31"/>
  <c r="R12" i="31"/>
  <c r="C13" i="31" s="1"/>
  <c r="X13" i="31" s="1"/>
  <c r="Y13" i="31" s="1"/>
  <c r="R11" i="31"/>
  <c r="C12" i="31" s="1"/>
  <c r="V11" i="32"/>
  <c r="V12" i="32" s="1"/>
  <c r="V10" i="31"/>
  <c r="K18" i="31"/>
  <c r="M18" i="31" s="1"/>
  <c r="R18" i="31" s="1"/>
  <c r="R10" i="31"/>
  <c r="C11" i="31" s="1"/>
  <c r="K22" i="31"/>
  <c r="M22" i="31" s="1"/>
  <c r="K15" i="31"/>
  <c r="M15" i="31" s="1"/>
  <c r="K16" i="31"/>
  <c r="M16" i="31" s="1"/>
  <c r="K17" i="31"/>
  <c r="M17" i="31" s="1"/>
  <c r="V16" i="31"/>
  <c r="V14" i="31"/>
  <c r="V9" i="31"/>
  <c r="V18" i="31"/>
  <c r="V19" i="31" s="1"/>
  <c r="V20" i="31" s="1"/>
  <c r="H4" i="31"/>
  <c r="R9" i="31"/>
  <c r="Z9" i="31" s="1"/>
  <c r="V13" i="31"/>
  <c r="V21" i="31"/>
  <c r="V21" i="32"/>
  <c r="V13" i="32"/>
  <c r="V14" i="32" s="1"/>
  <c r="V15" i="32" s="1"/>
  <c r="V16" i="32" s="1"/>
  <c r="V17" i="32" s="1"/>
  <c r="R9" i="32"/>
  <c r="W20" i="32"/>
  <c r="W9" i="32"/>
  <c r="W22" i="33"/>
  <c r="V21" i="33"/>
  <c r="V22" i="33" s="1"/>
  <c r="V13" i="33"/>
  <c r="V14" i="33" s="1"/>
  <c r="W17" i="33"/>
  <c r="W18" i="33" s="1"/>
  <c r="W9" i="33"/>
  <c r="R9" i="33"/>
  <c r="C10" i="33" s="1"/>
  <c r="V10" i="33"/>
  <c r="V11" i="33" s="1"/>
  <c r="V12" i="33" s="1"/>
  <c r="C55" i="33"/>
  <c r="X55" i="33" s="1"/>
  <c r="Y55" i="33" s="1"/>
  <c r="C29" i="33"/>
  <c r="X29" i="33" s="1"/>
  <c r="Y29" i="33" s="1"/>
  <c r="C51" i="33"/>
  <c r="X51" i="33" s="1"/>
  <c r="Y51" i="33" s="1"/>
  <c r="C93" i="33"/>
  <c r="X93" i="33" s="1"/>
  <c r="Y93" i="33" s="1"/>
  <c r="C95" i="33"/>
  <c r="X95" i="33" s="1"/>
  <c r="Y95" i="33" s="1"/>
  <c r="Z50" i="33"/>
  <c r="C31" i="33"/>
  <c r="X31" i="33" s="1"/>
  <c r="Y31" i="33" s="1"/>
  <c r="C93" i="32"/>
  <c r="X93" i="32" s="1"/>
  <c r="Y93" i="32" s="1"/>
  <c r="H4" i="32"/>
  <c r="W10" i="32"/>
  <c r="AA44" i="33"/>
  <c r="Z106" i="33"/>
  <c r="C45" i="33"/>
  <c r="X45" i="33" s="1"/>
  <c r="Y45" i="33" s="1"/>
  <c r="C91" i="33"/>
  <c r="X91" i="33" s="1"/>
  <c r="Y91" i="33" s="1"/>
  <c r="C107" i="33"/>
  <c r="X107" i="33" s="1"/>
  <c r="Y107" i="33" s="1"/>
  <c r="Z102" i="33"/>
  <c r="C67" i="33"/>
  <c r="X67" i="33" s="1"/>
  <c r="Y67" i="33" s="1"/>
  <c r="C71" i="33"/>
  <c r="X71" i="33" s="1"/>
  <c r="Y71" i="33" s="1"/>
  <c r="C79" i="33"/>
  <c r="X79" i="33" s="1"/>
  <c r="Y79" i="33" s="1"/>
  <c r="C99" i="33"/>
  <c r="X99" i="33" s="1"/>
  <c r="Y99" i="33" s="1"/>
  <c r="C103" i="33"/>
  <c r="X103" i="33" s="1"/>
  <c r="Y103" i="33" s="1"/>
  <c r="Z98" i="33"/>
  <c r="AA108" i="33"/>
  <c r="C59" i="33"/>
  <c r="X59" i="33" s="1"/>
  <c r="Y59" i="33" s="1"/>
  <c r="C61" i="33"/>
  <c r="X61" i="33" s="1"/>
  <c r="Y61" i="33" s="1"/>
  <c r="C75" i="33"/>
  <c r="X75" i="33" s="1"/>
  <c r="Y75" i="33" s="1"/>
  <c r="C77" i="33"/>
  <c r="X77" i="33" s="1"/>
  <c r="Y77" i="33" s="1"/>
  <c r="C83" i="33"/>
  <c r="X83" i="33" s="1"/>
  <c r="Y83" i="33" s="1"/>
  <c r="C87" i="33"/>
  <c r="X87" i="33" s="1"/>
  <c r="Y87" i="33" s="1"/>
  <c r="Z82" i="33"/>
  <c r="C36" i="33"/>
  <c r="X36" i="33" s="1"/>
  <c r="Y36" i="33" s="1"/>
  <c r="C39" i="33"/>
  <c r="X39" i="33" s="1"/>
  <c r="Y39" i="33" s="1"/>
  <c r="C47" i="33"/>
  <c r="X47" i="33" s="1"/>
  <c r="Y47" i="33" s="1"/>
  <c r="C63" i="33"/>
  <c r="X63" i="33" s="1"/>
  <c r="Y63" i="33" s="1"/>
  <c r="Z66" i="33"/>
  <c r="AA86" i="33"/>
  <c r="C5" i="17"/>
  <c r="D4" i="17"/>
  <c r="T9" i="17"/>
  <c r="H4" i="17" s="1"/>
  <c r="C10" i="17"/>
  <c r="G5" i="17"/>
  <c r="E5" i="17"/>
  <c r="W11" i="31"/>
  <c r="AA12" i="31"/>
  <c r="Z12" i="31"/>
  <c r="AA19" i="31"/>
  <c r="Z25" i="31"/>
  <c r="AA25" i="31"/>
  <c r="Z29" i="31"/>
  <c r="AA29" i="31"/>
  <c r="Z33" i="31"/>
  <c r="AA33" i="31"/>
  <c r="Z42" i="31"/>
  <c r="AA42" i="31"/>
  <c r="AA65" i="31"/>
  <c r="Z65" i="31"/>
  <c r="C66" i="31"/>
  <c r="X66" i="31" s="1"/>
  <c r="Y66" i="31" s="1"/>
  <c r="AA81" i="31"/>
  <c r="Z81" i="31"/>
  <c r="C82" i="31"/>
  <c r="X82" i="31" s="1"/>
  <c r="Y82" i="31" s="1"/>
  <c r="AA89" i="31"/>
  <c r="Z89" i="31"/>
  <c r="C90" i="31"/>
  <c r="X90" i="31" s="1"/>
  <c r="Y90" i="31" s="1"/>
  <c r="AA11" i="31"/>
  <c r="Z11" i="31"/>
  <c r="Z13" i="31"/>
  <c r="Z21" i="31"/>
  <c r="AA21" i="31"/>
  <c r="Z26" i="31"/>
  <c r="AA26" i="31"/>
  <c r="AA30" i="31"/>
  <c r="Z30" i="31"/>
  <c r="AA34" i="31"/>
  <c r="Z34" i="31"/>
  <c r="AA36" i="31"/>
  <c r="Z36" i="31"/>
  <c r="C37" i="31"/>
  <c r="X37" i="31" s="1"/>
  <c r="Y37" i="31" s="1"/>
  <c r="Z37" i="31"/>
  <c r="AA37" i="31"/>
  <c r="AA38" i="31"/>
  <c r="Z38" i="31"/>
  <c r="Z41" i="31"/>
  <c r="AA41" i="31"/>
  <c r="AA46" i="31"/>
  <c r="Z46" i="31"/>
  <c r="AA50" i="31"/>
  <c r="Z50" i="31"/>
  <c r="AA73" i="31"/>
  <c r="Z73" i="31"/>
  <c r="C74" i="31"/>
  <c r="X74" i="31" s="1"/>
  <c r="Y74" i="31" s="1"/>
  <c r="Z14" i="31"/>
  <c r="AA14" i="31"/>
  <c r="AA22" i="31"/>
  <c r="Z22" i="31"/>
  <c r="AA23" i="31"/>
  <c r="Z23" i="31"/>
  <c r="AA27" i="31"/>
  <c r="Z27" i="31"/>
  <c r="AA31" i="31"/>
  <c r="Z31" i="31"/>
  <c r="AA40" i="31"/>
  <c r="Z40" i="31"/>
  <c r="C41" i="31"/>
  <c r="X41" i="31" s="1"/>
  <c r="Y41" i="31" s="1"/>
  <c r="Z45" i="31"/>
  <c r="AA45" i="31"/>
  <c r="C46" i="31"/>
  <c r="X46" i="31" s="1"/>
  <c r="Y46" i="31" s="1"/>
  <c r="Z49" i="31"/>
  <c r="AA49" i="31"/>
  <c r="C50" i="31"/>
  <c r="X50" i="31" s="1"/>
  <c r="Y50" i="31" s="1"/>
  <c r="AA54" i="31"/>
  <c r="Z54" i="31"/>
  <c r="Z61" i="31"/>
  <c r="AA61" i="31"/>
  <c r="C62" i="31"/>
  <c r="X62" i="31" s="1"/>
  <c r="Y62" i="31" s="1"/>
  <c r="AA93" i="31"/>
  <c r="Z93" i="31"/>
  <c r="C94" i="31"/>
  <c r="X94" i="31" s="1"/>
  <c r="Y94" i="31" s="1"/>
  <c r="AA101" i="31"/>
  <c r="Z101" i="31"/>
  <c r="C102" i="31"/>
  <c r="X102" i="31" s="1"/>
  <c r="Y102" i="31" s="1"/>
  <c r="AA15" i="31"/>
  <c r="Z15" i="31"/>
  <c r="AA16" i="31"/>
  <c r="Z16" i="31"/>
  <c r="Z17" i="31"/>
  <c r="AA17" i="31"/>
  <c r="AA24" i="31"/>
  <c r="Z24" i="31"/>
  <c r="AA28" i="31"/>
  <c r="Z28" i="31"/>
  <c r="AA32" i="31"/>
  <c r="Z32" i="31"/>
  <c r="Z53" i="31"/>
  <c r="AA53" i="31"/>
  <c r="C54" i="31"/>
  <c r="X54" i="31" s="1"/>
  <c r="Y54" i="31" s="1"/>
  <c r="Z57" i="31"/>
  <c r="AA57" i="31"/>
  <c r="C58" i="31"/>
  <c r="X58" i="31" s="1"/>
  <c r="Y58" i="31" s="1"/>
  <c r="AA69" i="31"/>
  <c r="Z69" i="31"/>
  <c r="C70" i="31"/>
  <c r="X70" i="31" s="1"/>
  <c r="Y70" i="31" s="1"/>
  <c r="AA77" i="31"/>
  <c r="Z77" i="31"/>
  <c r="C78" i="31"/>
  <c r="X78" i="31" s="1"/>
  <c r="Y78" i="31" s="1"/>
  <c r="AA85" i="31"/>
  <c r="Z85" i="31"/>
  <c r="C86" i="31"/>
  <c r="X86" i="31" s="1"/>
  <c r="Y86" i="31" s="1"/>
  <c r="AA97" i="31"/>
  <c r="Z97" i="31"/>
  <c r="C98" i="31"/>
  <c r="X98" i="31" s="1"/>
  <c r="Y98" i="31" s="1"/>
  <c r="AA105" i="31"/>
  <c r="Z105" i="31"/>
  <c r="C106" i="31"/>
  <c r="X106" i="31" s="1"/>
  <c r="Y106" i="31" s="1"/>
  <c r="AA108" i="31"/>
  <c r="Z108" i="31"/>
  <c r="AA22" i="32"/>
  <c r="Z22" i="32"/>
  <c r="AA29" i="32"/>
  <c r="Z29" i="32"/>
  <c r="AA30" i="32"/>
  <c r="Z30" i="32"/>
  <c r="AA37" i="32"/>
  <c r="Z37" i="32"/>
  <c r="Z38" i="32"/>
  <c r="AA38" i="32"/>
  <c r="AA45" i="32"/>
  <c r="Z45" i="32"/>
  <c r="AA46" i="32"/>
  <c r="Z46" i="32"/>
  <c r="AA53" i="32"/>
  <c r="Z53" i="32"/>
  <c r="AA54" i="32"/>
  <c r="Z54" i="32"/>
  <c r="AA67" i="32"/>
  <c r="Z67" i="32"/>
  <c r="C68" i="32"/>
  <c r="X68" i="32" s="1"/>
  <c r="Y68" i="32" s="1"/>
  <c r="AA71" i="32"/>
  <c r="C72" i="32"/>
  <c r="X72" i="32" s="1"/>
  <c r="Y72" i="32" s="1"/>
  <c r="Z71" i="32"/>
  <c r="AA72" i="32"/>
  <c r="Z72" i="32"/>
  <c r="AA73" i="32"/>
  <c r="Z73" i="32"/>
  <c r="AA76" i="32"/>
  <c r="Z76" i="32"/>
  <c r="AA82" i="32"/>
  <c r="C83" i="32"/>
  <c r="X83" i="32" s="1"/>
  <c r="Y83" i="32" s="1"/>
  <c r="Z82" i="32"/>
  <c r="AA99" i="32"/>
  <c r="Z99" i="32"/>
  <c r="C100" i="32"/>
  <c r="X100" i="32" s="1"/>
  <c r="Y100" i="32" s="1"/>
  <c r="Z106" i="32"/>
  <c r="AA106" i="32"/>
  <c r="C107" i="32"/>
  <c r="X107" i="32" s="1"/>
  <c r="Y107" i="32" s="1"/>
  <c r="AA57" i="33"/>
  <c r="Z57" i="33"/>
  <c r="C58" i="33"/>
  <c r="X58" i="33" s="1"/>
  <c r="Y58" i="33" s="1"/>
  <c r="AA69" i="33"/>
  <c r="Z69" i="33"/>
  <c r="C70" i="33"/>
  <c r="X70" i="33" s="1"/>
  <c r="Y70" i="33" s="1"/>
  <c r="Z58" i="31"/>
  <c r="AA58" i="31"/>
  <c r="AA62" i="31"/>
  <c r="Z62" i="31"/>
  <c r="AA66" i="31"/>
  <c r="Z66" i="31"/>
  <c r="Z70" i="31"/>
  <c r="AA70" i="31"/>
  <c r="Z74" i="31"/>
  <c r="AA74" i="31"/>
  <c r="AA82" i="31"/>
  <c r="Z82" i="31"/>
  <c r="Z86" i="31"/>
  <c r="AA86" i="31"/>
  <c r="AA90" i="31"/>
  <c r="Z90" i="31"/>
  <c r="AA94" i="31"/>
  <c r="Z94" i="31"/>
  <c r="AA98" i="31"/>
  <c r="Z98" i="31"/>
  <c r="Z102" i="31"/>
  <c r="AA102" i="31"/>
  <c r="AA106" i="31"/>
  <c r="Z106" i="31"/>
  <c r="Z21" i="32"/>
  <c r="AA23" i="32"/>
  <c r="Z23" i="32"/>
  <c r="AA26" i="32"/>
  <c r="Z26" i="32"/>
  <c r="AA27" i="32"/>
  <c r="Z27" i="32"/>
  <c r="AA31" i="32"/>
  <c r="Z31" i="32"/>
  <c r="Z34" i="32"/>
  <c r="AA34" i="32"/>
  <c r="AA35" i="32"/>
  <c r="Z35" i="32"/>
  <c r="AA39" i="32"/>
  <c r="Z39" i="32"/>
  <c r="Z42" i="32"/>
  <c r="AA42" i="32"/>
  <c r="AA43" i="32"/>
  <c r="Z43" i="32"/>
  <c r="AA47" i="32"/>
  <c r="Z47" i="32"/>
  <c r="AA50" i="32"/>
  <c r="Z50" i="32"/>
  <c r="AA51" i="32"/>
  <c r="Z51" i="32"/>
  <c r="AA55" i="32"/>
  <c r="Z55" i="32"/>
  <c r="AA58" i="32"/>
  <c r="Z58" i="32"/>
  <c r="AA59" i="32"/>
  <c r="Z59" i="32"/>
  <c r="AA66" i="32"/>
  <c r="Z66" i="32"/>
  <c r="AA75" i="32"/>
  <c r="Z75" i="32"/>
  <c r="C76" i="32"/>
  <c r="X76" i="32" s="1"/>
  <c r="Y76" i="32" s="1"/>
  <c r="AA83" i="32"/>
  <c r="Z83" i="32"/>
  <c r="C84" i="32"/>
  <c r="X84" i="32" s="1"/>
  <c r="Y84" i="32" s="1"/>
  <c r="AA88" i="32"/>
  <c r="Z88" i="32"/>
  <c r="AA98" i="32"/>
  <c r="C99" i="32"/>
  <c r="X99" i="32" s="1"/>
  <c r="Y99" i="32" s="1"/>
  <c r="Z98" i="32"/>
  <c r="H4" i="33"/>
  <c r="Z33" i="33"/>
  <c r="C34" i="33"/>
  <c r="X34" i="33" s="1"/>
  <c r="Y34" i="33" s="1"/>
  <c r="AA33" i="33"/>
  <c r="AA61" i="33"/>
  <c r="Z61" i="33"/>
  <c r="C62" i="33"/>
  <c r="X62" i="33" s="1"/>
  <c r="Y62" i="33" s="1"/>
  <c r="AA35" i="31"/>
  <c r="Z35" i="31"/>
  <c r="AA39" i="31"/>
  <c r="Z39" i="31"/>
  <c r="AA43" i="31"/>
  <c r="Z43" i="31"/>
  <c r="AA47" i="31"/>
  <c r="Z47" i="31"/>
  <c r="AA51" i="31"/>
  <c r="Z51" i="31"/>
  <c r="AA55" i="31"/>
  <c r="Z55" i="31"/>
  <c r="AA59" i="31"/>
  <c r="Z59" i="31"/>
  <c r="AA63" i="31"/>
  <c r="Z63" i="31"/>
  <c r="AA67" i="31"/>
  <c r="Z67" i="31"/>
  <c r="AA71" i="31"/>
  <c r="Z71" i="31"/>
  <c r="AA75" i="31"/>
  <c r="Z75" i="31"/>
  <c r="Z78" i="31"/>
  <c r="AA78" i="31"/>
  <c r="AA79" i="31"/>
  <c r="Z79" i="31"/>
  <c r="AA83" i="31"/>
  <c r="Z83" i="31"/>
  <c r="AA87" i="31"/>
  <c r="Z87" i="31"/>
  <c r="AA91" i="31"/>
  <c r="Z91" i="31"/>
  <c r="AA95" i="31"/>
  <c r="Z95" i="31"/>
  <c r="AA99" i="31"/>
  <c r="Z99" i="31"/>
  <c r="AA103" i="31"/>
  <c r="Z103" i="31"/>
  <c r="AA107" i="31"/>
  <c r="Z107" i="31"/>
  <c r="C22" i="32"/>
  <c r="K22" i="32" s="1"/>
  <c r="V22" i="32"/>
  <c r="AA28" i="32"/>
  <c r="Z28" i="32"/>
  <c r="C30" i="32"/>
  <c r="X30" i="32" s="1"/>
  <c r="Y30" i="32" s="1"/>
  <c r="AA32" i="32"/>
  <c r="Z32" i="32"/>
  <c r="AA36" i="32"/>
  <c r="Z36" i="32"/>
  <c r="C38" i="32"/>
  <c r="X38" i="32" s="1"/>
  <c r="Y38" i="32" s="1"/>
  <c r="AA40" i="32"/>
  <c r="Z40" i="32"/>
  <c r="AA44" i="32"/>
  <c r="Z44" i="32"/>
  <c r="C46" i="32"/>
  <c r="X46" i="32" s="1"/>
  <c r="Y46" i="32" s="1"/>
  <c r="AA48" i="32"/>
  <c r="Z48" i="32"/>
  <c r="AA52" i="32"/>
  <c r="Z52" i="32"/>
  <c r="C54" i="32"/>
  <c r="X54" i="32" s="1"/>
  <c r="Y54" i="32" s="1"/>
  <c r="AA56" i="32"/>
  <c r="Z56" i="32"/>
  <c r="AA60" i="32"/>
  <c r="Z60" i="32"/>
  <c r="Z74" i="32"/>
  <c r="AA74" i="32"/>
  <c r="AA80" i="32"/>
  <c r="Z80" i="32"/>
  <c r="AA87" i="32"/>
  <c r="Z87" i="32"/>
  <c r="C88" i="32"/>
  <c r="X88" i="32" s="1"/>
  <c r="Y88" i="32" s="1"/>
  <c r="AA91" i="32"/>
  <c r="Z91" i="32"/>
  <c r="C92" i="32"/>
  <c r="X92" i="32" s="1"/>
  <c r="Y92" i="32" s="1"/>
  <c r="AA25" i="33"/>
  <c r="C26" i="33"/>
  <c r="X26" i="33" s="1"/>
  <c r="Y26" i="33" s="1"/>
  <c r="Z25" i="33"/>
  <c r="Z37" i="33"/>
  <c r="AA37" i="33"/>
  <c r="C38" i="33"/>
  <c r="X38" i="33" s="1"/>
  <c r="Y38" i="33" s="1"/>
  <c r="AA41" i="33"/>
  <c r="C42" i="33"/>
  <c r="X42" i="33" s="1"/>
  <c r="Y42" i="33" s="1"/>
  <c r="Z41" i="33"/>
  <c r="AA45" i="33"/>
  <c r="Z45" i="33"/>
  <c r="C46" i="33"/>
  <c r="X46" i="33" s="1"/>
  <c r="Y46" i="33" s="1"/>
  <c r="Z49" i="33"/>
  <c r="AA49" i="33"/>
  <c r="C50" i="33"/>
  <c r="X50" i="33" s="1"/>
  <c r="Y50" i="33" s="1"/>
  <c r="AA53" i="33"/>
  <c r="Z53" i="33"/>
  <c r="C54" i="33"/>
  <c r="X54" i="33" s="1"/>
  <c r="Y54" i="33" s="1"/>
  <c r="AA44" i="31"/>
  <c r="Z44" i="31"/>
  <c r="AA48" i="31"/>
  <c r="Z48" i="31"/>
  <c r="AA52" i="31"/>
  <c r="Z52" i="31"/>
  <c r="AA56" i="31"/>
  <c r="Z56" i="31"/>
  <c r="AA60" i="31"/>
  <c r="Z60" i="31"/>
  <c r="AA64" i="31"/>
  <c r="Z64" i="31"/>
  <c r="AA68" i="31"/>
  <c r="Z68" i="31"/>
  <c r="AA72" i="31"/>
  <c r="Z72" i="31"/>
  <c r="AA76" i="31"/>
  <c r="Z76" i="31"/>
  <c r="AA80" i="31"/>
  <c r="Z80" i="31"/>
  <c r="AA84" i="31"/>
  <c r="Z84" i="31"/>
  <c r="AA88" i="31"/>
  <c r="Z88" i="31"/>
  <c r="AA92" i="31"/>
  <c r="Z92" i="31"/>
  <c r="AA96" i="31"/>
  <c r="Z96" i="31"/>
  <c r="AA100" i="31"/>
  <c r="Z100" i="31"/>
  <c r="AA104" i="31"/>
  <c r="Z104" i="31"/>
  <c r="C23" i="32"/>
  <c r="X23" i="32" s="1"/>
  <c r="Y23" i="32" s="1"/>
  <c r="AA24" i="32"/>
  <c r="Z24" i="32"/>
  <c r="AA25" i="32"/>
  <c r="Z25" i="32"/>
  <c r="C27" i="32"/>
  <c r="X27" i="32" s="1"/>
  <c r="Y27" i="32" s="1"/>
  <c r="C31" i="32"/>
  <c r="X31" i="32" s="1"/>
  <c r="Y31" i="32" s="1"/>
  <c r="AA33" i="32"/>
  <c r="Z33" i="32"/>
  <c r="C35" i="32"/>
  <c r="X35" i="32" s="1"/>
  <c r="Y35" i="32" s="1"/>
  <c r="C39" i="32"/>
  <c r="X39" i="32" s="1"/>
  <c r="Y39" i="32" s="1"/>
  <c r="AA41" i="32"/>
  <c r="Z41" i="32"/>
  <c r="C43" i="32"/>
  <c r="X43" i="32" s="1"/>
  <c r="Y43" i="32" s="1"/>
  <c r="C47" i="32"/>
  <c r="X47" i="32" s="1"/>
  <c r="Y47" i="32" s="1"/>
  <c r="AA49" i="32"/>
  <c r="Z49" i="32"/>
  <c r="C51" i="32"/>
  <c r="X51" i="32" s="1"/>
  <c r="Y51" i="32" s="1"/>
  <c r="C55" i="32"/>
  <c r="X55" i="32" s="1"/>
  <c r="Y55" i="32" s="1"/>
  <c r="AA57" i="32"/>
  <c r="Z57" i="32"/>
  <c r="C59" i="32"/>
  <c r="X59" i="32" s="1"/>
  <c r="Y59" i="32" s="1"/>
  <c r="AA63" i="32"/>
  <c r="Z63" i="32"/>
  <c r="C64" i="32"/>
  <c r="X64" i="32" s="1"/>
  <c r="Y64" i="32" s="1"/>
  <c r="AA64" i="32"/>
  <c r="Z64" i="32"/>
  <c r="AA65" i="32"/>
  <c r="Z65" i="32"/>
  <c r="C67" i="32"/>
  <c r="X67" i="32" s="1"/>
  <c r="Y67" i="32" s="1"/>
  <c r="AA68" i="32"/>
  <c r="Z68" i="32"/>
  <c r="C73" i="32"/>
  <c r="X73" i="32" s="1"/>
  <c r="Y73" i="32" s="1"/>
  <c r="C74" i="32"/>
  <c r="X74" i="32" s="1"/>
  <c r="Y74" i="32" s="1"/>
  <c r="C77" i="32"/>
  <c r="X77" i="32" s="1"/>
  <c r="Y77" i="32" s="1"/>
  <c r="AA79" i="32"/>
  <c r="Z79" i="32"/>
  <c r="C80" i="32"/>
  <c r="X80" i="32" s="1"/>
  <c r="Y80" i="32" s="1"/>
  <c r="AA84" i="32"/>
  <c r="Z84" i="32"/>
  <c r="AA90" i="32"/>
  <c r="Z90" i="32"/>
  <c r="C91" i="32"/>
  <c r="X91" i="32" s="1"/>
  <c r="Y91" i="32" s="1"/>
  <c r="AA107" i="32"/>
  <c r="Z107" i="32"/>
  <c r="C108" i="32"/>
  <c r="X108" i="32" s="1"/>
  <c r="Y108" i="32" s="1"/>
  <c r="AA29" i="33"/>
  <c r="Z29" i="33"/>
  <c r="C30" i="33"/>
  <c r="X30" i="33" s="1"/>
  <c r="Y30" i="33" s="1"/>
  <c r="Z65" i="33"/>
  <c r="C66" i="33"/>
  <c r="X66" i="33" s="1"/>
  <c r="Y66" i="33" s="1"/>
  <c r="AA65" i="33"/>
  <c r="AA73" i="33"/>
  <c r="Z73" i="33"/>
  <c r="AA77" i="33"/>
  <c r="Z77" i="33"/>
  <c r="AA85" i="33"/>
  <c r="Z85" i="33"/>
  <c r="AA89" i="33"/>
  <c r="Z89" i="33"/>
  <c r="AA93" i="33"/>
  <c r="Z93" i="33"/>
  <c r="Z30" i="33"/>
  <c r="Z103" i="32"/>
  <c r="AA95" i="32"/>
  <c r="Z95" i="32"/>
  <c r="C96" i="32"/>
  <c r="X96" i="32" s="1"/>
  <c r="Y96" i="32" s="1"/>
  <c r="AA100" i="32"/>
  <c r="Z100" i="32"/>
  <c r="AA104" i="32"/>
  <c r="Z104" i="32"/>
  <c r="Z26" i="33"/>
  <c r="AA26" i="33"/>
  <c r="AA34" i="33"/>
  <c r="Z34" i="33"/>
  <c r="Z42" i="33"/>
  <c r="AA42" i="33"/>
  <c r="AA99" i="33"/>
  <c r="Z99" i="33"/>
  <c r="C100" i="33"/>
  <c r="X100" i="33" s="1"/>
  <c r="Y100" i="33" s="1"/>
  <c r="AA100" i="33"/>
  <c r="Z100" i="33"/>
  <c r="AA101" i="33"/>
  <c r="Z101" i="33"/>
  <c r="Z94" i="33"/>
  <c r="Z78" i="33"/>
  <c r="Z62" i="33"/>
  <c r="Z46" i="33"/>
  <c r="AA81" i="33"/>
  <c r="AA60" i="33"/>
  <c r="AA38" i="33"/>
  <c r="AA81" i="32"/>
  <c r="Z81" i="32"/>
  <c r="AA89" i="32"/>
  <c r="Z89" i="32"/>
  <c r="AA97" i="32"/>
  <c r="Z97" i="32"/>
  <c r="AA105" i="32"/>
  <c r="Z105" i="32"/>
  <c r="AA23" i="33"/>
  <c r="Z23" i="33"/>
  <c r="AA27" i="33"/>
  <c r="Z27" i="33"/>
  <c r="AA31" i="33"/>
  <c r="Z31" i="33"/>
  <c r="AA39" i="33"/>
  <c r="Z39" i="33"/>
  <c r="AA43" i="33"/>
  <c r="Z43" i="33"/>
  <c r="AA47" i="33"/>
  <c r="Z47" i="33"/>
  <c r="AA51" i="33"/>
  <c r="Z51" i="33"/>
  <c r="AA55" i="33"/>
  <c r="Z55" i="33"/>
  <c r="AA59" i="33"/>
  <c r="Z59" i="33"/>
  <c r="AA63" i="33"/>
  <c r="Z63" i="33"/>
  <c r="AA67" i="33"/>
  <c r="Z67" i="33"/>
  <c r="AA71" i="33"/>
  <c r="Z71" i="33"/>
  <c r="AA75" i="33"/>
  <c r="Z75" i="33"/>
  <c r="AA79" i="33"/>
  <c r="Z79" i="33"/>
  <c r="AA83" i="33"/>
  <c r="Z83" i="33"/>
  <c r="AA87" i="33"/>
  <c r="Z87" i="33"/>
  <c r="AA91" i="33"/>
  <c r="Z91" i="33"/>
  <c r="AA95" i="33"/>
  <c r="Z95" i="33"/>
  <c r="AA103" i="33"/>
  <c r="Z103" i="33"/>
  <c r="C104" i="33"/>
  <c r="X104" i="33" s="1"/>
  <c r="Y104" i="33" s="1"/>
  <c r="AA104" i="33"/>
  <c r="Z104" i="33"/>
  <c r="AA105" i="33"/>
  <c r="Z105" i="33"/>
  <c r="Z90" i="33"/>
  <c r="Z74" i="33"/>
  <c r="Z58" i="33"/>
  <c r="AA97" i="33"/>
  <c r="AA76" i="33"/>
  <c r="AA54" i="33"/>
  <c r="Z92" i="32"/>
  <c r="AA61" i="32"/>
  <c r="Z61" i="32"/>
  <c r="AA62" i="32"/>
  <c r="Z62" i="32"/>
  <c r="AA69" i="32"/>
  <c r="Z69" i="32"/>
  <c r="AA70" i="32"/>
  <c r="Z70" i="32"/>
  <c r="AA77" i="32"/>
  <c r="Z77" i="32"/>
  <c r="AA78" i="32"/>
  <c r="Z78" i="32"/>
  <c r="AA85" i="32"/>
  <c r="Z85" i="32"/>
  <c r="AA86" i="32"/>
  <c r="Z86" i="32"/>
  <c r="AA93" i="32"/>
  <c r="Z93" i="32"/>
  <c r="AA94" i="32"/>
  <c r="Z94" i="32"/>
  <c r="AA96" i="32"/>
  <c r="Z96" i="32"/>
  <c r="AA101" i="32"/>
  <c r="Z101" i="32"/>
  <c r="AA102" i="32"/>
  <c r="Z102" i="32"/>
  <c r="C104" i="32"/>
  <c r="X104" i="32" s="1"/>
  <c r="Y104" i="32" s="1"/>
  <c r="Z24" i="33"/>
  <c r="AA24" i="33"/>
  <c r="Z32" i="33"/>
  <c r="AA32" i="33"/>
  <c r="Z36" i="33"/>
  <c r="AA36" i="33"/>
  <c r="Z40" i="33"/>
  <c r="AA40" i="33"/>
  <c r="Z48" i="33"/>
  <c r="AA48" i="33"/>
  <c r="AA52" i="33"/>
  <c r="Z52" i="33"/>
  <c r="AA56" i="33"/>
  <c r="Z56" i="33"/>
  <c r="Z64" i="33"/>
  <c r="AA64" i="33"/>
  <c r="AA68" i="33"/>
  <c r="Z68" i="33"/>
  <c r="AA72" i="33"/>
  <c r="Z72" i="33"/>
  <c r="C74" i="33"/>
  <c r="X74" i="33" s="1"/>
  <c r="Y74" i="33" s="1"/>
  <c r="C78" i="33"/>
  <c r="X78" i="33" s="1"/>
  <c r="Y78" i="33" s="1"/>
  <c r="Z80" i="33"/>
  <c r="AA80" i="33"/>
  <c r="C82" i="33"/>
  <c r="X82" i="33" s="1"/>
  <c r="Y82" i="33" s="1"/>
  <c r="AA84" i="33"/>
  <c r="Z84" i="33"/>
  <c r="C86" i="33"/>
  <c r="X86" i="33" s="1"/>
  <c r="Y86" i="33" s="1"/>
  <c r="AA88" i="33"/>
  <c r="Z88" i="33"/>
  <c r="C90" i="33"/>
  <c r="X90" i="33" s="1"/>
  <c r="Y90" i="33" s="1"/>
  <c r="C94" i="33"/>
  <c r="X94" i="33" s="1"/>
  <c r="Y94" i="33" s="1"/>
  <c r="Z96" i="33"/>
  <c r="AA96" i="33"/>
  <c r="C98" i="33"/>
  <c r="X98" i="33" s="1"/>
  <c r="Y98" i="33" s="1"/>
  <c r="Z70" i="33"/>
  <c r="Z35" i="33"/>
  <c r="AA92" i="33"/>
  <c r="AA28" i="33"/>
  <c r="Z108" i="32"/>
  <c r="C108" i="33"/>
  <c r="X108" i="33" s="1"/>
  <c r="Y108" i="33" s="1"/>
  <c r="Z107" i="33"/>
  <c r="C19" i="31" l="1"/>
  <c r="Z18" i="31"/>
  <c r="AA18" i="31"/>
  <c r="P5" i="31"/>
  <c r="Z19" i="31"/>
  <c r="P5" i="33"/>
  <c r="AA13" i="31"/>
  <c r="K14" i="31"/>
  <c r="M14" i="31" s="1"/>
  <c r="K13" i="31"/>
  <c r="M13" i="31" s="1"/>
  <c r="X12" i="31"/>
  <c r="Y12" i="31" s="1"/>
  <c r="K12" i="31"/>
  <c r="M12" i="31" s="1"/>
  <c r="AA10" i="31"/>
  <c r="X11" i="31"/>
  <c r="Y11" i="31" s="1"/>
  <c r="K11" i="31"/>
  <c r="M11" i="31" s="1"/>
  <c r="Z10" i="31"/>
  <c r="L5" i="32"/>
  <c r="X22" i="32"/>
  <c r="Y22" i="32" s="1"/>
  <c r="M22" i="32"/>
  <c r="L5" i="31"/>
  <c r="AA9" i="31"/>
  <c r="P5" i="32"/>
  <c r="C10" i="31"/>
  <c r="AA9" i="32"/>
  <c r="C10" i="32"/>
  <c r="Z9" i="32"/>
  <c r="V15" i="33"/>
  <c r="V16" i="33" s="1"/>
  <c r="V17" i="33" s="1"/>
  <c r="AA9" i="33"/>
  <c r="Z9" i="33"/>
  <c r="X10" i="33"/>
  <c r="K10" i="33"/>
  <c r="M10" i="33" s="1"/>
  <c r="R10" i="33" s="1"/>
  <c r="P4" i="17"/>
  <c r="L4" i="17"/>
  <c r="I5" i="17"/>
  <c r="X19" i="31" l="1"/>
  <c r="Y19" i="31" s="1"/>
  <c r="C20" i="31"/>
  <c r="K19" i="31"/>
  <c r="M19" i="31" s="1"/>
  <c r="X10" i="31"/>
  <c r="K10" i="31"/>
  <c r="M10" i="31" s="1"/>
  <c r="X10" i="32"/>
  <c r="K10" i="32"/>
  <c r="M10" i="32" s="1"/>
  <c r="R10" i="32" s="1"/>
  <c r="L5" i="33"/>
  <c r="C11" i="33"/>
  <c r="AA10" i="33"/>
  <c r="Z10" i="33"/>
  <c r="X20" i="31" l="1"/>
  <c r="Y20" i="31" s="1"/>
  <c r="K20" i="31"/>
  <c r="M20" i="31" s="1"/>
  <c r="R20" i="31" s="1"/>
  <c r="Z10" i="32"/>
  <c r="AA10" i="32"/>
  <c r="C11" i="32"/>
  <c r="X11" i="33"/>
  <c r="Y11" i="33" s="1"/>
  <c r="K11" i="33"/>
  <c r="M11" i="33" s="1"/>
  <c r="R11" i="33" s="1"/>
  <c r="G5" i="31" l="1"/>
  <c r="D4" i="31"/>
  <c r="P2" i="31" s="1"/>
  <c r="AA20" i="31"/>
  <c r="C21" i="31"/>
  <c r="C5" i="31"/>
  <c r="Z20" i="31"/>
  <c r="E5" i="31"/>
  <c r="K11" i="32"/>
  <c r="M11" i="32" s="1"/>
  <c r="R11" i="32" s="1"/>
  <c r="X11" i="32"/>
  <c r="Y11" i="32" s="1"/>
  <c r="C12" i="33"/>
  <c r="AA11" i="33"/>
  <c r="Z11" i="33"/>
  <c r="K21" i="31" l="1"/>
  <c r="M21" i="31" s="1"/>
  <c r="X21" i="31"/>
  <c r="Y21" i="31" s="1"/>
  <c r="P4" i="31" s="1"/>
  <c r="I5" i="31"/>
  <c r="C12" i="32"/>
  <c r="AA11" i="32"/>
  <c r="Z11" i="32"/>
  <c r="X12" i="33"/>
  <c r="Y12" i="33" s="1"/>
  <c r="K12" i="33"/>
  <c r="M12" i="33" s="1"/>
  <c r="R12" i="33" s="1"/>
  <c r="X12" i="32" l="1"/>
  <c r="Y12" i="32" s="1"/>
  <c r="K12" i="32"/>
  <c r="M12" i="32" s="1"/>
  <c r="R12" i="32" s="1"/>
  <c r="Z12" i="33"/>
  <c r="C13" i="33"/>
  <c r="AA12" i="33"/>
  <c r="AA12" i="32" l="1"/>
  <c r="C13" i="32"/>
  <c r="Z12" i="32"/>
  <c r="X13" i="33"/>
  <c r="Y13" i="33" s="1"/>
  <c r="K13" i="33"/>
  <c r="M13" i="33" s="1"/>
  <c r="R13" i="33" s="1"/>
  <c r="X13" i="32" l="1"/>
  <c r="Y13" i="32" s="1"/>
  <c r="K13" i="32"/>
  <c r="M13" i="32" s="1"/>
  <c r="R13" i="32" s="1"/>
  <c r="C14" i="33"/>
  <c r="AA13" i="33"/>
  <c r="Z13" i="33"/>
  <c r="C14" i="32" l="1"/>
  <c r="AA13" i="32"/>
  <c r="Z13" i="32"/>
  <c r="K14" i="33"/>
  <c r="M14" i="33" s="1"/>
  <c r="R14" i="33" s="1"/>
  <c r="X14" i="33"/>
  <c r="Y14" i="33" s="1"/>
  <c r="X14" i="32" l="1"/>
  <c r="Y14" i="32" s="1"/>
  <c r="K14" i="32"/>
  <c r="M14" i="32" s="1"/>
  <c r="R14" i="32" s="1"/>
  <c r="Z14" i="33"/>
  <c r="AA14" i="33"/>
  <c r="C15" i="33"/>
  <c r="AA14" i="32" l="1"/>
  <c r="Z14" i="32"/>
  <c r="C15" i="32"/>
  <c r="X15" i="33"/>
  <c r="Y15" i="33" s="1"/>
  <c r="K15" i="33"/>
  <c r="M15" i="33" s="1"/>
  <c r="R15" i="33" s="1"/>
  <c r="K15" i="32" l="1"/>
  <c r="M15" i="32" s="1"/>
  <c r="R15" i="32" s="1"/>
  <c r="X15" i="32"/>
  <c r="Y15" i="32" s="1"/>
  <c r="AA15" i="33"/>
  <c r="Z15" i="33"/>
  <c r="C16" i="33"/>
  <c r="C16" i="32" l="1"/>
  <c r="AA15" i="32"/>
  <c r="Z15" i="32"/>
  <c r="X16" i="33"/>
  <c r="Y16" i="33" s="1"/>
  <c r="K16" i="33"/>
  <c r="M16" i="33" s="1"/>
  <c r="R16" i="33" s="1"/>
  <c r="X16" i="32" l="1"/>
  <c r="Y16" i="32" s="1"/>
  <c r="K16" i="32"/>
  <c r="M16" i="32" s="1"/>
  <c r="R16" i="32" s="1"/>
  <c r="Z16" i="33"/>
  <c r="AA16" i="33"/>
  <c r="C17" i="33"/>
  <c r="C17" i="32" l="1"/>
  <c r="AA16" i="32"/>
  <c r="Z16" i="32"/>
  <c r="X17" i="33"/>
  <c r="Y17" i="33" s="1"/>
  <c r="K17" i="33"/>
  <c r="M17" i="33" s="1"/>
  <c r="R17" i="33" s="1"/>
  <c r="X17" i="32" l="1"/>
  <c r="Y17" i="32" s="1"/>
  <c r="K17" i="32"/>
  <c r="M17" i="32" s="1"/>
  <c r="R17" i="32" s="1"/>
  <c r="AA17" i="33"/>
  <c r="C18" i="33"/>
  <c r="Z17" i="33"/>
  <c r="C18" i="32" l="1"/>
  <c r="AA17" i="32"/>
  <c r="Z17" i="32"/>
  <c r="X18" i="33"/>
  <c r="Y18" i="33" s="1"/>
  <c r="K18" i="33"/>
  <c r="M18" i="33" s="1"/>
  <c r="R18" i="33" s="1"/>
  <c r="X18" i="32" l="1"/>
  <c r="Y18" i="32" s="1"/>
  <c r="K18" i="32"/>
  <c r="M18" i="32" s="1"/>
  <c r="R18" i="32" s="1"/>
  <c r="AA18" i="33"/>
  <c r="Z18" i="33"/>
  <c r="C19" i="33"/>
  <c r="Z18" i="32" l="1"/>
  <c r="AA18" i="32"/>
  <c r="C19" i="32"/>
  <c r="X19" i="33"/>
  <c r="Y19" i="33" s="1"/>
  <c r="K19" i="33"/>
  <c r="M19" i="33" s="1"/>
  <c r="R19" i="33" s="1"/>
  <c r="C20" i="33" s="1"/>
  <c r="K19" i="32" l="1"/>
  <c r="M19" i="32" s="1"/>
  <c r="R19" i="32" s="1"/>
  <c r="X19" i="32"/>
  <c r="Y19" i="32" s="1"/>
  <c r="X20" i="33"/>
  <c r="Y20" i="33" s="1"/>
  <c r="Z19" i="33"/>
  <c r="AA19" i="33"/>
  <c r="C20" i="32" l="1"/>
  <c r="K20" i="32" s="1"/>
  <c r="Z19" i="32"/>
  <c r="AA19" i="32"/>
  <c r="Z20" i="33"/>
  <c r="AA20" i="33"/>
  <c r="X20" i="32" l="1"/>
  <c r="Y20" i="32" s="1"/>
  <c r="M20" i="32"/>
  <c r="R20" i="32" s="1"/>
  <c r="X21" i="33"/>
  <c r="Y21" i="33" s="1"/>
  <c r="M20" i="33"/>
  <c r="R20" i="33" s="1"/>
  <c r="C21" i="32" l="1"/>
  <c r="AA20" i="32"/>
  <c r="Z20" i="32"/>
  <c r="D4" i="32"/>
  <c r="P2" i="32" s="1"/>
  <c r="E5" i="32"/>
  <c r="G5" i="32"/>
  <c r="C5" i="32"/>
  <c r="Z21" i="33"/>
  <c r="AA21" i="33"/>
  <c r="C22" i="33"/>
  <c r="I5" i="32" l="1"/>
  <c r="X21" i="32"/>
  <c r="Y21" i="32" s="1"/>
  <c r="P4" i="32" s="1"/>
  <c r="K21" i="32"/>
  <c r="M21" i="32" s="1"/>
  <c r="K21" i="33"/>
  <c r="M21" i="33" s="1"/>
  <c r="R21" i="33" s="1"/>
  <c r="X22" i="33"/>
  <c r="Y22" i="33" s="1"/>
  <c r="Z22" i="33" l="1"/>
  <c r="Z8" i="33" s="1"/>
  <c r="X23" i="33"/>
  <c r="Y23" i="33" s="1"/>
  <c r="P4" i="33" s="1"/>
  <c r="AA22" i="33"/>
  <c r="AA8" i="33" s="1"/>
  <c r="G5" i="33"/>
  <c r="C5" i="33"/>
  <c r="E5" i="33"/>
  <c r="D4" i="33"/>
  <c r="P2" i="33" s="1"/>
  <c r="L4" i="33" l="1"/>
  <c r="I5" i="33"/>
</calcChain>
</file>

<file path=xl/sharedStrings.xml><?xml version="1.0" encoding="utf-8"?>
<sst xmlns="http://schemas.openxmlformats.org/spreadsheetml/2006/main" count="329" uniqueCount="72">
  <si>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</si>
  <si>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</si>
  <si>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</si>
  <si>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</si>
  <si>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</si>
  <si>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</si>
  <si>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</si>
  <si>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</si>
  <si>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</si>
  <si>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</si>
  <si>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</si>
  <si>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</si>
  <si>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</si>
  <si>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</si>
  <si>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</si>
  <si>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</si>
  <si>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</si>
  <si>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</si>
  <si>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</si>
  <si>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</si>
  <si>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</si>
  <si>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</si>
  <si>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</si>
  <si>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</si>
  <si>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</si>
  <si>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</si>
  <si>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</si>
  <si>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</si>
  <si>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</si>
  <si>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</si>
  <si>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</si>
  <si>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</si>
  <si>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</si>
  <si>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</si>
  <si>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</si>
  <si>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</si>
  <si>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</si>
  <si>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</si>
  <si>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</si>
  <si>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</si>
  <si>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</si>
  <si>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</si>
  <si>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</si>
  <si>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</si>
  <si>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EUR/USD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</si>
  <si>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</si>
  <si>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</si>
  <si>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</si>
  <si>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EURUSD</t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</si>
  <si>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</si>
  <si>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</si>
  <si>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</si>
  <si>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</si>
  <si>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</si>
  <si>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</si>
  <si>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</si>
  <si>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</si>
  <si>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</si>
  <si>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</si>
  <si>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</si>
  <si>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</si>
  <si>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・フィボナッチターゲット1.5で決済</t>
    <rPh sb="16" eb="18">
      <t>ケッサイ</t>
    </rPh>
    <phoneticPr fontId="3"/>
  </si>
  <si>
    <t>・フィボナッチターゲット1.27で決済</t>
    <rPh sb="17" eb="19">
      <t>ケッサイ</t>
    </rPh>
    <phoneticPr fontId="3"/>
  </si>
  <si>
    <t>・フィボナッチターゲット2.0で決済</t>
    <rPh sb="16" eb="18">
      <t>ケッサイ</t>
    </rPh>
    <phoneticPr fontId="3"/>
  </si>
  <si>
    <t>※ロットは1万通貨＝1.00で表記されます</t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</si>
  <si>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</si>
  <si>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※ロットは1万通貨＝1.00で表記されます</t>
    <phoneticPr fontId="2"/>
  </si>
  <si>
    <t>PF</t>
    <phoneticPr fontId="2"/>
  </si>
  <si>
    <t>PF</t>
    <phoneticPr fontId="3"/>
  </si>
  <si>
    <t>　やっと検証まで辿りつきました。今まで半年ほど勘だけでトレードしていたので、やっている事全て目からうろこです。こんな線が自分で引けるとは！楽しいです。これからもよろしくお願いします。</t>
    <rPh sb="4" eb="6">
      <t>ケンショウ</t>
    </rPh>
    <rPh sb="8" eb="9">
      <t>タド</t>
    </rPh>
    <rPh sb="16" eb="17">
      <t>イマ</t>
    </rPh>
    <rPh sb="19" eb="21">
      <t>ハントシ</t>
    </rPh>
    <rPh sb="23" eb="24">
      <t>カン</t>
    </rPh>
    <rPh sb="43" eb="44">
      <t>コト</t>
    </rPh>
    <rPh sb="44" eb="45">
      <t>スベ</t>
    </rPh>
    <rPh sb="46" eb="47">
      <t>メ</t>
    </rPh>
    <rPh sb="58" eb="59">
      <t>セン</t>
    </rPh>
    <rPh sb="60" eb="62">
      <t>ジブン</t>
    </rPh>
    <rPh sb="63" eb="64">
      <t>ヒ</t>
    </rPh>
    <rPh sb="69" eb="70">
      <t>タノ</t>
    </rPh>
    <rPh sb="85" eb="86">
      <t>ネガ</t>
    </rPh>
    <phoneticPr fontId="2"/>
  </si>
  <si>
    <t>　何しろ検証になれる事！カンニングペーパーを見ないで、ＰＢだけを見て、買・売を判断できるようにする。
9月23日　検証をすることに慣れる。ミスをしない。</t>
    <rPh sb="1" eb="2">
      <t>ナニ</t>
    </rPh>
    <rPh sb="4" eb="6">
      <t>ケンショウ</t>
    </rPh>
    <rPh sb="10" eb="11">
      <t>コト</t>
    </rPh>
    <rPh sb="22" eb="23">
      <t>ミ</t>
    </rPh>
    <rPh sb="32" eb="33">
      <t>ミ</t>
    </rPh>
    <rPh sb="35" eb="36">
      <t>カ</t>
    </rPh>
    <rPh sb="37" eb="38">
      <t>ウ</t>
    </rPh>
    <rPh sb="39" eb="41">
      <t>ハンダン</t>
    </rPh>
    <rPh sb="52" eb="53">
      <t>ガツ</t>
    </rPh>
    <rPh sb="55" eb="56">
      <t>ニチ</t>
    </rPh>
    <rPh sb="57" eb="59">
      <t>ケンショウ</t>
    </rPh>
    <rPh sb="65" eb="66">
      <t>ナ</t>
    </rPh>
    <phoneticPr fontId="2"/>
  </si>
  <si>
    <t>　初めての検証です。検証方法は、これで良いかどうかお願いします。
買いの場合：エントリーのレートはHIGHの1pip上
　　　　　　　　リスクはエントリーレートー（引く）LOW
　　　　　　　　決済は、ＦＩＢの1.27で行いました。
9月23日　・トレンドが出ているときに勝ちやすいが、レンジだと負けやすいという事がわかりました。
9月25日　・FIB2.0で一番利幅が大きいとわかりましたが、損切になってしまう事もあり、利確のタイミン
　　　　　　　グが難しいと感じました。
　　　　　　　　</t>
    <rPh sb="1" eb="2">
      <t>ハジ</t>
    </rPh>
    <rPh sb="5" eb="7">
      <t>ケンショウ</t>
    </rPh>
    <rPh sb="10" eb="12">
      <t>ケンショウ</t>
    </rPh>
    <rPh sb="12" eb="14">
      <t>ホウホウ</t>
    </rPh>
    <rPh sb="19" eb="20">
      <t>ヨ</t>
    </rPh>
    <rPh sb="26" eb="27">
      <t>ネガ</t>
    </rPh>
    <rPh sb="33" eb="34">
      <t>カ</t>
    </rPh>
    <rPh sb="36" eb="38">
      <t>バアイ</t>
    </rPh>
    <rPh sb="58" eb="59">
      <t>ウエ</t>
    </rPh>
    <rPh sb="82" eb="83">
      <t>ヒ</t>
    </rPh>
    <rPh sb="97" eb="99">
      <t>ケッサイ</t>
    </rPh>
    <rPh sb="110" eb="111">
      <t>オコナ</t>
    </rPh>
    <rPh sb="118" eb="119">
      <t>ガツ</t>
    </rPh>
    <rPh sb="121" eb="122">
      <t>ニチ</t>
    </rPh>
    <rPh sb="156" eb="157">
      <t>コト</t>
    </rPh>
    <rPh sb="167" eb="168">
      <t>ガツ</t>
    </rPh>
    <rPh sb="170" eb="171">
      <t>ニチ</t>
    </rPh>
    <rPh sb="180" eb="182">
      <t>イチバン</t>
    </rPh>
    <rPh sb="182" eb="184">
      <t>リハバ</t>
    </rPh>
    <rPh sb="185" eb="186">
      <t>オオ</t>
    </rPh>
    <rPh sb="197" eb="199">
      <t>ソンギリ</t>
    </rPh>
    <rPh sb="206" eb="207">
      <t>コト</t>
    </rPh>
    <rPh sb="211" eb="213">
      <t>リカク</t>
    </rPh>
    <rPh sb="228" eb="229">
      <t>ムズカ</t>
    </rPh>
    <rPh sb="232" eb="233">
      <t>カン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</si>
</sst>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2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CC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8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1" fillId="0" borderId="3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/>
    </xf>
    <xf numFmtId="180" fontId="9" fillId="0" borderId="2" xfId="0" applyNumberFormat="1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180" fontId="0" fillId="7" borderId="1" xfId="0" applyNumberForma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11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180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38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ABDB77"/>
      <color rgb="FFFFFFB7"/>
      <color rgb="FFFFFF8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45720</xdr:rowOff>
    </xdr:from>
    <xdr:to>
      <xdr:col>23</xdr:col>
      <xdr:colOff>283220</xdr:colOff>
      <xdr:row>31</xdr:row>
      <xdr:rowOff>175260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CD8C355-DB06-42FC-9DB2-AD8725E36B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1206" b="15908"/>
        <a:stretch/>
      </xdr:blipFill>
      <xdr:spPr>
        <a:xfrm>
          <a:off x="0" y="45720"/>
          <a:ext cx="14137765" cy="5712922"/>
        </a:xfrm>
        <a:prstGeom prst="rect">
          <a:avLst/>
        </a:prstGeom>
      </xdr:spPr>
    </xdr:pic>
    <xdr:clientData/>
  </xdr:twoCellAnchor>
  <xdr:twoCellAnchor>
    <xdr:from>
      <xdr:col>12</xdr:col>
      <xdr:colOff>190500</xdr:colOff>
      <xdr:row>19</xdr:row>
      <xdr:rowOff>68580</xdr:rowOff>
    </xdr:from>
    <xdr:to>
      <xdr:col>13</xdr:col>
      <xdr:colOff>289560</xdr:colOff>
      <xdr:row>23</xdr:row>
      <xdr:rowOff>137160</xdr:rowOff>
    </xdr:to>
    <xdr:sp macro="" textlink="">
      <xdr:nvSpPr>
        <xdr:cNvPr id="3" name="楕円 2">
          <a:extLst>
            <a:ext uri="{FF2B5EF4-FFF2-40B4-BE49-F238E27FC236}">
              <a16:creationId xmlns:a16="http://schemas.microsoft.com/office/drawing/2014/main" id="{447F363F-7EB7-424B-963B-965E938CDB6C}"/>
            </a:ext>
          </a:extLst>
        </xdr:cNvPr>
        <xdr:cNvSpPr/>
      </xdr:nvSpPr>
      <xdr:spPr>
        <a:xfrm>
          <a:off x="7345680" y="3543300"/>
          <a:ext cx="708660" cy="800100"/>
        </a:xfrm>
        <a:prstGeom prst="ellipse">
          <a:avLst/>
        </a:prstGeom>
        <a:noFill/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76</xdr:row>
      <xdr:rowOff>112222</xdr:rowOff>
    </xdr:from>
    <xdr:to>
      <xdr:col>30</xdr:col>
      <xdr:colOff>157734</xdr:colOff>
      <xdr:row>117</xdr:row>
      <xdr:rowOff>126078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465E7032-1CFB-4149-86EA-6D457C224617}"/>
            </a:ext>
          </a:extLst>
        </xdr:cNvPr>
        <xdr:cNvGrpSpPr/>
      </xdr:nvGrpSpPr>
      <xdr:grpSpPr>
        <a:xfrm>
          <a:off x="0" y="13854053"/>
          <a:ext cx="18213259" cy="7427211"/>
          <a:chOff x="0" y="7320742"/>
          <a:chExt cx="18293334" cy="7511936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DAE45A0F-5E82-4986-A4A2-1E71E5B3CCE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t="11625" b="15345"/>
          <a:stretch/>
        </xdr:blipFill>
        <xdr:spPr>
          <a:xfrm>
            <a:off x="0" y="7320742"/>
            <a:ext cx="18293334" cy="7511936"/>
          </a:xfrm>
          <a:prstGeom prst="rect">
            <a:avLst/>
          </a:prstGeom>
        </xdr:spPr>
      </xdr:pic>
      <xdr:sp macro="" textlink="">
        <xdr:nvSpPr>
          <xdr:cNvPr id="5" name="吹き出し: 角を丸めた四角形 4">
            <a:extLst>
              <a:ext uri="{FF2B5EF4-FFF2-40B4-BE49-F238E27FC236}">
                <a16:creationId xmlns:a16="http://schemas.microsoft.com/office/drawing/2014/main" id="{BBD0053C-68F3-4C74-A1FE-28AD34B737C7}"/>
              </a:ext>
            </a:extLst>
          </xdr:cNvPr>
          <xdr:cNvSpPr/>
        </xdr:nvSpPr>
        <xdr:spPr>
          <a:xfrm>
            <a:off x="5306292" y="11704320"/>
            <a:ext cx="1759528" cy="362988"/>
          </a:xfrm>
          <a:prstGeom prst="wedgeRoundRectCallout">
            <a:avLst>
              <a:gd name="adj1" fmla="val 14600"/>
              <a:gd name="adj2" fmla="val 123543"/>
              <a:gd name="adj3" fmla="val 16667"/>
            </a:avLst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>
                <a:solidFill>
                  <a:schemeClr val="tx1"/>
                </a:solidFill>
              </a:rPr>
              <a:t>高値更新でキャンセル</a:t>
            </a:r>
          </a:p>
        </xdr:txBody>
      </xdr:sp>
      <xdr:sp macro="" textlink="">
        <xdr:nvSpPr>
          <xdr:cNvPr id="6" name="吹き出し: 角を丸めた四角形 5">
            <a:extLst>
              <a:ext uri="{FF2B5EF4-FFF2-40B4-BE49-F238E27FC236}">
                <a16:creationId xmlns:a16="http://schemas.microsoft.com/office/drawing/2014/main" id="{9ED618A5-530D-414F-930E-140C015ABCD0}"/>
              </a:ext>
            </a:extLst>
          </xdr:cNvPr>
          <xdr:cNvSpPr/>
        </xdr:nvSpPr>
        <xdr:spPr>
          <a:xfrm>
            <a:off x="12898584" y="8875222"/>
            <a:ext cx="1759528" cy="324195"/>
          </a:xfrm>
          <a:prstGeom prst="wedgeRoundRectCallout">
            <a:avLst>
              <a:gd name="adj1" fmla="val 46097"/>
              <a:gd name="adj2" fmla="val 105081"/>
              <a:gd name="adj3" fmla="val 16667"/>
            </a:avLst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>
                <a:solidFill>
                  <a:schemeClr val="tx1"/>
                </a:solidFill>
              </a:rPr>
              <a:t>ひげの長さが</a:t>
            </a:r>
            <a:r>
              <a:rPr kumimoji="1" lang="en-US" altLang="ja-JP" sz="1100">
                <a:solidFill>
                  <a:schemeClr val="tx1"/>
                </a:solidFill>
              </a:rPr>
              <a:t>3</a:t>
            </a:r>
            <a:r>
              <a:rPr kumimoji="1" lang="ja-JP" altLang="en-US" sz="1100">
                <a:solidFill>
                  <a:schemeClr val="tx1"/>
                </a:solidFill>
              </a:rPr>
              <a:t>倍なかった</a:t>
            </a:r>
          </a:p>
        </xdr:txBody>
      </xdr:sp>
      <xdr:sp macro="" textlink="">
        <xdr:nvSpPr>
          <xdr:cNvPr id="7" name="吹き出し: 角を丸めた四角形 6">
            <a:extLst>
              <a:ext uri="{FF2B5EF4-FFF2-40B4-BE49-F238E27FC236}">
                <a16:creationId xmlns:a16="http://schemas.microsoft.com/office/drawing/2014/main" id="{6CC89096-AAB2-4DEE-9397-12FD6035D661}"/>
              </a:ext>
            </a:extLst>
          </xdr:cNvPr>
          <xdr:cNvSpPr/>
        </xdr:nvSpPr>
        <xdr:spPr>
          <a:xfrm>
            <a:off x="9060874" y="12377651"/>
            <a:ext cx="1759528" cy="296487"/>
          </a:xfrm>
          <a:prstGeom prst="wedgeRoundRectCallout">
            <a:avLst>
              <a:gd name="adj1" fmla="val -10596"/>
              <a:gd name="adj2" fmla="val -159681"/>
              <a:gd name="adj3" fmla="val 16667"/>
            </a:avLst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>
                <a:solidFill>
                  <a:schemeClr val="tx1"/>
                </a:solidFill>
              </a:rPr>
              <a:t>安値更新でキャンセル</a:t>
            </a:r>
          </a:p>
        </xdr:txBody>
      </xdr:sp>
      <xdr:sp macro="" textlink="">
        <xdr:nvSpPr>
          <xdr:cNvPr id="8" name="吹き出し: 角を丸めた四角形 7">
            <a:extLst>
              <a:ext uri="{FF2B5EF4-FFF2-40B4-BE49-F238E27FC236}">
                <a16:creationId xmlns:a16="http://schemas.microsoft.com/office/drawing/2014/main" id="{6D8B5C81-DCE1-49B8-A2A2-E5476A2D7DCC}"/>
              </a:ext>
            </a:extLst>
          </xdr:cNvPr>
          <xdr:cNvSpPr/>
        </xdr:nvSpPr>
        <xdr:spPr>
          <a:xfrm>
            <a:off x="15877312" y="8861368"/>
            <a:ext cx="914398" cy="338049"/>
          </a:xfrm>
          <a:prstGeom prst="wedgeRoundRectCallout">
            <a:avLst>
              <a:gd name="adj1" fmla="val -78312"/>
              <a:gd name="adj2" fmla="val 45081"/>
              <a:gd name="adj3" fmla="val 16667"/>
            </a:avLst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>
                <a:solidFill>
                  <a:schemeClr val="tx1"/>
                </a:solidFill>
              </a:rPr>
              <a:t>エントリー</a:t>
            </a:r>
          </a:p>
        </xdr:txBody>
      </xdr:sp>
    </xdr:grpSp>
    <xdr:clientData/>
  </xdr:twoCellAnchor>
  <xdr:twoCellAnchor editAs="oneCell">
    <xdr:from>
      <xdr:col>0</xdr:col>
      <xdr:colOff>0</xdr:colOff>
      <xdr:row>34</xdr:row>
      <xdr:rowOff>45720</xdr:rowOff>
    </xdr:from>
    <xdr:to>
      <xdr:col>19</xdr:col>
      <xdr:colOff>66294</xdr:colOff>
      <xdr:row>74</xdr:row>
      <xdr:rowOff>121920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294C72FD-166C-495C-A484-6C1C498854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7156" t="12298" b="15842"/>
        <a:stretch/>
      </xdr:blipFill>
      <xdr:spPr>
        <a:xfrm>
          <a:off x="0" y="6263640"/>
          <a:ext cx="11496294" cy="7391400"/>
        </a:xfrm>
        <a:prstGeom prst="rect">
          <a:avLst/>
        </a:prstGeom>
      </xdr:spPr>
    </xdr:pic>
    <xdr:clientData/>
  </xdr:twoCellAnchor>
  <xdr:twoCellAnchor>
    <xdr:from>
      <xdr:col>0</xdr:col>
      <xdr:colOff>426720</xdr:colOff>
      <xdr:row>80</xdr:row>
      <xdr:rowOff>106680</xdr:rowOff>
    </xdr:from>
    <xdr:to>
      <xdr:col>4</xdr:col>
      <xdr:colOff>60960</xdr:colOff>
      <xdr:row>84</xdr:row>
      <xdr:rowOff>15240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2D2364C3-99D2-4857-8479-F3C98C095096}"/>
            </a:ext>
          </a:extLst>
        </xdr:cNvPr>
        <xdr:cNvSpPr txBox="1"/>
      </xdr:nvSpPr>
      <xdr:spPr>
        <a:xfrm>
          <a:off x="426720" y="14737080"/>
          <a:ext cx="1920240" cy="6400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№</a:t>
          </a:r>
          <a:r>
            <a:rPr kumimoji="1" lang="en-US" altLang="ja-JP" sz="3200"/>
            <a:t>2</a:t>
          </a:r>
          <a:r>
            <a:rPr kumimoji="1" lang="ja-JP" altLang="en-US" sz="3200"/>
            <a:t>画像</a:t>
          </a:r>
        </a:p>
      </xdr:txBody>
    </xdr:sp>
    <xdr:clientData/>
  </xdr:twoCellAnchor>
  <xdr:twoCellAnchor>
    <xdr:from>
      <xdr:col>0</xdr:col>
      <xdr:colOff>243840</xdr:colOff>
      <xdr:row>36</xdr:row>
      <xdr:rowOff>45720</xdr:rowOff>
    </xdr:from>
    <xdr:to>
      <xdr:col>4</xdr:col>
      <xdr:colOff>472440</xdr:colOff>
      <xdr:row>39</xdr:row>
      <xdr:rowOff>137160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9345A85-0976-40C0-9C09-0B0EDAAEF2F6}"/>
            </a:ext>
          </a:extLst>
        </xdr:cNvPr>
        <xdr:cNvSpPr txBox="1"/>
      </xdr:nvSpPr>
      <xdr:spPr>
        <a:xfrm>
          <a:off x="243840" y="6629400"/>
          <a:ext cx="2514600" cy="6400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№１の再提出画像</a:t>
          </a:r>
        </a:p>
      </xdr:txBody>
    </xdr:sp>
    <xdr:clientData/>
  </xdr:twoCellAnchor>
  <xdr:twoCellAnchor>
    <xdr:from>
      <xdr:col>8</xdr:col>
      <xdr:colOff>548640</xdr:colOff>
      <xdr:row>96</xdr:row>
      <xdr:rowOff>106680</xdr:rowOff>
    </xdr:from>
    <xdr:to>
      <xdr:col>12</xdr:col>
      <xdr:colOff>213360</xdr:colOff>
      <xdr:row>112</xdr:row>
      <xdr:rowOff>121920</xdr:rowOff>
    </xdr:to>
    <xdr:sp macro="" textlink="">
      <xdr:nvSpPr>
        <xdr:cNvPr id="17" name="乗算記号 16">
          <a:extLst>
            <a:ext uri="{FF2B5EF4-FFF2-40B4-BE49-F238E27FC236}">
              <a16:creationId xmlns:a16="http://schemas.microsoft.com/office/drawing/2014/main" id="{3615EE24-B695-4DC8-A292-3A2C6A70F9BD}"/>
            </a:ext>
          </a:extLst>
        </xdr:cNvPr>
        <xdr:cNvSpPr/>
      </xdr:nvSpPr>
      <xdr:spPr>
        <a:xfrm>
          <a:off x="5273040" y="17663160"/>
          <a:ext cx="2103120" cy="2941320"/>
        </a:xfrm>
        <a:prstGeom prst="mathMultiply">
          <a:avLst>
            <a:gd name="adj1" fmla="val 15549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137160</xdr:colOff>
      <xdr:row>92</xdr:row>
      <xdr:rowOff>45720</xdr:rowOff>
    </xdr:from>
    <xdr:to>
      <xdr:col>12</xdr:col>
      <xdr:colOff>0</xdr:colOff>
      <xdr:row>97</xdr:row>
      <xdr:rowOff>121920</xdr:rowOff>
    </xdr:to>
    <xdr:sp macro="" textlink="">
      <xdr:nvSpPr>
        <xdr:cNvPr id="18" name="吹き出し: 角を丸めた四角形 17">
          <a:extLst>
            <a:ext uri="{FF2B5EF4-FFF2-40B4-BE49-F238E27FC236}">
              <a16:creationId xmlns:a16="http://schemas.microsoft.com/office/drawing/2014/main" id="{A30335E4-92EC-46BA-9999-3D0CB4348643}"/>
            </a:ext>
          </a:extLst>
        </xdr:cNvPr>
        <xdr:cNvSpPr/>
      </xdr:nvSpPr>
      <xdr:spPr>
        <a:xfrm>
          <a:off x="5471160" y="16870680"/>
          <a:ext cx="1691640" cy="990600"/>
        </a:xfrm>
        <a:prstGeom prst="wedgeRoundRectCallou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/>
            <a:t>条件に当てはまっていなかった。</a:t>
          </a:r>
        </a:p>
      </xdr:txBody>
    </xdr:sp>
    <xdr:clientData/>
  </xdr:twoCellAnchor>
  <xdr:twoCellAnchor editAs="oneCell">
    <xdr:from>
      <xdr:col>0</xdr:col>
      <xdr:colOff>0</xdr:colOff>
      <xdr:row>119</xdr:row>
      <xdr:rowOff>10160</xdr:rowOff>
    </xdr:from>
    <xdr:to>
      <xdr:col>15</xdr:col>
      <xdr:colOff>508000</xdr:colOff>
      <xdr:row>160</xdr:row>
      <xdr:rowOff>162560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67DEA9EF-55B8-430F-B4E8-7C46FC7F4F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48771" t="12447" r="12724" b="32402"/>
        <a:stretch/>
      </xdr:blipFill>
      <xdr:spPr>
        <a:xfrm>
          <a:off x="0" y="21772880"/>
          <a:ext cx="9499600" cy="7650480"/>
        </a:xfrm>
        <a:prstGeom prst="rect">
          <a:avLst/>
        </a:prstGeom>
      </xdr:spPr>
    </xdr:pic>
    <xdr:clientData/>
  </xdr:twoCellAnchor>
  <xdr:twoCellAnchor>
    <xdr:from>
      <xdr:col>0</xdr:col>
      <xdr:colOff>60960</xdr:colOff>
      <xdr:row>122</xdr:row>
      <xdr:rowOff>132080</xdr:rowOff>
    </xdr:from>
    <xdr:to>
      <xdr:col>3</xdr:col>
      <xdr:colOff>304800</xdr:colOff>
      <xdr:row>126</xdr:row>
      <xdr:rowOff>40640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990D86F8-04E0-42FC-8E92-69927FB5E414}"/>
            </a:ext>
          </a:extLst>
        </xdr:cNvPr>
        <xdr:cNvSpPr txBox="1"/>
      </xdr:nvSpPr>
      <xdr:spPr>
        <a:xfrm>
          <a:off x="60960" y="22443440"/>
          <a:ext cx="1920240" cy="6400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№</a:t>
          </a:r>
          <a:r>
            <a:rPr kumimoji="1" lang="en-US" altLang="ja-JP" sz="3200"/>
            <a:t>3</a:t>
          </a:r>
          <a:r>
            <a:rPr kumimoji="1" lang="ja-JP" altLang="en-US" sz="3200"/>
            <a:t>画像</a:t>
          </a:r>
        </a:p>
      </xdr:txBody>
    </xdr:sp>
    <xdr:clientData/>
  </xdr:twoCellAnchor>
  <xdr:twoCellAnchor>
    <xdr:from>
      <xdr:col>9</xdr:col>
      <xdr:colOff>304800</xdr:colOff>
      <xdr:row>146</xdr:row>
      <xdr:rowOff>101600</xdr:rowOff>
    </xdr:from>
    <xdr:to>
      <xdr:col>11</xdr:col>
      <xdr:colOff>223520</xdr:colOff>
      <xdr:row>150</xdr:row>
      <xdr:rowOff>152400</xdr:rowOff>
    </xdr:to>
    <xdr:sp macro="" textlink="">
      <xdr:nvSpPr>
        <xdr:cNvPr id="21" name="吹き出し: 角を丸めた四角形 20">
          <a:extLst>
            <a:ext uri="{FF2B5EF4-FFF2-40B4-BE49-F238E27FC236}">
              <a16:creationId xmlns:a16="http://schemas.microsoft.com/office/drawing/2014/main" id="{DF0F8FDA-FDF9-491D-8A4D-B8D407ECC125}"/>
            </a:ext>
          </a:extLst>
        </xdr:cNvPr>
        <xdr:cNvSpPr/>
      </xdr:nvSpPr>
      <xdr:spPr>
        <a:xfrm>
          <a:off x="5638800" y="26802080"/>
          <a:ext cx="1137920" cy="782320"/>
        </a:xfrm>
        <a:prstGeom prst="wedgeRoundRectCallout">
          <a:avLst>
            <a:gd name="adj1" fmla="val -71745"/>
            <a:gd name="adj2" fmla="val -230658"/>
            <a:gd name="adj3" fmla="val 16667"/>
          </a:avLst>
        </a:prstGeom>
        <a:solidFill>
          <a:srgbClr val="FFFFB7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エントリー</a:t>
          </a:r>
          <a:endParaRPr kumimoji="1" lang="en-US" altLang="ja-JP" sz="1600">
            <a:solidFill>
              <a:schemeClr val="tx1"/>
            </a:solidFill>
          </a:endParaRPr>
        </a:p>
        <a:p>
          <a:pPr algn="l"/>
          <a:r>
            <a:rPr kumimoji="1" lang="en-US" altLang="ja-JP" sz="1600">
              <a:solidFill>
                <a:schemeClr val="tx1"/>
              </a:solidFill>
            </a:rPr>
            <a:t>2011/4/6</a:t>
          </a:r>
          <a:endParaRPr kumimoji="1" lang="ja-JP" altLang="en-US" sz="16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548640</xdr:colOff>
      <xdr:row>146</xdr:row>
      <xdr:rowOff>71120</xdr:rowOff>
    </xdr:from>
    <xdr:to>
      <xdr:col>9</xdr:col>
      <xdr:colOff>193040</xdr:colOff>
      <xdr:row>150</xdr:row>
      <xdr:rowOff>91440</xdr:rowOff>
    </xdr:to>
    <xdr:sp macro="" textlink="">
      <xdr:nvSpPr>
        <xdr:cNvPr id="22" name="吹き出し: 角を丸めた四角形 21">
          <a:extLst>
            <a:ext uri="{FF2B5EF4-FFF2-40B4-BE49-F238E27FC236}">
              <a16:creationId xmlns:a16="http://schemas.microsoft.com/office/drawing/2014/main" id="{45AFD5F6-A89D-4DA2-A4CB-D06658C36ADB}"/>
            </a:ext>
          </a:extLst>
        </xdr:cNvPr>
        <xdr:cNvSpPr/>
      </xdr:nvSpPr>
      <xdr:spPr>
        <a:xfrm>
          <a:off x="2834640" y="26771600"/>
          <a:ext cx="2692400" cy="751840"/>
        </a:xfrm>
        <a:prstGeom prst="wedgeRoundRectCallout">
          <a:avLst>
            <a:gd name="adj1" fmla="val 26368"/>
            <a:gd name="adj2" fmla="val -167415"/>
            <a:gd name="adj3" fmla="val 16667"/>
          </a:avLst>
        </a:prstGeom>
        <a:solidFill>
          <a:srgbClr val="FFFFB7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レートは安値より</a:t>
          </a:r>
          <a:r>
            <a:rPr kumimoji="1" lang="en-US" altLang="ja-JP" sz="1600">
              <a:solidFill>
                <a:schemeClr val="tx1"/>
              </a:solidFill>
            </a:rPr>
            <a:t>1</a:t>
          </a:r>
          <a:r>
            <a:rPr kumimoji="1" lang="ja-JP" altLang="en-US" sz="1600">
              <a:solidFill>
                <a:schemeClr val="tx1"/>
              </a:solidFill>
            </a:rPr>
            <a:t>ＰＩＰ下</a:t>
          </a:r>
          <a:endParaRPr kumimoji="1" lang="en-US" altLang="ja-JP" sz="1600">
            <a:solidFill>
              <a:schemeClr val="tx1"/>
            </a:solidFill>
          </a:endParaRPr>
        </a:p>
        <a:p>
          <a:pPr algn="l"/>
          <a:r>
            <a:rPr kumimoji="1" lang="en-US" altLang="ja-JP" sz="1600">
              <a:solidFill>
                <a:schemeClr val="tx1"/>
              </a:solidFill>
            </a:rPr>
            <a:t>1.42-0.01</a:t>
          </a:r>
          <a:r>
            <a:rPr kumimoji="1" lang="ja-JP" altLang="en-US" sz="1600">
              <a:solidFill>
                <a:schemeClr val="tx1"/>
              </a:solidFill>
            </a:rPr>
            <a:t>＝</a:t>
          </a:r>
          <a:r>
            <a:rPr kumimoji="1" lang="en-US" altLang="ja-JP" sz="1600">
              <a:solidFill>
                <a:schemeClr val="tx1"/>
              </a:solidFill>
            </a:rPr>
            <a:t>1.41</a:t>
          </a:r>
          <a:endParaRPr kumimoji="1" lang="ja-JP" altLang="en-US" sz="16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426720</xdr:colOff>
      <xdr:row>136</xdr:row>
      <xdr:rowOff>121920</xdr:rowOff>
    </xdr:from>
    <xdr:to>
      <xdr:col>13</xdr:col>
      <xdr:colOff>579120</xdr:colOff>
      <xdr:row>142</xdr:row>
      <xdr:rowOff>30480</xdr:rowOff>
    </xdr:to>
    <xdr:sp macro="" textlink="">
      <xdr:nvSpPr>
        <xdr:cNvPr id="23" name="吹き出し: 角を丸めた四角形 22">
          <a:extLst>
            <a:ext uri="{FF2B5EF4-FFF2-40B4-BE49-F238E27FC236}">
              <a16:creationId xmlns:a16="http://schemas.microsoft.com/office/drawing/2014/main" id="{6870102D-882E-482E-8B57-885C74B2033B}"/>
            </a:ext>
          </a:extLst>
        </xdr:cNvPr>
        <xdr:cNvSpPr/>
      </xdr:nvSpPr>
      <xdr:spPr>
        <a:xfrm>
          <a:off x="5760720" y="24993600"/>
          <a:ext cx="2590800" cy="1005840"/>
        </a:xfrm>
        <a:prstGeom prst="wedgeRoundRectCallout">
          <a:avLst>
            <a:gd name="adj1" fmla="val -82537"/>
            <a:gd name="adj2" fmla="val 39471"/>
            <a:gd name="adj3" fmla="val 16667"/>
          </a:avLst>
        </a:prstGeom>
        <a:solidFill>
          <a:schemeClr val="accent6">
            <a:lumMod val="40000"/>
            <a:lumOff val="60000"/>
          </a:schemeClr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リスクは、安値ーレート</a:t>
          </a:r>
          <a:endParaRPr kumimoji="1" lang="en-US" altLang="ja-JP" sz="1600">
            <a:solidFill>
              <a:schemeClr val="tx1"/>
            </a:solidFill>
          </a:endParaRPr>
        </a:p>
        <a:p>
          <a:pPr algn="l"/>
          <a:r>
            <a:rPr kumimoji="1" lang="en-US" altLang="ja-JP" sz="1600">
              <a:solidFill>
                <a:schemeClr val="tx1"/>
              </a:solidFill>
            </a:rPr>
            <a:t>1.42-1.41</a:t>
          </a:r>
          <a:r>
            <a:rPr kumimoji="1" lang="ja-JP" altLang="en-US" sz="1600">
              <a:solidFill>
                <a:schemeClr val="tx1"/>
              </a:solidFill>
            </a:rPr>
            <a:t>＝</a:t>
          </a:r>
          <a:r>
            <a:rPr kumimoji="1" lang="en-US" altLang="ja-JP" sz="1600">
              <a:solidFill>
                <a:schemeClr val="tx1"/>
              </a:solidFill>
            </a:rPr>
            <a:t>0.01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だから</a:t>
          </a:r>
          <a:r>
            <a:rPr kumimoji="1" lang="en-US" altLang="ja-JP" sz="1600">
              <a:solidFill>
                <a:schemeClr val="tx1"/>
              </a:solidFill>
            </a:rPr>
            <a:t>1</a:t>
          </a:r>
          <a:endParaRPr kumimoji="1" lang="ja-JP" altLang="en-US" sz="16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15</xdr:col>
      <xdr:colOff>203200</xdr:colOff>
      <xdr:row>118</xdr:row>
      <xdr:rowOff>147320</xdr:rowOff>
    </xdr:from>
    <xdr:to>
      <xdr:col>43</xdr:col>
      <xdr:colOff>264160</xdr:colOff>
      <xdr:row>147</xdr:row>
      <xdr:rowOff>30480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6D095D30-CE57-41A4-8E3E-B66BD4584C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555" t="26769" r="3765" b="34510"/>
        <a:stretch/>
      </xdr:blipFill>
      <xdr:spPr>
        <a:xfrm>
          <a:off x="9194800" y="21727160"/>
          <a:ext cx="17129760" cy="5186680"/>
        </a:xfrm>
        <a:prstGeom prst="rect">
          <a:avLst/>
        </a:prstGeom>
      </xdr:spPr>
    </xdr:pic>
    <xdr:clientData/>
  </xdr:twoCellAnchor>
  <xdr:twoCellAnchor>
    <xdr:from>
      <xdr:col>12</xdr:col>
      <xdr:colOff>50800</xdr:colOff>
      <xdr:row>127</xdr:row>
      <xdr:rowOff>30480</xdr:rowOff>
    </xdr:from>
    <xdr:to>
      <xdr:col>15</xdr:col>
      <xdr:colOff>426720</xdr:colOff>
      <xdr:row>131</xdr:row>
      <xdr:rowOff>40640</xdr:rowOff>
    </xdr:to>
    <xdr:sp macro="" textlink="">
      <xdr:nvSpPr>
        <xdr:cNvPr id="25" name="吹き出し: 角を丸めた四角形 24">
          <a:extLst>
            <a:ext uri="{FF2B5EF4-FFF2-40B4-BE49-F238E27FC236}">
              <a16:creationId xmlns:a16="http://schemas.microsoft.com/office/drawing/2014/main" id="{DD8CDC96-29BE-46CA-B34B-863395335C55}"/>
            </a:ext>
          </a:extLst>
        </xdr:cNvPr>
        <xdr:cNvSpPr/>
      </xdr:nvSpPr>
      <xdr:spPr>
        <a:xfrm>
          <a:off x="7213600" y="23256240"/>
          <a:ext cx="2204720" cy="741680"/>
        </a:xfrm>
        <a:prstGeom prst="wedgeRoundRectCallout">
          <a:avLst>
            <a:gd name="adj1" fmla="val -82537"/>
            <a:gd name="adj2" fmla="val 39471"/>
            <a:gd name="adj3" fmla="val 16667"/>
          </a:avLst>
        </a:prstGeom>
        <a:solidFill>
          <a:srgbClr val="ABDB77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決済は</a:t>
          </a:r>
          <a:r>
            <a:rPr kumimoji="1" lang="en-US" altLang="ja-JP" sz="1600">
              <a:solidFill>
                <a:schemeClr val="tx1"/>
              </a:solidFill>
            </a:rPr>
            <a:t>2011/4/8</a:t>
          </a:r>
        </a:p>
        <a:p>
          <a:pPr algn="l"/>
          <a:r>
            <a:rPr kumimoji="1" lang="en-US" altLang="ja-JP" sz="1600">
              <a:solidFill>
                <a:schemeClr val="tx1"/>
              </a:solidFill>
            </a:rPr>
            <a:t>FBI1.27</a:t>
          </a:r>
          <a:r>
            <a:rPr kumimoji="1" lang="ja-JP" altLang="en-US" sz="1600">
              <a:solidFill>
                <a:schemeClr val="tx1"/>
              </a:solidFill>
            </a:rPr>
            <a:t>だから、</a:t>
          </a:r>
          <a:r>
            <a:rPr kumimoji="1" lang="en-US" altLang="ja-JP" sz="1600">
              <a:solidFill>
                <a:schemeClr val="tx1"/>
              </a:solidFill>
            </a:rPr>
            <a:t>1.44</a:t>
          </a:r>
          <a:endParaRPr kumimoji="1" lang="ja-JP" altLang="en-US" sz="16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406400</xdr:colOff>
      <xdr:row>132</xdr:row>
      <xdr:rowOff>71120</xdr:rowOff>
    </xdr:from>
    <xdr:to>
      <xdr:col>12</xdr:col>
      <xdr:colOff>447040</xdr:colOff>
      <xdr:row>132</xdr:row>
      <xdr:rowOff>121920</xdr:rowOff>
    </xdr:to>
    <xdr:cxnSp macro="">
      <xdr:nvCxnSpPr>
        <xdr:cNvPr id="27" name="直線コネクタ 26">
          <a:extLst>
            <a:ext uri="{FF2B5EF4-FFF2-40B4-BE49-F238E27FC236}">
              <a16:creationId xmlns:a16="http://schemas.microsoft.com/office/drawing/2014/main" id="{72D868BD-78F6-4776-B108-E2DD8F4250A7}"/>
            </a:ext>
          </a:extLst>
        </xdr:cNvPr>
        <xdr:cNvCxnSpPr/>
      </xdr:nvCxnSpPr>
      <xdr:spPr>
        <a:xfrm>
          <a:off x="5130800" y="24211280"/>
          <a:ext cx="2479040" cy="50800"/>
        </a:xfrm>
        <a:prstGeom prst="line">
          <a:avLst/>
        </a:prstGeom>
        <a:ln w="1905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128</xdr:row>
      <xdr:rowOff>15240</xdr:rowOff>
    </xdr:from>
    <xdr:to>
      <xdr:col>4</xdr:col>
      <xdr:colOff>441960</xdr:colOff>
      <xdr:row>139</xdr:row>
      <xdr:rowOff>15240</xdr:rowOff>
    </xdr:to>
    <xdr:sp macro="" textlink="">
      <xdr:nvSpPr>
        <xdr:cNvPr id="28" name="吹き出し: 角を丸めた四角形 27">
          <a:extLst>
            <a:ext uri="{FF2B5EF4-FFF2-40B4-BE49-F238E27FC236}">
              <a16:creationId xmlns:a16="http://schemas.microsoft.com/office/drawing/2014/main" id="{627CD281-24D5-4FD6-A5CD-0E50468DC5DC}"/>
            </a:ext>
          </a:extLst>
        </xdr:cNvPr>
        <xdr:cNvSpPr/>
      </xdr:nvSpPr>
      <xdr:spPr>
        <a:xfrm>
          <a:off x="1066800" y="23423880"/>
          <a:ext cx="1661160" cy="2011680"/>
        </a:xfrm>
        <a:prstGeom prst="wedgeRoundRectCallout">
          <a:avLst>
            <a:gd name="adj1" fmla="val 176502"/>
            <a:gd name="adj2" fmla="val 51121"/>
            <a:gd name="adj3" fmla="val 16667"/>
          </a:avLst>
        </a:prstGeom>
        <a:solidFill>
          <a:schemeClr val="accent6">
            <a:lumMod val="40000"/>
            <a:lumOff val="60000"/>
          </a:schemeClr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600">
              <a:solidFill>
                <a:schemeClr val="tx1"/>
              </a:solidFill>
            </a:rPr>
            <a:t>PB</a:t>
          </a:r>
        </a:p>
        <a:p>
          <a:pPr algn="l"/>
          <a:r>
            <a:rPr kumimoji="1" lang="en-US" altLang="ja-JP" sz="1600">
              <a:solidFill>
                <a:schemeClr val="tx1"/>
              </a:solidFill>
            </a:rPr>
            <a:t>2011/4/5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始　</a:t>
          </a:r>
          <a:r>
            <a:rPr kumimoji="1" lang="en-US" altLang="ja-JP" sz="1600">
              <a:solidFill>
                <a:schemeClr val="tx1"/>
              </a:solidFill>
            </a:rPr>
            <a:t>1.42180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高　</a:t>
          </a:r>
          <a:r>
            <a:rPr kumimoji="1" lang="en-US" altLang="ja-JP" sz="1600">
              <a:solidFill>
                <a:schemeClr val="tx1"/>
              </a:solidFill>
            </a:rPr>
            <a:t>1.42450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低　</a:t>
          </a:r>
          <a:r>
            <a:rPr kumimoji="1" lang="en-US" altLang="ja-JP" sz="1600">
              <a:solidFill>
                <a:schemeClr val="tx1"/>
              </a:solidFill>
            </a:rPr>
            <a:t>1.41510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終　</a:t>
          </a:r>
          <a:r>
            <a:rPr kumimoji="1" lang="en-US" altLang="ja-JP" sz="1600">
              <a:solidFill>
                <a:schemeClr val="tx1"/>
              </a:solidFill>
            </a:rPr>
            <a:t>1.42180</a:t>
          </a:r>
        </a:p>
        <a:p>
          <a:pPr algn="l"/>
          <a:endParaRPr kumimoji="1" lang="en-US" altLang="ja-JP" sz="16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45720</xdr:colOff>
      <xdr:row>163</xdr:row>
      <xdr:rowOff>76200</xdr:rowOff>
    </xdr:from>
    <xdr:to>
      <xdr:col>18</xdr:col>
      <xdr:colOff>198120</xdr:colOff>
      <xdr:row>211</xdr:row>
      <xdr:rowOff>159298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3DDA01EA-2A79-4E0E-9B3F-FF29422BD6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0256" t="11704" b="16879"/>
        <a:stretch/>
      </xdr:blipFill>
      <xdr:spPr>
        <a:xfrm>
          <a:off x="45720" y="29885640"/>
          <a:ext cx="10972800" cy="8861338"/>
        </a:xfrm>
        <a:prstGeom prst="rect">
          <a:avLst/>
        </a:prstGeom>
      </xdr:spPr>
    </xdr:pic>
    <xdr:clientData/>
  </xdr:twoCellAnchor>
  <xdr:twoCellAnchor>
    <xdr:from>
      <xdr:col>0</xdr:col>
      <xdr:colOff>213360</xdr:colOff>
      <xdr:row>166</xdr:row>
      <xdr:rowOff>101600</xdr:rowOff>
    </xdr:from>
    <xdr:to>
      <xdr:col>4</xdr:col>
      <xdr:colOff>411480</xdr:colOff>
      <xdr:row>173</xdr:row>
      <xdr:rowOff>91440</xdr:rowOff>
    </xdr:to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9F15300F-DBC7-4D46-8CBC-8DB2A4ACDD04}"/>
            </a:ext>
          </a:extLst>
        </xdr:cNvPr>
        <xdr:cNvSpPr txBox="1"/>
      </xdr:nvSpPr>
      <xdr:spPr>
        <a:xfrm>
          <a:off x="213360" y="30459680"/>
          <a:ext cx="2484120" cy="127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画像４</a:t>
          </a:r>
          <a:endParaRPr kumimoji="1" lang="en-US" altLang="ja-JP" sz="3200"/>
        </a:p>
        <a:p>
          <a:r>
            <a:rPr kumimoji="1" lang="en-US" altLang="ja-JP" sz="3200"/>
            <a:t>Excel</a:t>
          </a:r>
          <a:r>
            <a:rPr kumimoji="1" lang="ja-JP" altLang="en-US" sz="3200"/>
            <a:t>　</a:t>
          </a:r>
          <a:r>
            <a:rPr kumimoji="1" lang="en-US" altLang="ja-JP" sz="3200"/>
            <a:t>No.1</a:t>
          </a:r>
        </a:p>
        <a:p>
          <a:endParaRPr kumimoji="1" lang="ja-JP" altLang="en-US" sz="3200"/>
        </a:p>
      </xdr:txBody>
    </xdr:sp>
    <xdr:clientData/>
  </xdr:twoCellAnchor>
  <xdr:twoCellAnchor editAs="oneCell">
    <xdr:from>
      <xdr:col>19</xdr:col>
      <xdr:colOff>-1</xdr:colOff>
      <xdr:row>163</xdr:row>
      <xdr:rowOff>91440</xdr:rowOff>
    </xdr:from>
    <xdr:to>
      <xdr:col>38</xdr:col>
      <xdr:colOff>365760</xdr:colOff>
      <xdr:row>212</xdr:row>
      <xdr:rowOff>76200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3F4A88D5-7290-49D6-B04C-A15DB96B19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5671" t="12593" r="10787" b="16138"/>
        <a:stretch/>
      </xdr:blipFill>
      <xdr:spPr>
        <a:xfrm>
          <a:off x="11429999" y="29900880"/>
          <a:ext cx="11948161" cy="8945880"/>
        </a:xfrm>
        <a:prstGeom prst="rect">
          <a:avLst/>
        </a:prstGeom>
      </xdr:spPr>
    </xdr:pic>
    <xdr:clientData/>
  </xdr:twoCellAnchor>
  <xdr:twoCellAnchor>
    <xdr:from>
      <xdr:col>19</xdr:col>
      <xdr:colOff>350520</xdr:colOff>
      <xdr:row>166</xdr:row>
      <xdr:rowOff>101600</xdr:rowOff>
    </xdr:from>
    <xdr:to>
      <xdr:col>23</xdr:col>
      <xdr:colOff>396240</xdr:colOff>
      <xdr:row>173</xdr:row>
      <xdr:rowOff>91440</xdr:rowOff>
    </xdr:to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EFD55652-2754-435E-811E-5EA0A35D0376}"/>
            </a:ext>
          </a:extLst>
        </xdr:cNvPr>
        <xdr:cNvSpPr txBox="1"/>
      </xdr:nvSpPr>
      <xdr:spPr>
        <a:xfrm>
          <a:off x="11780520" y="30459680"/>
          <a:ext cx="2484120" cy="127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</a:t>
          </a:r>
          <a:r>
            <a:rPr kumimoji="1" lang="en-US" altLang="ja-JP" sz="3200"/>
            <a:t>5</a:t>
          </a:r>
        </a:p>
        <a:p>
          <a:r>
            <a:rPr kumimoji="1" lang="en-US" altLang="ja-JP" sz="3200"/>
            <a:t>Excel</a:t>
          </a:r>
          <a:r>
            <a:rPr kumimoji="1" lang="ja-JP" altLang="en-US" sz="3200"/>
            <a:t>　</a:t>
          </a:r>
          <a:r>
            <a:rPr kumimoji="1" lang="en-US" altLang="ja-JP" sz="3200"/>
            <a:t>No.2</a:t>
          </a:r>
        </a:p>
        <a:p>
          <a:endParaRPr kumimoji="1" lang="ja-JP" altLang="en-US" sz="3200"/>
        </a:p>
      </xdr:txBody>
    </xdr:sp>
    <xdr:clientData/>
  </xdr:twoCellAnchor>
  <xdr:twoCellAnchor editAs="oneCell">
    <xdr:from>
      <xdr:col>0</xdr:col>
      <xdr:colOff>0</xdr:colOff>
      <xdr:row>213</xdr:row>
      <xdr:rowOff>30480</xdr:rowOff>
    </xdr:from>
    <xdr:to>
      <xdr:col>20</xdr:col>
      <xdr:colOff>496054</xdr:colOff>
      <xdr:row>279</xdr:row>
      <xdr:rowOff>137160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689D19DA-DC92-4A6E-8071-BFA78A5260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33004" t="12298" r="26241" b="17323"/>
        <a:stretch/>
      </xdr:blipFill>
      <xdr:spPr>
        <a:xfrm>
          <a:off x="0" y="38983920"/>
          <a:ext cx="12535654" cy="12176760"/>
        </a:xfrm>
        <a:prstGeom prst="rect">
          <a:avLst/>
        </a:prstGeom>
      </xdr:spPr>
    </xdr:pic>
    <xdr:clientData/>
  </xdr:twoCellAnchor>
  <xdr:twoCellAnchor>
    <xdr:from>
      <xdr:col>1</xdr:col>
      <xdr:colOff>274320</xdr:colOff>
      <xdr:row>217</xdr:row>
      <xdr:rowOff>162560</xdr:rowOff>
    </xdr:from>
    <xdr:to>
      <xdr:col>5</xdr:col>
      <xdr:colOff>365760</xdr:colOff>
      <xdr:row>224</xdr:row>
      <xdr:rowOff>152400</xdr:rowOff>
    </xdr:to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8DED2693-11E1-4A6B-8B5A-009DE3F2329A}"/>
            </a:ext>
          </a:extLst>
        </xdr:cNvPr>
        <xdr:cNvSpPr txBox="1"/>
      </xdr:nvSpPr>
      <xdr:spPr>
        <a:xfrm>
          <a:off x="777240" y="39847520"/>
          <a:ext cx="2484120" cy="127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</a:t>
          </a:r>
          <a:r>
            <a:rPr kumimoji="1" lang="en-US" altLang="ja-JP" sz="3200"/>
            <a:t>6</a:t>
          </a:r>
        </a:p>
        <a:p>
          <a:r>
            <a:rPr kumimoji="1" lang="en-US" altLang="ja-JP" sz="3200"/>
            <a:t>Excel</a:t>
          </a:r>
          <a:r>
            <a:rPr kumimoji="1" lang="ja-JP" altLang="en-US" sz="3200"/>
            <a:t>　</a:t>
          </a:r>
          <a:r>
            <a:rPr kumimoji="1" lang="en-US" altLang="ja-JP" sz="3200"/>
            <a:t>No.3</a:t>
          </a:r>
        </a:p>
        <a:p>
          <a:endParaRPr kumimoji="1" lang="en-US" altLang="ja-JP" sz="3200"/>
        </a:p>
        <a:p>
          <a:endParaRPr kumimoji="1" lang="ja-JP" altLang="en-US" sz="3200"/>
        </a:p>
      </xdr:txBody>
    </xdr:sp>
    <xdr:clientData/>
  </xdr:twoCellAnchor>
  <xdr:twoCellAnchor>
    <xdr:from>
      <xdr:col>13</xdr:col>
      <xdr:colOff>106680</xdr:colOff>
      <xdr:row>240</xdr:row>
      <xdr:rowOff>152400</xdr:rowOff>
    </xdr:from>
    <xdr:to>
      <xdr:col>19</xdr:col>
      <xdr:colOff>274320</xdr:colOff>
      <xdr:row>247</xdr:row>
      <xdr:rowOff>137160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CA0DE72-3251-43B5-B559-3879CBAAD7C6}"/>
            </a:ext>
          </a:extLst>
        </xdr:cNvPr>
        <xdr:cNvSpPr txBox="1"/>
      </xdr:nvSpPr>
      <xdr:spPr>
        <a:xfrm>
          <a:off x="7879080" y="44043600"/>
          <a:ext cx="3825240" cy="126492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3200"/>
            <a:t>FIB100.0</a:t>
          </a:r>
          <a:r>
            <a:rPr kumimoji="1" lang="ja-JP" altLang="en-US" sz="3200"/>
            <a:t>と</a:t>
          </a:r>
          <a:r>
            <a:rPr kumimoji="1" lang="en-US" altLang="ja-JP" sz="3200"/>
            <a:t>0.0</a:t>
          </a:r>
          <a:r>
            <a:rPr kumimoji="1" lang="ja-JP" altLang="en-US" sz="3200"/>
            <a:t>は</a:t>
          </a:r>
          <a:endParaRPr kumimoji="1" lang="en-US" altLang="ja-JP" sz="3200"/>
        </a:p>
        <a:p>
          <a:r>
            <a:rPr kumimoji="1" lang="ja-JP" altLang="en-US" sz="3200"/>
            <a:t>これでよいですか？</a:t>
          </a:r>
        </a:p>
      </xdr:txBody>
    </xdr:sp>
    <xdr:clientData/>
  </xdr:twoCellAnchor>
  <xdr:twoCellAnchor>
    <xdr:from>
      <xdr:col>9</xdr:col>
      <xdr:colOff>441670</xdr:colOff>
      <xdr:row>245</xdr:row>
      <xdr:rowOff>166476</xdr:rowOff>
    </xdr:from>
    <xdr:to>
      <xdr:col>13</xdr:col>
      <xdr:colOff>106970</xdr:colOff>
      <xdr:row>248</xdr:row>
      <xdr:rowOff>92604</xdr:rowOff>
    </xdr:to>
    <xdr:sp macro="" textlink="">
      <xdr:nvSpPr>
        <xdr:cNvPr id="31" name="矢印: 左 30">
          <a:extLst>
            <a:ext uri="{FF2B5EF4-FFF2-40B4-BE49-F238E27FC236}">
              <a16:creationId xmlns:a16="http://schemas.microsoft.com/office/drawing/2014/main" id="{3FD4DEEE-8558-4DBC-8AEB-5A718D40B479}"/>
            </a:ext>
          </a:extLst>
        </xdr:cNvPr>
        <xdr:cNvSpPr/>
      </xdr:nvSpPr>
      <xdr:spPr>
        <a:xfrm rot="20442733">
          <a:off x="5775670" y="44972076"/>
          <a:ext cx="2103700" cy="474768"/>
        </a:xfrm>
        <a:prstGeom prst="lef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437780</xdr:colOff>
      <xdr:row>251</xdr:row>
      <xdr:rowOff>37418</xdr:rowOff>
    </xdr:from>
    <xdr:to>
      <xdr:col>14</xdr:col>
      <xdr:colOff>43246</xdr:colOff>
      <xdr:row>253</xdr:row>
      <xdr:rowOff>142256</xdr:rowOff>
    </xdr:to>
    <xdr:sp macro="" textlink="">
      <xdr:nvSpPr>
        <xdr:cNvPr id="32" name="矢印: 左 31">
          <a:extLst>
            <a:ext uri="{FF2B5EF4-FFF2-40B4-BE49-F238E27FC236}">
              <a16:creationId xmlns:a16="http://schemas.microsoft.com/office/drawing/2014/main" id="{76906FD5-8926-4309-9D99-424635EC8C3C}"/>
            </a:ext>
          </a:extLst>
        </xdr:cNvPr>
        <xdr:cNvSpPr/>
      </xdr:nvSpPr>
      <xdr:spPr>
        <a:xfrm rot="19464783">
          <a:off x="5771780" y="45940298"/>
          <a:ext cx="2653466" cy="470598"/>
        </a:xfrm>
        <a:prstGeom prst="lef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280</xdr:row>
      <xdr:rowOff>45719</xdr:rowOff>
    </xdr:from>
    <xdr:to>
      <xdr:col>20</xdr:col>
      <xdr:colOff>548640</xdr:colOff>
      <xdr:row>328</xdr:row>
      <xdr:rowOff>130052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B644EDD0-3B7B-4059-BCAC-A77E093B4D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1420" t="11704" r="22824" b="18508"/>
        <a:stretch/>
      </xdr:blipFill>
      <xdr:spPr>
        <a:xfrm>
          <a:off x="0" y="51252119"/>
          <a:ext cx="12588240" cy="8862573"/>
        </a:xfrm>
        <a:prstGeom prst="rect">
          <a:avLst/>
        </a:prstGeom>
      </xdr:spPr>
    </xdr:pic>
    <xdr:clientData/>
  </xdr:twoCellAnchor>
  <xdr:twoCellAnchor>
    <xdr:from>
      <xdr:col>1</xdr:col>
      <xdr:colOff>30480</xdr:colOff>
      <xdr:row>283</xdr:row>
      <xdr:rowOff>167640</xdr:rowOff>
    </xdr:from>
    <xdr:to>
      <xdr:col>5</xdr:col>
      <xdr:colOff>121920</xdr:colOff>
      <xdr:row>290</xdr:row>
      <xdr:rowOff>157480</xdr:rowOff>
    </xdr:to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5FED3FD3-26D4-4C7F-986B-5D69DB81ACED}"/>
            </a:ext>
          </a:extLst>
        </xdr:cNvPr>
        <xdr:cNvSpPr txBox="1"/>
      </xdr:nvSpPr>
      <xdr:spPr>
        <a:xfrm>
          <a:off x="533400" y="51922680"/>
          <a:ext cx="2484120" cy="127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</a:t>
          </a:r>
          <a:r>
            <a:rPr kumimoji="1" lang="en-US" altLang="ja-JP" sz="3200"/>
            <a:t>7</a:t>
          </a:r>
        </a:p>
        <a:p>
          <a:r>
            <a:rPr kumimoji="1" lang="en-US" altLang="ja-JP" sz="3200"/>
            <a:t>Excel</a:t>
          </a:r>
          <a:r>
            <a:rPr kumimoji="1" lang="ja-JP" altLang="en-US" sz="3200"/>
            <a:t>　</a:t>
          </a:r>
          <a:r>
            <a:rPr kumimoji="1" lang="en-US" altLang="ja-JP" sz="3200"/>
            <a:t>No.4</a:t>
          </a:r>
        </a:p>
        <a:p>
          <a:endParaRPr kumimoji="1" lang="en-US" altLang="ja-JP" sz="3200"/>
        </a:p>
        <a:p>
          <a:endParaRPr kumimoji="1" lang="ja-JP" altLang="en-US" sz="3200"/>
        </a:p>
      </xdr:txBody>
    </xdr:sp>
    <xdr:clientData/>
  </xdr:twoCellAnchor>
  <xdr:twoCellAnchor editAs="oneCell">
    <xdr:from>
      <xdr:col>0</xdr:col>
      <xdr:colOff>45720</xdr:colOff>
      <xdr:row>330</xdr:row>
      <xdr:rowOff>-1</xdr:rowOff>
    </xdr:from>
    <xdr:to>
      <xdr:col>20</xdr:col>
      <xdr:colOff>457200</xdr:colOff>
      <xdr:row>388</xdr:row>
      <xdr:rowOff>15240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0D77FBD3-B778-49C9-9EF9-10007E99EF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6337" t="12297" r="34657" b="13377"/>
        <a:stretch/>
      </xdr:blipFill>
      <xdr:spPr>
        <a:xfrm>
          <a:off x="45720" y="60350399"/>
          <a:ext cx="12451080" cy="10622281"/>
        </a:xfrm>
        <a:prstGeom prst="rect">
          <a:avLst/>
        </a:prstGeom>
      </xdr:spPr>
    </xdr:pic>
    <xdr:clientData/>
  </xdr:twoCellAnchor>
  <xdr:twoCellAnchor>
    <xdr:from>
      <xdr:col>1</xdr:col>
      <xdr:colOff>91440</xdr:colOff>
      <xdr:row>334</xdr:row>
      <xdr:rowOff>15240</xdr:rowOff>
    </xdr:from>
    <xdr:to>
      <xdr:col>5</xdr:col>
      <xdr:colOff>182880</xdr:colOff>
      <xdr:row>341</xdr:row>
      <xdr:rowOff>5080</xdr:rowOff>
    </xdr:to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376B80C5-F853-41D4-AF45-CEA803388370}"/>
            </a:ext>
          </a:extLst>
        </xdr:cNvPr>
        <xdr:cNvSpPr txBox="1"/>
      </xdr:nvSpPr>
      <xdr:spPr>
        <a:xfrm>
          <a:off x="594360" y="61097160"/>
          <a:ext cx="2484120" cy="127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</a:t>
          </a:r>
          <a:r>
            <a:rPr kumimoji="1" lang="en-US" altLang="ja-JP" sz="3200"/>
            <a:t>8</a:t>
          </a:r>
        </a:p>
        <a:p>
          <a:r>
            <a:rPr kumimoji="1" lang="en-US" altLang="ja-JP" sz="3200"/>
            <a:t>Excel</a:t>
          </a:r>
          <a:r>
            <a:rPr kumimoji="1" lang="ja-JP" altLang="en-US" sz="3200"/>
            <a:t>　</a:t>
          </a:r>
          <a:r>
            <a:rPr kumimoji="1" lang="en-US" altLang="ja-JP" sz="3200"/>
            <a:t>No.5</a:t>
          </a:r>
        </a:p>
        <a:p>
          <a:endParaRPr kumimoji="1" lang="en-US" altLang="ja-JP" sz="3200"/>
        </a:p>
        <a:p>
          <a:endParaRPr kumimoji="1" lang="en-US" altLang="ja-JP" sz="3200"/>
        </a:p>
        <a:p>
          <a:endParaRPr kumimoji="1" lang="ja-JP" altLang="en-US" sz="3200"/>
        </a:p>
      </xdr:txBody>
    </xdr:sp>
    <xdr:clientData/>
  </xdr:twoCellAnchor>
  <xdr:twoCellAnchor>
    <xdr:from>
      <xdr:col>15</xdr:col>
      <xdr:colOff>60960</xdr:colOff>
      <xdr:row>338</xdr:row>
      <xdr:rowOff>15240</xdr:rowOff>
    </xdr:from>
    <xdr:to>
      <xdr:col>18</xdr:col>
      <xdr:colOff>335280</xdr:colOff>
      <xdr:row>348</xdr:row>
      <xdr:rowOff>45720</xdr:rowOff>
    </xdr:to>
    <xdr:sp macro="" textlink="">
      <xdr:nvSpPr>
        <xdr:cNvPr id="38" name="吹き出し: 角を丸めた四角形 37">
          <a:extLst>
            <a:ext uri="{FF2B5EF4-FFF2-40B4-BE49-F238E27FC236}">
              <a16:creationId xmlns:a16="http://schemas.microsoft.com/office/drawing/2014/main" id="{87E3A940-0D2E-4F7D-9413-C3825E1DD395}"/>
            </a:ext>
          </a:extLst>
        </xdr:cNvPr>
        <xdr:cNvSpPr/>
      </xdr:nvSpPr>
      <xdr:spPr>
        <a:xfrm>
          <a:off x="9052560" y="61828680"/>
          <a:ext cx="2103120" cy="1859280"/>
        </a:xfrm>
        <a:prstGeom prst="wedgeRoundRectCallout">
          <a:avLst>
            <a:gd name="adj1" fmla="val -98369"/>
            <a:gd name="adj2" fmla="val 46926"/>
            <a:gd name="adj3" fmla="val 16667"/>
          </a:avLst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800"/>
            <a:t>FIB</a:t>
          </a:r>
          <a:r>
            <a:rPr kumimoji="1" lang="ja-JP" altLang="en-US" sz="2800"/>
            <a:t>に</a:t>
          </a:r>
          <a:r>
            <a:rPr kumimoji="1" lang="en-US" altLang="ja-JP" sz="2800"/>
            <a:t>0</a:t>
          </a:r>
          <a:r>
            <a:rPr kumimoji="1" lang="ja-JP" altLang="en-US" sz="2800"/>
            <a:t>と</a:t>
          </a:r>
          <a:r>
            <a:rPr kumimoji="1" lang="en-US" altLang="ja-JP" sz="2800"/>
            <a:t>100</a:t>
          </a:r>
          <a:r>
            <a:rPr kumimoji="1" lang="ja-JP" altLang="en-US" sz="2800"/>
            <a:t>を入れました。</a:t>
          </a:r>
        </a:p>
      </xdr:txBody>
    </xdr:sp>
    <xdr:clientData/>
  </xdr:twoCellAnchor>
  <xdr:twoCellAnchor>
    <xdr:from>
      <xdr:col>12</xdr:col>
      <xdr:colOff>365760</xdr:colOff>
      <xdr:row>361</xdr:row>
      <xdr:rowOff>30480</xdr:rowOff>
    </xdr:from>
    <xdr:to>
      <xdr:col>17</xdr:col>
      <xdr:colOff>137160</xdr:colOff>
      <xdr:row>361</xdr:row>
      <xdr:rowOff>30480</xdr:rowOff>
    </xdr:to>
    <xdr:cxnSp macro="">
      <xdr:nvCxnSpPr>
        <xdr:cNvPr id="40" name="直線コネクタ 39">
          <a:extLst>
            <a:ext uri="{FF2B5EF4-FFF2-40B4-BE49-F238E27FC236}">
              <a16:creationId xmlns:a16="http://schemas.microsoft.com/office/drawing/2014/main" id="{DB957A37-B3B4-4109-8172-D18AB3F792EF}"/>
            </a:ext>
          </a:extLst>
        </xdr:cNvPr>
        <xdr:cNvCxnSpPr/>
      </xdr:nvCxnSpPr>
      <xdr:spPr>
        <a:xfrm>
          <a:off x="7528560" y="66050160"/>
          <a:ext cx="2819400" cy="0"/>
        </a:xfrm>
        <a:prstGeom prst="line">
          <a:avLst/>
        </a:prstGeom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518160</xdr:colOff>
      <xdr:row>352</xdr:row>
      <xdr:rowOff>121920</xdr:rowOff>
    </xdr:from>
    <xdr:to>
      <xdr:col>21</xdr:col>
      <xdr:colOff>182880</xdr:colOff>
      <xdr:row>359</xdr:row>
      <xdr:rowOff>106680</xdr:rowOff>
    </xdr:to>
    <xdr:sp macro="" textlink="">
      <xdr:nvSpPr>
        <xdr:cNvPr id="41" name="吹き出し: 角を丸めた四角形 40">
          <a:extLst>
            <a:ext uri="{FF2B5EF4-FFF2-40B4-BE49-F238E27FC236}">
              <a16:creationId xmlns:a16="http://schemas.microsoft.com/office/drawing/2014/main" id="{0F563A23-A12A-4B1E-BAAE-DF5DA3019D26}"/>
            </a:ext>
          </a:extLst>
        </xdr:cNvPr>
        <xdr:cNvSpPr/>
      </xdr:nvSpPr>
      <xdr:spPr>
        <a:xfrm>
          <a:off x="10728960" y="64495680"/>
          <a:ext cx="2103120" cy="1264920"/>
        </a:xfrm>
        <a:prstGeom prst="wedgeRoundRectCallout">
          <a:avLst>
            <a:gd name="adj1" fmla="val -98369"/>
            <a:gd name="adj2" fmla="val 46926"/>
            <a:gd name="adj3" fmla="val 16667"/>
          </a:avLst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800"/>
            <a:t>この</a:t>
          </a:r>
          <a:r>
            <a:rPr kumimoji="1" lang="en-US" altLang="ja-JP" sz="2800"/>
            <a:t>PB</a:t>
          </a:r>
          <a:r>
            <a:rPr kumimoji="1" lang="ja-JP" altLang="en-US" sz="2800"/>
            <a:t>で損切しました。</a:t>
          </a:r>
        </a:p>
      </xdr:txBody>
    </xdr:sp>
    <xdr:clientData/>
  </xdr:twoCellAnchor>
  <xdr:twoCellAnchor editAs="oneCell">
    <xdr:from>
      <xdr:col>0</xdr:col>
      <xdr:colOff>0</xdr:colOff>
      <xdr:row>389</xdr:row>
      <xdr:rowOff>0</xdr:rowOff>
    </xdr:from>
    <xdr:to>
      <xdr:col>20</xdr:col>
      <xdr:colOff>460532</xdr:colOff>
      <xdr:row>456</xdr:row>
      <xdr:rowOff>137160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38373951-1D46-4C9A-BF68-8AB4BD4134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58091" t="12447" r="321" b="14270"/>
        <a:stretch/>
      </xdr:blipFill>
      <xdr:spPr>
        <a:xfrm>
          <a:off x="0" y="71140320"/>
          <a:ext cx="12500132" cy="12390120"/>
        </a:xfrm>
        <a:prstGeom prst="rect">
          <a:avLst/>
        </a:prstGeom>
      </xdr:spPr>
    </xdr:pic>
    <xdr:clientData/>
  </xdr:twoCellAnchor>
  <xdr:twoCellAnchor>
    <xdr:from>
      <xdr:col>1</xdr:col>
      <xdr:colOff>320040</xdr:colOff>
      <xdr:row>390</xdr:row>
      <xdr:rowOff>0</xdr:rowOff>
    </xdr:from>
    <xdr:to>
      <xdr:col>5</xdr:col>
      <xdr:colOff>411480</xdr:colOff>
      <xdr:row>396</xdr:row>
      <xdr:rowOff>172720</xdr:rowOff>
    </xdr:to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4F606C09-D6E0-4316-893C-4E5CF4DD9072}"/>
            </a:ext>
          </a:extLst>
        </xdr:cNvPr>
        <xdr:cNvSpPr txBox="1"/>
      </xdr:nvSpPr>
      <xdr:spPr>
        <a:xfrm>
          <a:off x="822960" y="71323200"/>
          <a:ext cx="2484120" cy="127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</a:t>
          </a:r>
          <a:r>
            <a:rPr kumimoji="1" lang="en-US" altLang="ja-JP" sz="3200"/>
            <a:t>9</a:t>
          </a:r>
        </a:p>
        <a:p>
          <a:r>
            <a:rPr kumimoji="1" lang="en-US" altLang="ja-JP" sz="3200"/>
            <a:t>Excel</a:t>
          </a:r>
          <a:r>
            <a:rPr kumimoji="1" lang="ja-JP" altLang="en-US" sz="3200"/>
            <a:t>　</a:t>
          </a:r>
          <a:r>
            <a:rPr kumimoji="1" lang="en-US" altLang="ja-JP" sz="3200"/>
            <a:t>No.6</a:t>
          </a:r>
        </a:p>
        <a:p>
          <a:endParaRPr kumimoji="1" lang="en-US" altLang="ja-JP" sz="3200"/>
        </a:p>
        <a:p>
          <a:endParaRPr kumimoji="1" lang="en-US" altLang="ja-JP" sz="3200"/>
        </a:p>
        <a:p>
          <a:endParaRPr kumimoji="1" lang="ja-JP" altLang="en-US" sz="3200"/>
        </a:p>
      </xdr:txBody>
    </xdr:sp>
    <xdr:clientData/>
  </xdr:twoCellAnchor>
  <xdr:twoCellAnchor editAs="oneCell">
    <xdr:from>
      <xdr:col>0</xdr:col>
      <xdr:colOff>0</xdr:colOff>
      <xdr:row>457</xdr:row>
      <xdr:rowOff>12915</xdr:rowOff>
    </xdr:from>
    <xdr:to>
      <xdr:col>43</xdr:col>
      <xdr:colOff>16387</xdr:colOff>
      <xdr:row>515</xdr:row>
      <xdr:rowOff>165315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BD962798-9964-4109-A3AC-8AC6B4840F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370" t="11557" r="-430" b="15100"/>
        <a:stretch/>
      </xdr:blipFill>
      <xdr:spPr>
        <a:xfrm>
          <a:off x="0" y="82644712"/>
          <a:ext cx="25963133" cy="10639586"/>
        </a:xfrm>
        <a:prstGeom prst="rect">
          <a:avLst/>
        </a:prstGeom>
      </xdr:spPr>
    </xdr:pic>
    <xdr:clientData/>
  </xdr:twoCellAnchor>
  <xdr:twoCellAnchor>
    <xdr:from>
      <xdr:col>1</xdr:col>
      <xdr:colOff>137160</xdr:colOff>
      <xdr:row>461</xdr:row>
      <xdr:rowOff>106680</xdr:rowOff>
    </xdr:from>
    <xdr:to>
      <xdr:col>5</xdr:col>
      <xdr:colOff>45720</xdr:colOff>
      <xdr:row>468</xdr:row>
      <xdr:rowOff>96520</xdr:rowOff>
    </xdr:to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A5CC4A72-6191-4FAA-A696-A22102674436}"/>
            </a:ext>
          </a:extLst>
        </xdr:cNvPr>
        <xdr:cNvSpPr txBox="1"/>
      </xdr:nvSpPr>
      <xdr:spPr>
        <a:xfrm>
          <a:off x="640080" y="84414360"/>
          <a:ext cx="2301240" cy="127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</a:t>
          </a:r>
          <a:r>
            <a:rPr kumimoji="1" lang="en-US" altLang="ja-JP" sz="3200"/>
            <a:t>10</a:t>
          </a:r>
        </a:p>
        <a:p>
          <a:r>
            <a:rPr kumimoji="1" lang="en-US" altLang="ja-JP" sz="3200"/>
            <a:t>ExcelNo.7</a:t>
          </a:r>
          <a:endParaRPr kumimoji="1" lang="ja-JP" altLang="en-US" sz="3200"/>
        </a:p>
      </xdr:txBody>
    </xdr:sp>
    <xdr:clientData/>
  </xdr:twoCellAnchor>
  <xdr:twoCellAnchor editAs="oneCell">
    <xdr:from>
      <xdr:col>0</xdr:col>
      <xdr:colOff>0</xdr:colOff>
      <xdr:row>517</xdr:row>
      <xdr:rowOff>0</xdr:rowOff>
    </xdr:from>
    <xdr:to>
      <xdr:col>22</xdr:col>
      <xdr:colOff>319400</xdr:colOff>
      <xdr:row>598</xdr:row>
      <xdr:rowOff>106680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F1F9341D-736B-460E-B52F-B506DAF581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66008" t="20129" b="13470"/>
        <a:stretch/>
      </xdr:blipFill>
      <xdr:spPr>
        <a:xfrm>
          <a:off x="0" y="94548960"/>
          <a:ext cx="13578200" cy="14919960"/>
        </a:xfrm>
        <a:prstGeom prst="rect">
          <a:avLst/>
        </a:prstGeom>
      </xdr:spPr>
    </xdr:pic>
    <xdr:clientData/>
  </xdr:twoCellAnchor>
  <xdr:twoCellAnchor>
    <xdr:from>
      <xdr:col>1</xdr:col>
      <xdr:colOff>441960</xdr:colOff>
      <xdr:row>519</xdr:row>
      <xdr:rowOff>137160</xdr:rowOff>
    </xdr:from>
    <xdr:to>
      <xdr:col>5</xdr:col>
      <xdr:colOff>350520</xdr:colOff>
      <xdr:row>526</xdr:row>
      <xdr:rowOff>127000</xdr:rowOff>
    </xdr:to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9B05FAE4-1CCD-49ED-81C6-CF819539766A}"/>
            </a:ext>
          </a:extLst>
        </xdr:cNvPr>
        <xdr:cNvSpPr txBox="1"/>
      </xdr:nvSpPr>
      <xdr:spPr>
        <a:xfrm>
          <a:off x="944880" y="95051880"/>
          <a:ext cx="2301240" cy="127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</a:t>
          </a:r>
          <a:r>
            <a:rPr kumimoji="1" lang="en-US" altLang="ja-JP" sz="3200"/>
            <a:t>11</a:t>
          </a:r>
        </a:p>
        <a:p>
          <a:r>
            <a:rPr kumimoji="1" lang="en-US" altLang="ja-JP" sz="3200"/>
            <a:t>ExcelNo.8</a:t>
          </a:r>
          <a:endParaRPr kumimoji="1" lang="ja-JP" altLang="en-US" sz="3200"/>
        </a:p>
      </xdr:txBody>
    </xdr:sp>
    <xdr:clientData/>
  </xdr:twoCellAnchor>
  <xdr:twoCellAnchor>
    <xdr:from>
      <xdr:col>15</xdr:col>
      <xdr:colOff>579120</xdr:colOff>
      <xdr:row>563</xdr:row>
      <xdr:rowOff>137160</xdr:rowOff>
    </xdr:from>
    <xdr:to>
      <xdr:col>19</xdr:col>
      <xdr:colOff>76200</xdr:colOff>
      <xdr:row>567</xdr:row>
      <xdr:rowOff>152400</xdr:rowOff>
    </xdr:to>
    <xdr:sp macro="" textlink="">
      <xdr:nvSpPr>
        <xdr:cNvPr id="50" name="吹き出し: 角を丸めた四角形 49">
          <a:extLst>
            <a:ext uri="{FF2B5EF4-FFF2-40B4-BE49-F238E27FC236}">
              <a16:creationId xmlns:a16="http://schemas.microsoft.com/office/drawing/2014/main" id="{8F5C4F09-D0F9-405D-8084-B68ADE9B3A0F}"/>
            </a:ext>
          </a:extLst>
        </xdr:cNvPr>
        <xdr:cNvSpPr/>
      </xdr:nvSpPr>
      <xdr:spPr>
        <a:xfrm>
          <a:off x="9570720" y="103098600"/>
          <a:ext cx="1935480" cy="746760"/>
        </a:xfrm>
        <a:prstGeom prst="wedgeRoundRectCallout">
          <a:avLst>
            <a:gd name="adj1" fmla="val -60618"/>
            <a:gd name="adj2" fmla="val 59129"/>
            <a:gd name="adj3" fmla="val 16667"/>
          </a:avLst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800"/>
            <a:t>エントリー</a:t>
          </a:r>
        </a:p>
      </xdr:txBody>
    </xdr:sp>
    <xdr:clientData/>
  </xdr:twoCellAnchor>
  <xdr:twoCellAnchor>
    <xdr:from>
      <xdr:col>16</xdr:col>
      <xdr:colOff>487680</xdr:colOff>
      <xdr:row>574</xdr:row>
      <xdr:rowOff>152400</xdr:rowOff>
    </xdr:from>
    <xdr:to>
      <xdr:col>18</xdr:col>
      <xdr:colOff>472440</xdr:colOff>
      <xdr:row>578</xdr:row>
      <xdr:rowOff>167640</xdr:rowOff>
    </xdr:to>
    <xdr:sp macro="" textlink="">
      <xdr:nvSpPr>
        <xdr:cNvPr id="51" name="吹き出し: 角を丸めた四角形 50">
          <a:extLst>
            <a:ext uri="{FF2B5EF4-FFF2-40B4-BE49-F238E27FC236}">
              <a16:creationId xmlns:a16="http://schemas.microsoft.com/office/drawing/2014/main" id="{4F1ED476-BE7B-4058-8FE9-9AF1DF39A996}"/>
            </a:ext>
          </a:extLst>
        </xdr:cNvPr>
        <xdr:cNvSpPr/>
      </xdr:nvSpPr>
      <xdr:spPr>
        <a:xfrm>
          <a:off x="10088880" y="105125520"/>
          <a:ext cx="1203960" cy="746760"/>
        </a:xfrm>
        <a:prstGeom prst="wedgeRoundRectCallout">
          <a:avLst>
            <a:gd name="adj1" fmla="val 3949"/>
            <a:gd name="adj2" fmla="val 118312"/>
            <a:gd name="adj3" fmla="val 16667"/>
          </a:avLst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800"/>
            <a:t>決済</a:t>
          </a:r>
        </a:p>
      </xdr:txBody>
    </xdr:sp>
    <xdr:clientData/>
  </xdr:twoCellAnchor>
  <xdr:twoCellAnchor editAs="oneCell">
    <xdr:from>
      <xdr:col>0</xdr:col>
      <xdr:colOff>0</xdr:colOff>
      <xdr:row>599</xdr:row>
      <xdr:rowOff>137160</xdr:rowOff>
    </xdr:from>
    <xdr:to>
      <xdr:col>22</xdr:col>
      <xdr:colOff>335280</xdr:colOff>
      <xdr:row>663</xdr:row>
      <xdr:rowOff>114888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1DAE1012-7EC6-4D9D-9058-407AC768E2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18419" t="12594" r="32991" b="13175"/>
        <a:stretch/>
      </xdr:blipFill>
      <xdr:spPr>
        <a:xfrm>
          <a:off x="0" y="109682280"/>
          <a:ext cx="13594080" cy="11682048"/>
        </a:xfrm>
        <a:prstGeom prst="rect">
          <a:avLst/>
        </a:prstGeom>
      </xdr:spPr>
    </xdr:pic>
    <xdr:clientData/>
  </xdr:twoCellAnchor>
  <xdr:twoCellAnchor>
    <xdr:from>
      <xdr:col>1</xdr:col>
      <xdr:colOff>167640</xdr:colOff>
      <xdr:row>604</xdr:row>
      <xdr:rowOff>121920</xdr:rowOff>
    </xdr:from>
    <xdr:to>
      <xdr:col>5</xdr:col>
      <xdr:colOff>76200</xdr:colOff>
      <xdr:row>611</xdr:row>
      <xdr:rowOff>111760</xdr:rowOff>
    </xdr:to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E4669DBC-EDB9-479E-B79F-390C5F689AF2}"/>
            </a:ext>
          </a:extLst>
        </xdr:cNvPr>
        <xdr:cNvSpPr txBox="1"/>
      </xdr:nvSpPr>
      <xdr:spPr>
        <a:xfrm>
          <a:off x="670560" y="110581440"/>
          <a:ext cx="2301240" cy="127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</a:t>
          </a:r>
          <a:r>
            <a:rPr kumimoji="1" lang="en-US" altLang="ja-JP" sz="3200"/>
            <a:t>12</a:t>
          </a:r>
        </a:p>
        <a:p>
          <a:r>
            <a:rPr kumimoji="1" lang="en-US" altLang="ja-JP" sz="3200"/>
            <a:t>ExcelNo.9</a:t>
          </a:r>
        </a:p>
        <a:p>
          <a:endParaRPr kumimoji="1" lang="ja-JP" altLang="en-US" sz="3200"/>
        </a:p>
      </xdr:txBody>
    </xdr:sp>
    <xdr:clientData/>
  </xdr:twoCellAnchor>
  <xdr:twoCellAnchor editAs="oneCell">
    <xdr:from>
      <xdr:col>0</xdr:col>
      <xdr:colOff>0</xdr:colOff>
      <xdr:row>663</xdr:row>
      <xdr:rowOff>53984</xdr:rowOff>
    </xdr:from>
    <xdr:to>
      <xdr:col>51</xdr:col>
      <xdr:colOff>404508</xdr:colOff>
      <xdr:row>728</xdr:row>
      <xdr:rowOff>64576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8E7D1794-72FD-4AC9-B13C-92491638F6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124" t="12297" r="-1" b="20956"/>
        <a:stretch/>
      </xdr:blipFill>
      <xdr:spPr>
        <a:xfrm>
          <a:off x="0" y="119933374"/>
          <a:ext cx="31207389" cy="11763473"/>
        </a:xfrm>
        <a:prstGeom prst="rect">
          <a:avLst/>
        </a:prstGeom>
      </xdr:spPr>
    </xdr:pic>
    <xdr:clientData/>
  </xdr:twoCellAnchor>
  <xdr:twoCellAnchor>
    <xdr:from>
      <xdr:col>1</xdr:col>
      <xdr:colOff>15240</xdr:colOff>
      <xdr:row>667</xdr:row>
      <xdr:rowOff>167640</xdr:rowOff>
    </xdr:from>
    <xdr:to>
      <xdr:col>4</xdr:col>
      <xdr:colOff>533400</xdr:colOff>
      <xdr:row>674</xdr:row>
      <xdr:rowOff>157480</xdr:rowOff>
    </xdr:to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FE0F4709-24CD-4388-95D6-BA0F391DA6D2}"/>
            </a:ext>
          </a:extLst>
        </xdr:cNvPr>
        <xdr:cNvSpPr txBox="1"/>
      </xdr:nvSpPr>
      <xdr:spPr>
        <a:xfrm>
          <a:off x="518160" y="122148600"/>
          <a:ext cx="2301240" cy="127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</a:t>
          </a:r>
          <a:r>
            <a:rPr kumimoji="1" lang="en-US" altLang="ja-JP" sz="3200"/>
            <a:t>13</a:t>
          </a:r>
        </a:p>
        <a:p>
          <a:r>
            <a:rPr kumimoji="1" lang="en-US" altLang="ja-JP" sz="3200"/>
            <a:t>ExcelNo.10</a:t>
          </a:r>
        </a:p>
        <a:p>
          <a:endParaRPr kumimoji="1" lang="en-US" altLang="ja-JP" sz="3200"/>
        </a:p>
        <a:p>
          <a:endParaRPr kumimoji="1" lang="ja-JP" altLang="en-US" sz="3200"/>
        </a:p>
      </xdr:txBody>
    </xdr:sp>
    <xdr:clientData/>
  </xdr:twoCellAnchor>
  <xdr:twoCellAnchor>
    <xdr:from>
      <xdr:col>42</xdr:col>
      <xdr:colOff>59150</xdr:colOff>
      <xdr:row>670</xdr:row>
      <xdr:rowOff>167639</xdr:rowOff>
    </xdr:from>
    <xdr:to>
      <xdr:col>44</xdr:col>
      <xdr:colOff>43910</xdr:colOff>
      <xdr:row>675</xdr:row>
      <xdr:rowOff>-1</xdr:rowOff>
    </xdr:to>
    <xdr:sp macro="" textlink="">
      <xdr:nvSpPr>
        <xdr:cNvPr id="58" name="吹き出し: 角を丸めた四角形 57">
          <a:extLst>
            <a:ext uri="{FF2B5EF4-FFF2-40B4-BE49-F238E27FC236}">
              <a16:creationId xmlns:a16="http://schemas.microsoft.com/office/drawing/2014/main" id="{FA698278-F8E8-49BF-AB55-4D249B04388E}"/>
            </a:ext>
          </a:extLst>
        </xdr:cNvPr>
        <xdr:cNvSpPr/>
      </xdr:nvSpPr>
      <xdr:spPr>
        <a:xfrm>
          <a:off x="25398879" y="121312724"/>
          <a:ext cx="1198794" cy="736428"/>
        </a:xfrm>
        <a:prstGeom prst="wedgeRoundRectCallout">
          <a:avLst>
            <a:gd name="adj1" fmla="val -55545"/>
            <a:gd name="adj2" fmla="val 189741"/>
            <a:gd name="adj3" fmla="val 16667"/>
          </a:avLst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800"/>
            <a:t>損切</a:t>
          </a:r>
        </a:p>
      </xdr:txBody>
    </xdr:sp>
    <xdr:clientData/>
  </xdr:twoCellAnchor>
  <xdr:twoCellAnchor editAs="oneCell">
    <xdr:from>
      <xdr:col>0</xdr:col>
      <xdr:colOff>0</xdr:colOff>
      <xdr:row>821</xdr:row>
      <xdr:rowOff>64577</xdr:rowOff>
    </xdr:from>
    <xdr:to>
      <xdr:col>17</xdr:col>
      <xdr:colOff>542441</xdr:colOff>
      <xdr:row>867</xdr:row>
      <xdr:rowOff>157378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0A1A88EB-10D8-4409-95BA-1C3B7BB752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50006" t="12807" b="17378"/>
        <a:stretch/>
      </xdr:blipFill>
      <xdr:spPr>
        <a:xfrm>
          <a:off x="0" y="148512509"/>
          <a:ext cx="10706746" cy="8410225"/>
        </a:xfrm>
        <a:prstGeom prst="rect">
          <a:avLst/>
        </a:prstGeom>
      </xdr:spPr>
    </xdr:pic>
    <xdr:clientData/>
  </xdr:twoCellAnchor>
  <xdr:twoCellAnchor>
    <xdr:from>
      <xdr:col>1</xdr:col>
      <xdr:colOff>129152</xdr:colOff>
      <xdr:row>823</xdr:row>
      <xdr:rowOff>64577</xdr:rowOff>
    </xdr:from>
    <xdr:to>
      <xdr:col>5</xdr:col>
      <xdr:colOff>40295</xdr:colOff>
      <xdr:row>830</xdr:row>
      <xdr:rowOff>54417</xdr:rowOff>
    </xdr:to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B56D8016-99F6-46F5-A546-93FCE30C321F}"/>
            </a:ext>
          </a:extLst>
        </xdr:cNvPr>
        <xdr:cNvSpPr txBox="1"/>
      </xdr:nvSpPr>
      <xdr:spPr>
        <a:xfrm>
          <a:off x="632847" y="148874136"/>
          <a:ext cx="2287550" cy="12555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</a:t>
          </a:r>
          <a:r>
            <a:rPr kumimoji="1" lang="en-US" altLang="ja-JP" sz="3200"/>
            <a:t>16</a:t>
          </a:r>
        </a:p>
        <a:p>
          <a:r>
            <a:rPr kumimoji="1" lang="en-US" altLang="ja-JP" sz="3200"/>
            <a:t>ExcelNo.13</a:t>
          </a:r>
        </a:p>
        <a:p>
          <a:endParaRPr kumimoji="1" lang="en-US" altLang="ja-JP" sz="3200"/>
        </a:p>
        <a:p>
          <a:endParaRPr kumimoji="1" lang="en-US" altLang="ja-JP" sz="3200"/>
        </a:p>
        <a:p>
          <a:endParaRPr kumimoji="1" lang="ja-JP" altLang="en-US" sz="3200"/>
        </a:p>
      </xdr:txBody>
    </xdr:sp>
    <xdr:clientData/>
  </xdr:twoCellAnchor>
  <xdr:twoCellAnchor editAs="oneCell">
    <xdr:from>
      <xdr:col>0</xdr:col>
      <xdr:colOff>0</xdr:colOff>
      <xdr:row>869</xdr:row>
      <xdr:rowOff>51661</xdr:rowOff>
    </xdr:from>
    <xdr:to>
      <xdr:col>17</xdr:col>
      <xdr:colOff>38746</xdr:colOff>
      <xdr:row>906</xdr:row>
      <xdr:rowOff>142068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491089DF-92D3-4E3D-B223-8A7A5458DA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l="38211" t="13311" r="13402" b="29524"/>
        <a:stretch/>
      </xdr:blipFill>
      <xdr:spPr>
        <a:xfrm>
          <a:off x="0" y="157178644"/>
          <a:ext cx="10203051" cy="6780509"/>
        </a:xfrm>
        <a:prstGeom prst="rect">
          <a:avLst/>
        </a:prstGeom>
      </xdr:spPr>
    </xdr:pic>
    <xdr:clientData/>
  </xdr:twoCellAnchor>
  <xdr:twoCellAnchor>
    <xdr:from>
      <xdr:col>1</xdr:col>
      <xdr:colOff>36162</xdr:colOff>
      <xdr:row>870</xdr:row>
      <xdr:rowOff>23278</xdr:rowOff>
    </xdr:from>
    <xdr:to>
      <xdr:col>4</xdr:col>
      <xdr:colOff>554322</xdr:colOff>
      <xdr:row>877</xdr:row>
      <xdr:rowOff>13118</xdr:rowOff>
    </xdr:to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id="{1420EDF7-411A-446E-B0FB-EC59D5EB6C0C}"/>
            </a:ext>
          </a:extLst>
        </xdr:cNvPr>
        <xdr:cNvSpPr txBox="1"/>
      </xdr:nvSpPr>
      <xdr:spPr>
        <a:xfrm>
          <a:off x="539857" y="157331075"/>
          <a:ext cx="2287550" cy="12555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</a:t>
          </a:r>
          <a:r>
            <a:rPr kumimoji="1" lang="en-US" altLang="ja-JP" sz="3200"/>
            <a:t>17</a:t>
          </a:r>
        </a:p>
        <a:p>
          <a:r>
            <a:rPr kumimoji="1" lang="en-US" altLang="ja-JP" sz="3200"/>
            <a:t>ExcelNo.14</a:t>
          </a:r>
        </a:p>
        <a:p>
          <a:endParaRPr kumimoji="1" lang="en-US" altLang="ja-JP" sz="3200"/>
        </a:p>
        <a:p>
          <a:endParaRPr kumimoji="1" lang="en-US" altLang="ja-JP" sz="3200"/>
        </a:p>
        <a:p>
          <a:endParaRPr kumimoji="1" lang="ja-JP" altLang="en-US" sz="3200"/>
        </a:p>
      </xdr:txBody>
    </xdr:sp>
    <xdr:clientData/>
  </xdr:twoCellAnchor>
  <xdr:twoCellAnchor>
    <xdr:from>
      <xdr:col>34</xdr:col>
      <xdr:colOff>116238</xdr:colOff>
      <xdr:row>478</xdr:row>
      <xdr:rowOff>1</xdr:rowOff>
    </xdr:from>
    <xdr:to>
      <xdr:col>37</xdr:col>
      <xdr:colOff>387975</xdr:colOff>
      <xdr:row>484</xdr:row>
      <xdr:rowOff>165574</xdr:rowOff>
    </xdr:to>
    <xdr:sp macro="" textlink="">
      <xdr:nvSpPr>
        <xdr:cNvPr id="67" name="吹き出し: 角を丸めた四角形 66">
          <a:extLst>
            <a:ext uri="{FF2B5EF4-FFF2-40B4-BE49-F238E27FC236}">
              <a16:creationId xmlns:a16="http://schemas.microsoft.com/office/drawing/2014/main" id="{71A3066C-6D0C-4B72-81E4-A7CA57CC345E}"/>
            </a:ext>
          </a:extLst>
        </xdr:cNvPr>
        <xdr:cNvSpPr/>
      </xdr:nvSpPr>
      <xdr:spPr>
        <a:xfrm>
          <a:off x="20599831" y="86428882"/>
          <a:ext cx="2092788" cy="1250455"/>
        </a:xfrm>
        <a:prstGeom prst="wedgeRoundRectCallout">
          <a:avLst>
            <a:gd name="adj1" fmla="val -98369"/>
            <a:gd name="adj2" fmla="val 46926"/>
            <a:gd name="adj3" fmla="val 16667"/>
          </a:avLst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800"/>
            <a:t>この</a:t>
          </a:r>
          <a:r>
            <a:rPr kumimoji="1" lang="en-US" altLang="ja-JP" sz="2800"/>
            <a:t>PB</a:t>
          </a:r>
          <a:r>
            <a:rPr kumimoji="1" lang="ja-JP" altLang="en-US" sz="2800"/>
            <a:t>で損切しました。</a:t>
          </a:r>
        </a:p>
      </xdr:txBody>
    </xdr:sp>
    <xdr:clientData/>
  </xdr:twoCellAnchor>
  <xdr:twoCellAnchor editAs="oneCell">
    <xdr:from>
      <xdr:col>0</xdr:col>
      <xdr:colOff>25832</xdr:colOff>
      <xdr:row>778</xdr:row>
      <xdr:rowOff>129152</xdr:rowOff>
    </xdr:from>
    <xdr:to>
      <xdr:col>17</xdr:col>
      <xdr:colOff>591817</xdr:colOff>
      <xdr:row>820</xdr:row>
      <xdr:rowOff>38744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56547EEC-86DB-43F7-BD53-B18B6C6946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l="41319" t="11426" b="15621"/>
        <a:stretch/>
      </xdr:blipFill>
      <xdr:spPr>
        <a:xfrm>
          <a:off x="25832" y="140802101"/>
          <a:ext cx="10730290" cy="7503762"/>
        </a:xfrm>
        <a:prstGeom prst="rect">
          <a:avLst/>
        </a:prstGeom>
      </xdr:spPr>
    </xdr:pic>
    <xdr:clientData/>
  </xdr:twoCellAnchor>
  <xdr:twoCellAnchor>
    <xdr:from>
      <xdr:col>0</xdr:col>
      <xdr:colOff>463916</xdr:colOff>
      <xdr:row>781</xdr:row>
      <xdr:rowOff>45255</xdr:rowOff>
    </xdr:from>
    <xdr:to>
      <xdr:col>4</xdr:col>
      <xdr:colOff>478381</xdr:colOff>
      <xdr:row>788</xdr:row>
      <xdr:rowOff>35095</xdr:rowOff>
    </xdr:to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5069A991-C1D0-404E-A553-851DF8001FF0}"/>
            </a:ext>
          </a:extLst>
        </xdr:cNvPr>
        <xdr:cNvSpPr txBox="1"/>
      </xdr:nvSpPr>
      <xdr:spPr>
        <a:xfrm>
          <a:off x="463916" y="141260645"/>
          <a:ext cx="2287550" cy="12555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</a:t>
          </a:r>
          <a:r>
            <a:rPr kumimoji="1" lang="en-US" altLang="ja-JP" sz="3200"/>
            <a:t>15</a:t>
          </a:r>
        </a:p>
        <a:p>
          <a:r>
            <a:rPr kumimoji="1" lang="en-US" altLang="ja-JP" sz="3200"/>
            <a:t>ExcelNo.12</a:t>
          </a:r>
        </a:p>
        <a:p>
          <a:endParaRPr kumimoji="1" lang="en-US" altLang="ja-JP" sz="3200"/>
        </a:p>
        <a:p>
          <a:endParaRPr kumimoji="1" lang="ja-JP" altLang="en-US" sz="3200"/>
        </a:p>
      </xdr:txBody>
    </xdr:sp>
    <xdr:clientData/>
  </xdr:twoCellAnchor>
  <xdr:twoCellAnchor editAs="oneCell">
    <xdr:from>
      <xdr:col>0</xdr:col>
      <xdr:colOff>0</xdr:colOff>
      <xdr:row>729</xdr:row>
      <xdr:rowOff>64575</xdr:rowOff>
    </xdr:from>
    <xdr:to>
      <xdr:col>30</xdr:col>
      <xdr:colOff>230189</xdr:colOff>
      <xdr:row>770</xdr:row>
      <xdr:rowOff>129152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FA0A977C-324C-4E48-B586-5CFEB1BC24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/>
        <a:srcRect t="12933" b="14365"/>
        <a:stretch/>
      </xdr:blipFill>
      <xdr:spPr>
        <a:xfrm>
          <a:off x="0" y="131877660"/>
          <a:ext cx="18285714" cy="7477933"/>
        </a:xfrm>
        <a:prstGeom prst="rect">
          <a:avLst/>
        </a:prstGeom>
      </xdr:spPr>
    </xdr:pic>
    <xdr:clientData/>
  </xdr:twoCellAnchor>
  <xdr:twoCellAnchor>
    <xdr:from>
      <xdr:col>1</xdr:col>
      <xdr:colOff>414838</xdr:colOff>
      <xdr:row>730</xdr:row>
      <xdr:rowOff>138222</xdr:rowOff>
    </xdr:from>
    <xdr:to>
      <xdr:col>5</xdr:col>
      <xdr:colOff>325981</xdr:colOff>
      <xdr:row>737</xdr:row>
      <xdr:rowOff>128062</xdr:rowOff>
    </xdr:to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7DBFA8D9-EFB1-463F-943E-44322C510D67}"/>
            </a:ext>
          </a:extLst>
        </xdr:cNvPr>
        <xdr:cNvSpPr txBox="1"/>
      </xdr:nvSpPr>
      <xdr:spPr>
        <a:xfrm>
          <a:off x="918533" y="132132120"/>
          <a:ext cx="2287550" cy="12555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</a:t>
          </a:r>
          <a:r>
            <a:rPr kumimoji="1" lang="en-US" altLang="ja-JP" sz="3200"/>
            <a:t>14</a:t>
          </a:r>
        </a:p>
        <a:p>
          <a:r>
            <a:rPr kumimoji="1" lang="en-US" altLang="ja-JP" sz="3200"/>
            <a:t>ExcelNo.11</a:t>
          </a:r>
        </a:p>
        <a:p>
          <a:endParaRPr kumimoji="1" lang="en-US" altLang="ja-JP" sz="3200"/>
        </a:p>
        <a:p>
          <a:endParaRPr kumimoji="1" lang="ja-JP" altLang="en-US" sz="3200"/>
        </a:p>
      </xdr:txBody>
    </xdr:sp>
    <xdr:clientData/>
  </xdr:twoCellAnchor>
  <xdr:twoCellAnchor editAs="oneCell">
    <xdr:from>
      <xdr:col>28</xdr:col>
      <xdr:colOff>206645</xdr:colOff>
      <xdr:row>725</xdr:row>
      <xdr:rowOff>12915</xdr:rowOff>
    </xdr:from>
    <xdr:to>
      <xdr:col>52</xdr:col>
      <xdr:colOff>294765</xdr:colOff>
      <xdr:row>766</xdr:row>
      <xdr:rowOff>154983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2F22C95E-09B5-4F57-8A16-7B27D820CC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/>
        <a:srcRect l="19848" t="11928" b="14615"/>
        <a:stretch/>
      </xdr:blipFill>
      <xdr:spPr>
        <a:xfrm>
          <a:off x="17048137" y="131102746"/>
          <a:ext cx="14656526" cy="7555423"/>
        </a:xfrm>
        <a:prstGeom prst="rect">
          <a:avLst/>
        </a:prstGeom>
      </xdr:spPr>
    </xdr:pic>
    <xdr:clientData/>
  </xdr:twoCellAnchor>
  <xdr:twoCellAnchor>
    <xdr:from>
      <xdr:col>49</xdr:col>
      <xdr:colOff>529526</xdr:colOff>
      <xdr:row>723</xdr:row>
      <xdr:rowOff>0</xdr:rowOff>
    </xdr:from>
    <xdr:to>
      <xdr:col>51</xdr:col>
      <xdr:colOff>514286</xdr:colOff>
      <xdr:row>727</xdr:row>
      <xdr:rowOff>13173</xdr:rowOff>
    </xdr:to>
    <xdr:sp macro="" textlink="">
      <xdr:nvSpPr>
        <xdr:cNvPr id="59" name="吹き出し: 角を丸めた四角形 58">
          <a:extLst>
            <a:ext uri="{FF2B5EF4-FFF2-40B4-BE49-F238E27FC236}">
              <a16:creationId xmlns:a16="http://schemas.microsoft.com/office/drawing/2014/main" id="{71A727B1-01AB-4755-8C2B-A613EB9FFFC7}"/>
            </a:ext>
          </a:extLst>
        </xdr:cNvPr>
        <xdr:cNvSpPr/>
      </xdr:nvSpPr>
      <xdr:spPr>
        <a:xfrm>
          <a:off x="30118373" y="130728203"/>
          <a:ext cx="1198794" cy="736428"/>
        </a:xfrm>
        <a:prstGeom prst="wedgeRoundRectCallout">
          <a:avLst>
            <a:gd name="adj1" fmla="val -55545"/>
            <a:gd name="adj2" fmla="val 189741"/>
            <a:gd name="adj3" fmla="val 16667"/>
          </a:avLst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800"/>
            <a:t>利確</a:t>
          </a:r>
        </a:p>
      </xdr:txBody>
    </xdr:sp>
    <xdr:clientData/>
  </xdr:twoCellAnchor>
  <xdr:twoCellAnchor editAs="oneCell">
    <xdr:from>
      <xdr:col>0</xdr:col>
      <xdr:colOff>0</xdr:colOff>
      <xdr:row>908</xdr:row>
      <xdr:rowOff>77491</xdr:rowOff>
    </xdr:from>
    <xdr:to>
      <xdr:col>17</xdr:col>
      <xdr:colOff>309965</xdr:colOff>
      <xdr:row>966</xdr:row>
      <xdr:rowOff>82857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5734D870-95E5-42A9-BF9C-1A86986850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/>
        <a:srcRect l="17375" t="12054" r="42154" b="15871"/>
        <a:stretch/>
      </xdr:blipFill>
      <xdr:spPr>
        <a:xfrm>
          <a:off x="0" y="164256203"/>
          <a:ext cx="10474270" cy="10492552"/>
        </a:xfrm>
        <a:prstGeom prst="rect">
          <a:avLst/>
        </a:prstGeom>
      </xdr:spPr>
    </xdr:pic>
    <xdr:clientData/>
  </xdr:twoCellAnchor>
  <xdr:twoCellAnchor>
    <xdr:from>
      <xdr:col>1</xdr:col>
      <xdr:colOff>36162</xdr:colOff>
      <xdr:row>909</xdr:row>
      <xdr:rowOff>178262</xdr:rowOff>
    </xdr:from>
    <xdr:to>
      <xdr:col>4</xdr:col>
      <xdr:colOff>554322</xdr:colOff>
      <xdr:row>916</xdr:row>
      <xdr:rowOff>168102</xdr:rowOff>
    </xdr:to>
    <xdr:sp macro="" textlink="">
      <xdr:nvSpPr>
        <xdr:cNvPr id="69" name="テキスト ボックス 68">
          <a:extLst>
            <a:ext uri="{FF2B5EF4-FFF2-40B4-BE49-F238E27FC236}">
              <a16:creationId xmlns:a16="http://schemas.microsoft.com/office/drawing/2014/main" id="{578A1F1C-CC2C-47E2-9ADC-943F5D945926}"/>
            </a:ext>
          </a:extLst>
        </xdr:cNvPr>
        <xdr:cNvSpPr txBox="1"/>
      </xdr:nvSpPr>
      <xdr:spPr>
        <a:xfrm>
          <a:off x="539857" y="164537787"/>
          <a:ext cx="2287550" cy="12555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</a:t>
          </a:r>
          <a:r>
            <a:rPr kumimoji="1" lang="en-US" altLang="ja-JP" sz="3200"/>
            <a:t>18</a:t>
          </a:r>
        </a:p>
        <a:p>
          <a:r>
            <a:rPr kumimoji="1" lang="en-US" altLang="ja-JP" sz="3200"/>
            <a:t>ExcelNo.1</a:t>
          </a:r>
        </a:p>
        <a:p>
          <a:endParaRPr kumimoji="1" lang="en-US" altLang="ja-JP" sz="3200"/>
        </a:p>
        <a:p>
          <a:endParaRPr kumimoji="1" lang="en-US" altLang="ja-JP" sz="3200"/>
        </a:p>
        <a:p>
          <a:endParaRPr kumimoji="1" lang="ja-JP" altLang="en-US" sz="3200"/>
        </a:p>
      </xdr:txBody>
    </xdr:sp>
    <xdr:clientData/>
  </xdr:twoCellAnchor>
  <xdr:twoCellAnchor>
    <xdr:from>
      <xdr:col>15</xdr:col>
      <xdr:colOff>322882</xdr:colOff>
      <xdr:row>908</xdr:row>
      <xdr:rowOff>38746</xdr:rowOff>
    </xdr:from>
    <xdr:to>
      <xdr:col>19</xdr:col>
      <xdr:colOff>387458</xdr:colOff>
      <xdr:row>912</xdr:row>
      <xdr:rowOff>167899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C2E95BA2-B508-4080-9322-22D078B11A38}"/>
            </a:ext>
          </a:extLst>
        </xdr:cNvPr>
        <xdr:cNvSpPr/>
      </xdr:nvSpPr>
      <xdr:spPr>
        <a:xfrm>
          <a:off x="9273153" y="164217458"/>
          <a:ext cx="2492644" cy="852407"/>
        </a:xfrm>
        <a:prstGeom prst="wedgeRoundRectCallout">
          <a:avLst>
            <a:gd name="adj1" fmla="val -87500"/>
            <a:gd name="adj2" fmla="val 95833"/>
            <a:gd name="adj3" fmla="val 16667"/>
          </a:avLst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/>
            <a:t>ＦＩＢ</a:t>
          </a:r>
          <a:r>
            <a:rPr kumimoji="1" lang="en-US" altLang="ja-JP" sz="2000"/>
            <a:t>1.5</a:t>
          </a:r>
          <a:r>
            <a:rPr kumimoji="1" lang="ja-JP" altLang="en-US" sz="2000"/>
            <a:t>　、</a:t>
          </a:r>
          <a:r>
            <a:rPr kumimoji="1" lang="en-US" altLang="ja-JP" sz="2000"/>
            <a:t>2.0</a:t>
          </a:r>
          <a:r>
            <a:rPr kumimoji="1" lang="ja-JP" altLang="en-US" sz="2000"/>
            <a:t>決済</a:t>
          </a:r>
        </a:p>
      </xdr:txBody>
    </xdr:sp>
    <xdr:clientData/>
  </xdr:twoCellAnchor>
  <xdr:twoCellAnchor editAs="oneCell">
    <xdr:from>
      <xdr:col>0</xdr:col>
      <xdr:colOff>25831</xdr:colOff>
      <xdr:row>968</xdr:row>
      <xdr:rowOff>25832</xdr:rowOff>
    </xdr:from>
    <xdr:to>
      <xdr:col>21</xdr:col>
      <xdr:colOff>553582</xdr:colOff>
      <xdr:row>1014</xdr:row>
      <xdr:rowOff>77492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D49E4622-65BC-4889-954E-B00527114D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l="39765" t="13184" b="18508"/>
        <a:stretch/>
      </xdr:blipFill>
      <xdr:spPr>
        <a:xfrm>
          <a:off x="25831" y="175053357"/>
          <a:ext cx="13120124" cy="8369084"/>
        </a:xfrm>
        <a:prstGeom prst="rect">
          <a:avLst/>
        </a:prstGeom>
      </xdr:spPr>
    </xdr:pic>
    <xdr:clientData/>
  </xdr:twoCellAnchor>
  <xdr:twoCellAnchor>
    <xdr:from>
      <xdr:col>1</xdr:col>
      <xdr:colOff>61992</xdr:colOff>
      <xdr:row>968</xdr:row>
      <xdr:rowOff>152431</xdr:rowOff>
    </xdr:from>
    <xdr:to>
      <xdr:col>4</xdr:col>
      <xdr:colOff>580152</xdr:colOff>
      <xdr:row>975</xdr:row>
      <xdr:rowOff>142271</xdr:rowOff>
    </xdr:to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49C503B2-D631-4A9A-95EB-DF8237C2621F}"/>
            </a:ext>
          </a:extLst>
        </xdr:cNvPr>
        <xdr:cNvSpPr txBox="1"/>
      </xdr:nvSpPr>
      <xdr:spPr>
        <a:xfrm>
          <a:off x="565687" y="175179956"/>
          <a:ext cx="2287550" cy="12555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</a:t>
          </a:r>
          <a:r>
            <a:rPr kumimoji="1" lang="en-US" altLang="ja-JP" sz="3200"/>
            <a:t>19</a:t>
          </a:r>
        </a:p>
        <a:p>
          <a:r>
            <a:rPr kumimoji="1" lang="en-US" altLang="ja-JP" sz="3200"/>
            <a:t>ExcelNo.2</a:t>
          </a:r>
        </a:p>
        <a:p>
          <a:endParaRPr kumimoji="1" lang="en-US" altLang="ja-JP" sz="3200"/>
        </a:p>
        <a:p>
          <a:endParaRPr kumimoji="1" lang="en-US" altLang="ja-JP" sz="3200"/>
        </a:p>
        <a:p>
          <a:endParaRPr kumimoji="1" lang="ja-JP" altLang="en-US" sz="3200"/>
        </a:p>
      </xdr:txBody>
    </xdr:sp>
    <xdr:clientData/>
  </xdr:twoCellAnchor>
  <xdr:twoCellAnchor>
    <xdr:from>
      <xdr:col>11</xdr:col>
      <xdr:colOff>307384</xdr:colOff>
      <xdr:row>982</xdr:row>
      <xdr:rowOff>23247</xdr:rowOff>
    </xdr:from>
    <xdr:to>
      <xdr:col>14</xdr:col>
      <xdr:colOff>64576</xdr:colOff>
      <xdr:row>985</xdr:row>
      <xdr:rowOff>103321</xdr:rowOff>
    </xdr:to>
    <xdr:sp macro="" textlink="">
      <xdr:nvSpPr>
        <xdr:cNvPr id="71" name="吹き出し: 角を丸めた四角形 70">
          <a:extLst>
            <a:ext uri="{FF2B5EF4-FFF2-40B4-BE49-F238E27FC236}">
              <a16:creationId xmlns:a16="http://schemas.microsoft.com/office/drawing/2014/main" id="{C2ACC835-856B-43EE-A97A-47B80BFFDB63}"/>
            </a:ext>
          </a:extLst>
        </xdr:cNvPr>
        <xdr:cNvSpPr/>
      </xdr:nvSpPr>
      <xdr:spPr>
        <a:xfrm>
          <a:off x="6829587" y="177582162"/>
          <a:ext cx="1578243" cy="622515"/>
        </a:xfrm>
        <a:prstGeom prst="wedgeRoundRectCallout">
          <a:avLst>
            <a:gd name="adj1" fmla="val -99935"/>
            <a:gd name="adj2" fmla="val -49622"/>
            <a:gd name="adj3" fmla="val 16667"/>
          </a:avLst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/>
            <a:t>ＦＩＢ</a:t>
          </a:r>
          <a:r>
            <a:rPr kumimoji="1" lang="en-US" altLang="ja-JP" sz="2000"/>
            <a:t>1.5</a:t>
          </a:r>
          <a:r>
            <a:rPr kumimoji="1" lang="ja-JP" altLang="en-US" sz="2000"/>
            <a:t>決済</a:t>
          </a:r>
        </a:p>
      </xdr:txBody>
    </xdr:sp>
    <xdr:clientData/>
  </xdr:twoCellAnchor>
  <xdr:twoCellAnchor>
    <xdr:from>
      <xdr:col>18</xdr:col>
      <xdr:colOff>152400</xdr:colOff>
      <xdr:row>979</xdr:row>
      <xdr:rowOff>23247</xdr:rowOff>
    </xdr:from>
    <xdr:to>
      <xdr:col>20</xdr:col>
      <xdr:colOff>516609</xdr:colOff>
      <xdr:row>982</xdr:row>
      <xdr:rowOff>103322</xdr:rowOff>
    </xdr:to>
    <xdr:sp macro="" textlink="">
      <xdr:nvSpPr>
        <xdr:cNvPr id="72" name="吹き出し: 角を丸めた四角形 71">
          <a:extLst>
            <a:ext uri="{FF2B5EF4-FFF2-40B4-BE49-F238E27FC236}">
              <a16:creationId xmlns:a16="http://schemas.microsoft.com/office/drawing/2014/main" id="{7B2F5F80-C6A3-4DE7-B459-A6D159CD8E93}"/>
            </a:ext>
          </a:extLst>
        </xdr:cNvPr>
        <xdr:cNvSpPr/>
      </xdr:nvSpPr>
      <xdr:spPr>
        <a:xfrm>
          <a:off x="10923722" y="177039722"/>
          <a:ext cx="1578243" cy="622515"/>
        </a:xfrm>
        <a:prstGeom prst="wedgeRoundRectCallout">
          <a:avLst>
            <a:gd name="adj1" fmla="val -99935"/>
            <a:gd name="adj2" fmla="val -49622"/>
            <a:gd name="adj3" fmla="val 16667"/>
          </a:avLst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/>
            <a:t>ＦＩＢ</a:t>
          </a:r>
          <a:r>
            <a:rPr kumimoji="1" lang="en-US" altLang="ja-JP" sz="2000"/>
            <a:t>2.0</a:t>
          </a:r>
          <a:r>
            <a:rPr kumimoji="1" lang="ja-JP" altLang="en-US" sz="2000"/>
            <a:t>決済</a:t>
          </a:r>
        </a:p>
      </xdr:txBody>
    </xdr:sp>
    <xdr:clientData/>
  </xdr:twoCellAnchor>
  <xdr:twoCellAnchor editAs="oneCell">
    <xdr:from>
      <xdr:col>0</xdr:col>
      <xdr:colOff>0</xdr:colOff>
      <xdr:row>1016</xdr:row>
      <xdr:rowOff>103323</xdr:rowOff>
    </xdr:from>
    <xdr:to>
      <xdr:col>21</xdr:col>
      <xdr:colOff>129676</xdr:colOff>
      <xdr:row>1056</xdr:row>
      <xdr:rowOff>142067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D549BBA3-DA8D-42F8-8A8B-B6DAE460B5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/>
        <a:srcRect l="41177" t="23355" b="16876"/>
        <a:stretch/>
      </xdr:blipFill>
      <xdr:spPr>
        <a:xfrm>
          <a:off x="0" y="183809899"/>
          <a:ext cx="12722049" cy="7271287"/>
        </a:xfrm>
        <a:prstGeom prst="rect">
          <a:avLst/>
        </a:prstGeom>
      </xdr:spPr>
    </xdr:pic>
    <xdr:clientData/>
  </xdr:twoCellAnchor>
  <xdr:twoCellAnchor>
    <xdr:from>
      <xdr:col>1</xdr:col>
      <xdr:colOff>87822</xdr:colOff>
      <xdr:row>1016</xdr:row>
      <xdr:rowOff>152431</xdr:rowOff>
    </xdr:from>
    <xdr:to>
      <xdr:col>4</xdr:col>
      <xdr:colOff>605982</xdr:colOff>
      <xdr:row>1023</xdr:row>
      <xdr:rowOff>142271</xdr:rowOff>
    </xdr:to>
    <xdr:sp macro="" textlink="">
      <xdr:nvSpPr>
        <xdr:cNvPr id="73" name="テキスト ボックス 72">
          <a:extLst>
            <a:ext uri="{FF2B5EF4-FFF2-40B4-BE49-F238E27FC236}">
              <a16:creationId xmlns:a16="http://schemas.microsoft.com/office/drawing/2014/main" id="{146E3663-4384-410B-9391-B62DD914D241}"/>
            </a:ext>
          </a:extLst>
        </xdr:cNvPr>
        <xdr:cNvSpPr txBox="1"/>
      </xdr:nvSpPr>
      <xdr:spPr>
        <a:xfrm>
          <a:off x="591517" y="183859007"/>
          <a:ext cx="2287550" cy="12555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</a:t>
          </a:r>
          <a:r>
            <a:rPr kumimoji="1" lang="en-US" altLang="ja-JP" sz="3200"/>
            <a:t>20</a:t>
          </a:r>
        </a:p>
        <a:p>
          <a:r>
            <a:rPr kumimoji="1" lang="en-US" altLang="ja-JP" sz="3200"/>
            <a:t>ExcelNo.3</a:t>
          </a:r>
        </a:p>
        <a:p>
          <a:endParaRPr kumimoji="1" lang="en-US" altLang="ja-JP" sz="3200"/>
        </a:p>
        <a:p>
          <a:endParaRPr kumimoji="1" lang="en-US" altLang="ja-JP" sz="3200"/>
        </a:p>
        <a:p>
          <a:endParaRPr kumimoji="1" lang="ja-JP" altLang="en-US" sz="3200"/>
        </a:p>
      </xdr:txBody>
    </xdr:sp>
    <xdr:clientData/>
  </xdr:twoCellAnchor>
  <xdr:twoCellAnchor>
    <xdr:from>
      <xdr:col>16</xdr:col>
      <xdr:colOff>591519</xdr:colOff>
      <xdr:row>1045</xdr:row>
      <xdr:rowOff>61993</xdr:rowOff>
    </xdr:from>
    <xdr:to>
      <xdr:col>19</xdr:col>
      <xdr:colOff>348711</xdr:colOff>
      <xdr:row>1048</xdr:row>
      <xdr:rowOff>142067</xdr:rowOff>
    </xdr:to>
    <xdr:sp macro="" textlink="">
      <xdr:nvSpPr>
        <xdr:cNvPr id="74" name="吹き出し: 角を丸めた四角形 73">
          <a:extLst>
            <a:ext uri="{FF2B5EF4-FFF2-40B4-BE49-F238E27FC236}">
              <a16:creationId xmlns:a16="http://schemas.microsoft.com/office/drawing/2014/main" id="{4E374156-BA57-4F26-BF02-D2D9974B5FB7}"/>
            </a:ext>
          </a:extLst>
        </xdr:cNvPr>
        <xdr:cNvSpPr/>
      </xdr:nvSpPr>
      <xdr:spPr>
        <a:xfrm>
          <a:off x="10148807" y="189012162"/>
          <a:ext cx="1578243" cy="622515"/>
        </a:xfrm>
        <a:prstGeom prst="wedgeRoundRectCallout">
          <a:avLst>
            <a:gd name="adj1" fmla="val -86842"/>
            <a:gd name="adj2" fmla="val 139175"/>
            <a:gd name="adj3" fmla="val 16667"/>
          </a:avLst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/>
            <a:t>ＦＩＢ</a:t>
          </a:r>
          <a:r>
            <a:rPr kumimoji="1" lang="en-US" altLang="ja-JP" sz="2000"/>
            <a:t>1.5</a:t>
          </a:r>
          <a:r>
            <a:rPr kumimoji="1" lang="ja-JP" altLang="en-US" sz="2000"/>
            <a:t>決済</a:t>
          </a:r>
        </a:p>
      </xdr:txBody>
    </xdr:sp>
    <xdr:clientData/>
  </xdr:twoCellAnchor>
  <xdr:twoCellAnchor>
    <xdr:from>
      <xdr:col>18</xdr:col>
      <xdr:colOff>113655</xdr:colOff>
      <xdr:row>1053</xdr:row>
      <xdr:rowOff>87824</xdr:rowOff>
    </xdr:from>
    <xdr:to>
      <xdr:col>20</xdr:col>
      <xdr:colOff>477864</xdr:colOff>
      <xdr:row>1056</xdr:row>
      <xdr:rowOff>167898</xdr:rowOff>
    </xdr:to>
    <xdr:sp macro="" textlink="">
      <xdr:nvSpPr>
        <xdr:cNvPr id="75" name="吹き出し: 角を丸めた四角形 74">
          <a:extLst>
            <a:ext uri="{FF2B5EF4-FFF2-40B4-BE49-F238E27FC236}">
              <a16:creationId xmlns:a16="http://schemas.microsoft.com/office/drawing/2014/main" id="{721C4773-8B36-4F6C-BCD9-4F6D747CC90E}"/>
            </a:ext>
          </a:extLst>
        </xdr:cNvPr>
        <xdr:cNvSpPr/>
      </xdr:nvSpPr>
      <xdr:spPr>
        <a:xfrm>
          <a:off x="10884977" y="190484502"/>
          <a:ext cx="1578243" cy="622515"/>
        </a:xfrm>
        <a:prstGeom prst="wedgeRoundRectCallout">
          <a:avLst>
            <a:gd name="adj1" fmla="val -99935"/>
            <a:gd name="adj2" fmla="val -49622"/>
            <a:gd name="adj3" fmla="val 16667"/>
          </a:avLst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/>
            <a:t>ＦＩＢ</a:t>
          </a:r>
          <a:r>
            <a:rPr kumimoji="1" lang="en-US" altLang="ja-JP" sz="2000"/>
            <a:t>2.0</a:t>
          </a:r>
          <a:r>
            <a:rPr kumimoji="1" lang="ja-JP" altLang="en-US" sz="2000"/>
            <a:t>決済</a:t>
          </a:r>
        </a:p>
      </xdr:txBody>
    </xdr:sp>
    <xdr:clientData/>
  </xdr:twoCellAnchor>
  <xdr:twoCellAnchor editAs="oneCell">
    <xdr:from>
      <xdr:col>0</xdr:col>
      <xdr:colOff>0</xdr:colOff>
      <xdr:row>1057</xdr:row>
      <xdr:rowOff>167898</xdr:rowOff>
    </xdr:from>
    <xdr:to>
      <xdr:col>20</xdr:col>
      <xdr:colOff>110246</xdr:colOff>
      <xdr:row>1115</xdr:row>
      <xdr:rowOff>25831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B07C824C-E6F4-44AB-A22B-E881345BE8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l="53589" t="12807" b="16625"/>
        <a:stretch/>
      </xdr:blipFill>
      <xdr:spPr>
        <a:xfrm>
          <a:off x="0" y="191287830"/>
          <a:ext cx="12095602" cy="10345120"/>
        </a:xfrm>
        <a:prstGeom prst="rect">
          <a:avLst/>
        </a:prstGeom>
      </xdr:spPr>
    </xdr:pic>
    <xdr:clientData/>
  </xdr:twoCellAnchor>
  <xdr:twoCellAnchor>
    <xdr:from>
      <xdr:col>0</xdr:col>
      <xdr:colOff>472696</xdr:colOff>
      <xdr:row>1058</xdr:row>
      <xdr:rowOff>98186</xdr:rowOff>
    </xdr:from>
    <xdr:to>
      <xdr:col>4</xdr:col>
      <xdr:colOff>487161</xdr:colOff>
      <xdr:row>1065</xdr:row>
      <xdr:rowOff>88026</xdr:rowOff>
    </xdr:to>
    <xdr:sp macro="" textlink="">
      <xdr:nvSpPr>
        <xdr:cNvPr id="76" name="テキスト ボックス 75">
          <a:extLst>
            <a:ext uri="{FF2B5EF4-FFF2-40B4-BE49-F238E27FC236}">
              <a16:creationId xmlns:a16="http://schemas.microsoft.com/office/drawing/2014/main" id="{DA6BE93B-A533-4BD8-A609-A88A9269AE60}"/>
            </a:ext>
          </a:extLst>
        </xdr:cNvPr>
        <xdr:cNvSpPr txBox="1"/>
      </xdr:nvSpPr>
      <xdr:spPr>
        <a:xfrm>
          <a:off x="472696" y="191398932"/>
          <a:ext cx="2287550" cy="12555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</a:t>
          </a:r>
          <a:r>
            <a:rPr kumimoji="1" lang="en-US" altLang="ja-JP" sz="3200"/>
            <a:t>21</a:t>
          </a:r>
        </a:p>
        <a:p>
          <a:r>
            <a:rPr kumimoji="1" lang="en-US" altLang="ja-JP" sz="3200"/>
            <a:t>ExcelNo.4</a:t>
          </a:r>
        </a:p>
        <a:p>
          <a:endParaRPr kumimoji="1" lang="en-US" altLang="ja-JP" sz="3200"/>
        </a:p>
        <a:p>
          <a:endParaRPr kumimoji="1" lang="en-US" altLang="ja-JP" sz="3200"/>
        </a:p>
        <a:p>
          <a:endParaRPr kumimoji="1" lang="ja-JP" altLang="en-US" sz="3200"/>
        </a:p>
      </xdr:txBody>
    </xdr:sp>
    <xdr:clientData/>
  </xdr:twoCellAnchor>
  <xdr:twoCellAnchor>
    <xdr:from>
      <xdr:col>11</xdr:col>
      <xdr:colOff>384876</xdr:colOff>
      <xdr:row>1092</xdr:row>
      <xdr:rowOff>74908</xdr:rowOff>
    </xdr:from>
    <xdr:to>
      <xdr:col>14</xdr:col>
      <xdr:colOff>142068</xdr:colOff>
      <xdr:row>1095</xdr:row>
      <xdr:rowOff>154983</xdr:rowOff>
    </xdr:to>
    <xdr:sp macro="" textlink="">
      <xdr:nvSpPr>
        <xdr:cNvPr id="77" name="吹き出し: 角を丸めた四角形 76">
          <a:extLst>
            <a:ext uri="{FF2B5EF4-FFF2-40B4-BE49-F238E27FC236}">
              <a16:creationId xmlns:a16="http://schemas.microsoft.com/office/drawing/2014/main" id="{F61EA184-ACAB-4A62-BBFC-1FCF047C067F}"/>
            </a:ext>
          </a:extLst>
        </xdr:cNvPr>
        <xdr:cNvSpPr/>
      </xdr:nvSpPr>
      <xdr:spPr>
        <a:xfrm>
          <a:off x="6907079" y="197523315"/>
          <a:ext cx="1578243" cy="622515"/>
        </a:xfrm>
        <a:prstGeom prst="wedgeRoundRectCallout">
          <a:avLst>
            <a:gd name="adj1" fmla="val -99935"/>
            <a:gd name="adj2" fmla="val -49622"/>
            <a:gd name="adj3" fmla="val 16667"/>
          </a:avLst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/>
            <a:t>ＦＩＢ</a:t>
          </a:r>
          <a:r>
            <a:rPr kumimoji="1" lang="en-US" altLang="ja-JP" sz="2000"/>
            <a:t>2.0</a:t>
          </a:r>
          <a:r>
            <a:rPr kumimoji="1" lang="ja-JP" altLang="en-US" sz="2000"/>
            <a:t>決済</a:t>
          </a:r>
        </a:p>
      </xdr:txBody>
    </xdr:sp>
    <xdr:clientData/>
  </xdr:twoCellAnchor>
  <xdr:twoCellAnchor>
    <xdr:from>
      <xdr:col>10</xdr:col>
      <xdr:colOff>514028</xdr:colOff>
      <xdr:row>1080</xdr:row>
      <xdr:rowOff>178229</xdr:rowOff>
    </xdr:from>
    <xdr:to>
      <xdr:col>13</xdr:col>
      <xdr:colOff>271220</xdr:colOff>
      <xdr:row>1084</xdr:row>
      <xdr:rowOff>77490</xdr:rowOff>
    </xdr:to>
    <xdr:sp macro="" textlink="">
      <xdr:nvSpPr>
        <xdr:cNvPr id="78" name="吹き出し: 角を丸めた四角形 77">
          <a:extLst>
            <a:ext uri="{FF2B5EF4-FFF2-40B4-BE49-F238E27FC236}">
              <a16:creationId xmlns:a16="http://schemas.microsoft.com/office/drawing/2014/main" id="{850E19F3-2E46-4122-A0F5-0ACA393AB379}"/>
            </a:ext>
          </a:extLst>
        </xdr:cNvPr>
        <xdr:cNvSpPr/>
      </xdr:nvSpPr>
      <xdr:spPr>
        <a:xfrm>
          <a:off x="6429214" y="195456873"/>
          <a:ext cx="1578243" cy="622515"/>
        </a:xfrm>
        <a:prstGeom prst="wedgeRoundRectCallout">
          <a:avLst>
            <a:gd name="adj1" fmla="val -86842"/>
            <a:gd name="adj2" fmla="val 139175"/>
            <a:gd name="adj3" fmla="val 16667"/>
          </a:avLst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/>
            <a:t>ＦＩＢ</a:t>
          </a:r>
          <a:r>
            <a:rPr kumimoji="1" lang="en-US" altLang="ja-JP" sz="2000"/>
            <a:t>1.5</a:t>
          </a:r>
          <a:r>
            <a:rPr kumimoji="1" lang="ja-JP" altLang="en-US" sz="2000"/>
            <a:t>決済</a:t>
          </a:r>
        </a:p>
      </xdr:txBody>
    </xdr:sp>
    <xdr:clientData/>
  </xdr:twoCellAnchor>
  <xdr:twoCellAnchor editAs="oneCell">
    <xdr:from>
      <xdr:col>0</xdr:col>
      <xdr:colOff>25830</xdr:colOff>
      <xdr:row>1116</xdr:row>
      <xdr:rowOff>90407</xdr:rowOff>
    </xdr:from>
    <xdr:to>
      <xdr:col>24</xdr:col>
      <xdr:colOff>45324</xdr:colOff>
      <xdr:row>1172</xdr:row>
      <xdr:rowOff>180812</xdr:rowOff>
    </xdr:to>
    <xdr:pic>
      <xdr:nvPicPr>
        <xdr:cNvPr id="79" name="図 78">
          <a:extLst>
            <a:ext uri="{FF2B5EF4-FFF2-40B4-BE49-F238E27FC236}">
              <a16:creationId xmlns:a16="http://schemas.microsoft.com/office/drawing/2014/main" id="{54FA7BA1-5A20-4B0B-8A0A-69690BD069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l="34821" t="11552" r="7404" b="15747"/>
        <a:stretch/>
      </xdr:blipFill>
      <xdr:spPr>
        <a:xfrm>
          <a:off x="25830" y="201878339"/>
          <a:ext cx="14432918" cy="10215965"/>
        </a:xfrm>
        <a:prstGeom prst="rect">
          <a:avLst/>
        </a:prstGeom>
      </xdr:spPr>
    </xdr:pic>
    <xdr:clientData/>
  </xdr:twoCellAnchor>
  <xdr:twoCellAnchor>
    <xdr:from>
      <xdr:col>12</xdr:col>
      <xdr:colOff>136904</xdr:colOff>
      <xdr:row>1139</xdr:row>
      <xdr:rowOff>20665</xdr:rowOff>
    </xdr:from>
    <xdr:to>
      <xdr:col>13</xdr:col>
      <xdr:colOff>452035</xdr:colOff>
      <xdr:row>1142</xdr:row>
      <xdr:rowOff>100739</xdr:rowOff>
    </xdr:to>
    <xdr:sp macro="" textlink="">
      <xdr:nvSpPr>
        <xdr:cNvPr id="80" name="吹き出し: 角を丸めた四角形 79">
          <a:extLst>
            <a:ext uri="{FF2B5EF4-FFF2-40B4-BE49-F238E27FC236}">
              <a16:creationId xmlns:a16="http://schemas.microsoft.com/office/drawing/2014/main" id="{218FC9F6-8AFA-40FB-A2CC-41972F876327}"/>
            </a:ext>
          </a:extLst>
        </xdr:cNvPr>
        <xdr:cNvSpPr/>
      </xdr:nvSpPr>
      <xdr:spPr>
        <a:xfrm>
          <a:off x="7266124" y="205967309"/>
          <a:ext cx="922148" cy="622515"/>
        </a:xfrm>
        <a:prstGeom prst="wedgeRoundRectCallout">
          <a:avLst>
            <a:gd name="adj1" fmla="val -137750"/>
            <a:gd name="adj2" fmla="val -116012"/>
            <a:gd name="adj3" fmla="val 16667"/>
          </a:avLst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/>
            <a:t>損切</a:t>
          </a:r>
        </a:p>
      </xdr:txBody>
    </xdr:sp>
    <xdr:clientData/>
  </xdr:twoCellAnchor>
  <xdr:twoCellAnchor>
    <xdr:from>
      <xdr:col>0</xdr:col>
      <xdr:colOff>356458</xdr:colOff>
      <xdr:row>1119</xdr:row>
      <xdr:rowOff>98186</xdr:rowOff>
    </xdr:from>
    <xdr:to>
      <xdr:col>4</xdr:col>
      <xdr:colOff>370923</xdr:colOff>
      <xdr:row>1126</xdr:row>
      <xdr:rowOff>88026</xdr:rowOff>
    </xdr:to>
    <xdr:sp macro="" textlink="">
      <xdr:nvSpPr>
        <xdr:cNvPr id="81" name="テキスト ボックス 80">
          <a:extLst>
            <a:ext uri="{FF2B5EF4-FFF2-40B4-BE49-F238E27FC236}">
              <a16:creationId xmlns:a16="http://schemas.microsoft.com/office/drawing/2014/main" id="{E04671CF-EB81-4159-83AF-A71B2332C6AE}"/>
            </a:ext>
          </a:extLst>
        </xdr:cNvPr>
        <xdr:cNvSpPr txBox="1"/>
      </xdr:nvSpPr>
      <xdr:spPr>
        <a:xfrm>
          <a:off x="356458" y="202428559"/>
          <a:ext cx="2287550" cy="12555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</a:t>
          </a:r>
          <a:r>
            <a:rPr kumimoji="1" lang="en-US" altLang="ja-JP" sz="3200"/>
            <a:t>22</a:t>
          </a:r>
        </a:p>
        <a:p>
          <a:r>
            <a:rPr kumimoji="1" lang="en-US" altLang="ja-JP" sz="3200"/>
            <a:t>ExcelNo.5</a:t>
          </a:r>
        </a:p>
        <a:p>
          <a:endParaRPr kumimoji="1" lang="en-US" altLang="ja-JP" sz="3200"/>
        </a:p>
        <a:p>
          <a:endParaRPr kumimoji="1" lang="en-US" altLang="ja-JP" sz="3200"/>
        </a:p>
        <a:p>
          <a:endParaRPr kumimoji="1" lang="ja-JP" altLang="en-US" sz="3200"/>
        </a:p>
      </xdr:txBody>
    </xdr:sp>
    <xdr:clientData/>
  </xdr:twoCellAnchor>
  <xdr:twoCellAnchor editAs="oneCell">
    <xdr:from>
      <xdr:col>0</xdr:col>
      <xdr:colOff>0</xdr:colOff>
      <xdr:row>1174</xdr:row>
      <xdr:rowOff>180812</xdr:rowOff>
    </xdr:from>
    <xdr:to>
      <xdr:col>25</xdr:col>
      <xdr:colOff>167897</xdr:colOff>
      <xdr:row>1232</xdr:row>
      <xdr:rowOff>166773</xdr:rowOff>
    </xdr:to>
    <xdr:pic>
      <xdr:nvPicPr>
        <xdr:cNvPr id="82" name="図 81">
          <a:extLst>
            <a:ext uri="{FF2B5EF4-FFF2-40B4-BE49-F238E27FC236}">
              <a16:creationId xmlns:a16="http://schemas.microsoft.com/office/drawing/2014/main" id="{CA7EB148-1340-4F1D-AA36-06A3769D39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/>
        <a:srcRect l="42025" t="12054" b="16876"/>
        <a:stretch/>
      </xdr:blipFill>
      <xdr:spPr>
        <a:xfrm>
          <a:off x="0" y="212455931"/>
          <a:ext cx="15188338" cy="10473147"/>
        </a:xfrm>
        <a:prstGeom prst="rect">
          <a:avLst/>
        </a:prstGeom>
      </xdr:spPr>
    </xdr:pic>
    <xdr:clientData/>
  </xdr:twoCellAnchor>
  <xdr:twoCellAnchor>
    <xdr:from>
      <xdr:col>0</xdr:col>
      <xdr:colOff>356458</xdr:colOff>
      <xdr:row>1176</xdr:row>
      <xdr:rowOff>149847</xdr:rowOff>
    </xdr:from>
    <xdr:to>
      <xdr:col>4</xdr:col>
      <xdr:colOff>370923</xdr:colOff>
      <xdr:row>1183</xdr:row>
      <xdr:rowOff>139687</xdr:rowOff>
    </xdr:to>
    <xdr:sp macro="" textlink="">
      <xdr:nvSpPr>
        <xdr:cNvPr id="83" name="テキスト ボックス 82">
          <a:extLst>
            <a:ext uri="{FF2B5EF4-FFF2-40B4-BE49-F238E27FC236}">
              <a16:creationId xmlns:a16="http://schemas.microsoft.com/office/drawing/2014/main" id="{B8E965AA-BFE2-47D9-8BDE-6C1C2E9420DE}"/>
            </a:ext>
          </a:extLst>
        </xdr:cNvPr>
        <xdr:cNvSpPr txBox="1"/>
      </xdr:nvSpPr>
      <xdr:spPr>
        <a:xfrm>
          <a:off x="356458" y="212786593"/>
          <a:ext cx="2287550" cy="12555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</a:t>
          </a:r>
          <a:r>
            <a:rPr kumimoji="1" lang="en-US" altLang="ja-JP" sz="3200"/>
            <a:t>23</a:t>
          </a:r>
        </a:p>
        <a:p>
          <a:r>
            <a:rPr kumimoji="1" lang="en-US" altLang="ja-JP" sz="3200"/>
            <a:t>ExcelNo.6</a:t>
          </a:r>
        </a:p>
        <a:p>
          <a:endParaRPr kumimoji="1" lang="en-US" altLang="ja-JP" sz="3200"/>
        </a:p>
        <a:p>
          <a:endParaRPr kumimoji="1" lang="en-US" altLang="ja-JP" sz="3200"/>
        </a:p>
        <a:p>
          <a:endParaRPr kumimoji="1" lang="ja-JP" altLang="en-US" sz="3200"/>
        </a:p>
      </xdr:txBody>
    </xdr:sp>
    <xdr:clientData/>
  </xdr:twoCellAnchor>
  <xdr:twoCellAnchor>
    <xdr:from>
      <xdr:col>10</xdr:col>
      <xdr:colOff>462367</xdr:colOff>
      <xdr:row>1178</xdr:row>
      <xdr:rowOff>10332</xdr:rowOff>
    </xdr:from>
    <xdr:to>
      <xdr:col>13</xdr:col>
      <xdr:colOff>219559</xdr:colOff>
      <xdr:row>1181</xdr:row>
      <xdr:rowOff>90406</xdr:rowOff>
    </xdr:to>
    <xdr:sp macro="" textlink="">
      <xdr:nvSpPr>
        <xdr:cNvPr id="84" name="吹き出し: 角を丸めた四角形 83">
          <a:extLst>
            <a:ext uri="{FF2B5EF4-FFF2-40B4-BE49-F238E27FC236}">
              <a16:creationId xmlns:a16="http://schemas.microsoft.com/office/drawing/2014/main" id="{816966F5-3CD1-48B9-BC3F-2836B893D5A9}"/>
            </a:ext>
          </a:extLst>
        </xdr:cNvPr>
        <xdr:cNvSpPr/>
      </xdr:nvSpPr>
      <xdr:spPr>
        <a:xfrm>
          <a:off x="6377553" y="213008705"/>
          <a:ext cx="1578243" cy="622515"/>
        </a:xfrm>
        <a:prstGeom prst="wedgeRoundRectCallout">
          <a:avLst>
            <a:gd name="adj1" fmla="val 102192"/>
            <a:gd name="adj2" fmla="val 226312"/>
            <a:gd name="adj3" fmla="val 16667"/>
          </a:avLst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/>
            <a:t>ＦＩＢ</a:t>
          </a:r>
          <a:r>
            <a:rPr kumimoji="1" lang="en-US" altLang="ja-JP" sz="2000"/>
            <a:t>1.5</a:t>
          </a:r>
          <a:r>
            <a:rPr kumimoji="1" lang="ja-JP" altLang="en-US" sz="2000"/>
            <a:t>決済</a:t>
          </a:r>
        </a:p>
      </xdr:txBody>
    </xdr:sp>
    <xdr:clientData/>
  </xdr:twoCellAnchor>
  <xdr:twoCellAnchor>
    <xdr:from>
      <xdr:col>15</xdr:col>
      <xdr:colOff>552775</xdr:colOff>
      <xdr:row>1176</xdr:row>
      <xdr:rowOff>139483</xdr:rowOff>
    </xdr:from>
    <xdr:to>
      <xdr:col>18</xdr:col>
      <xdr:colOff>309967</xdr:colOff>
      <xdr:row>1180</xdr:row>
      <xdr:rowOff>38744</xdr:rowOff>
    </xdr:to>
    <xdr:sp macro="" textlink="">
      <xdr:nvSpPr>
        <xdr:cNvPr id="85" name="吹き出し: 角を丸めた四角形 84">
          <a:extLst>
            <a:ext uri="{FF2B5EF4-FFF2-40B4-BE49-F238E27FC236}">
              <a16:creationId xmlns:a16="http://schemas.microsoft.com/office/drawing/2014/main" id="{185C687F-C9D1-468D-8333-FC19C3BE0CFC}"/>
            </a:ext>
          </a:extLst>
        </xdr:cNvPr>
        <xdr:cNvSpPr/>
      </xdr:nvSpPr>
      <xdr:spPr>
        <a:xfrm>
          <a:off x="9503046" y="212776229"/>
          <a:ext cx="1578243" cy="622515"/>
        </a:xfrm>
        <a:prstGeom prst="wedgeRoundRectCallout">
          <a:avLst>
            <a:gd name="adj1" fmla="val -59836"/>
            <a:gd name="adj2" fmla="val 209714"/>
            <a:gd name="adj3" fmla="val 16667"/>
          </a:avLst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/>
            <a:t>ＦＩＢ</a:t>
          </a:r>
          <a:r>
            <a:rPr kumimoji="1" lang="en-US" altLang="ja-JP" sz="2000"/>
            <a:t>2.0</a:t>
          </a:r>
          <a:r>
            <a:rPr kumimoji="1" lang="ja-JP" altLang="en-US" sz="2000"/>
            <a:t>決済</a:t>
          </a:r>
        </a:p>
      </xdr:txBody>
    </xdr:sp>
    <xdr:clientData/>
  </xdr:twoCellAnchor>
  <xdr:twoCellAnchor editAs="oneCell">
    <xdr:from>
      <xdr:col>0</xdr:col>
      <xdr:colOff>90407</xdr:colOff>
      <xdr:row>1235</xdr:row>
      <xdr:rowOff>-1</xdr:rowOff>
    </xdr:from>
    <xdr:to>
      <xdr:col>22</xdr:col>
      <xdr:colOff>12915</xdr:colOff>
      <xdr:row>1286</xdr:row>
      <xdr:rowOff>74541</xdr:rowOff>
    </xdr:to>
    <xdr:pic>
      <xdr:nvPicPr>
        <xdr:cNvPr id="86" name="図 85">
          <a:extLst>
            <a:ext uri="{FF2B5EF4-FFF2-40B4-BE49-F238E27FC236}">
              <a16:creationId xmlns:a16="http://schemas.microsoft.com/office/drawing/2014/main" id="{45DA17C5-EC05-4F96-B6B0-81C5DDA384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/>
        <a:srcRect l="15255" t="11049" r="27816" b="17252"/>
        <a:stretch/>
      </xdr:blipFill>
      <xdr:spPr>
        <a:xfrm>
          <a:off x="90407" y="223304745"/>
          <a:ext cx="13121898" cy="9296033"/>
        </a:xfrm>
        <a:prstGeom prst="rect">
          <a:avLst/>
        </a:prstGeom>
      </xdr:spPr>
    </xdr:pic>
    <xdr:clientData/>
  </xdr:twoCellAnchor>
  <xdr:twoCellAnchor>
    <xdr:from>
      <xdr:col>0</xdr:col>
      <xdr:colOff>175645</xdr:colOff>
      <xdr:row>1239</xdr:row>
      <xdr:rowOff>111102</xdr:rowOff>
    </xdr:from>
    <xdr:to>
      <xdr:col>4</xdr:col>
      <xdr:colOff>190110</xdr:colOff>
      <xdr:row>1246</xdr:row>
      <xdr:rowOff>100942</xdr:rowOff>
    </xdr:to>
    <xdr:sp macro="" textlink="">
      <xdr:nvSpPr>
        <xdr:cNvPr id="87" name="テキスト ボックス 86">
          <a:extLst>
            <a:ext uri="{FF2B5EF4-FFF2-40B4-BE49-F238E27FC236}">
              <a16:creationId xmlns:a16="http://schemas.microsoft.com/office/drawing/2014/main" id="{62EB094A-D4C5-44B5-89B5-925D958CF071}"/>
            </a:ext>
          </a:extLst>
        </xdr:cNvPr>
        <xdr:cNvSpPr txBox="1"/>
      </xdr:nvSpPr>
      <xdr:spPr>
        <a:xfrm>
          <a:off x="175645" y="224139102"/>
          <a:ext cx="2287550" cy="12555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</a:t>
          </a:r>
          <a:r>
            <a:rPr kumimoji="1" lang="en-US" altLang="ja-JP" sz="3200"/>
            <a:t>24</a:t>
          </a:r>
        </a:p>
        <a:p>
          <a:r>
            <a:rPr kumimoji="1" lang="en-US" altLang="ja-JP" sz="3200"/>
            <a:t>ExcelNo.7</a:t>
          </a:r>
        </a:p>
        <a:p>
          <a:endParaRPr kumimoji="1" lang="en-US" altLang="ja-JP" sz="3200"/>
        </a:p>
        <a:p>
          <a:endParaRPr kumimoji="1" lang="en-US" altLang="ja-JP" sz="3200"/>
        </a:p>
        <a:p>
          <a:endParaRPr kumimoji="1" lang="ja-JP" altLang="en-US" sz="3200"/>
        </a:p>
      </xdr:txBody>
    </xdr:sp>
    <xdr:clientData/>
  </xdr:twoCellAnchor>
  <xdr:twoCellAnchor>
    <xdr:from>
      <xdr:col>13</xdr:col>
      <xdr:colOff>449452</xdr:colOff>
      <xdr:row>1240</xdr:row>
      <xdr:rowOff>139484</xdr:rowOff>
    </xdr:from>
    <xdr:to>
      <xdr:col>16</xdr:col>
      <xdr:colOff>206644</xdr:colOff>
      <xdr:row>1244</xdr:row>
      <xdr:rowOff>38745</xdr:rowOff>
    </xdr:to>
    <xdr:sp macro="" textlink="">
      <xdr:nvSpPr>
        <xdr:cNvPr id="88" name="吹き出し: 角を丸めた四角形 87">
          <a:extLst>
            <a:ext uri="{FF2B5EF4-FFF2-40B4-BE49-F238E27FC236}">
              <a16:creationId xmlns:a16="http://schemas.microsoft.com/office/drawing/2014/main" id="{50C9427F-E41C-409B-AAF8-C350FDB99292}"/>
            </a:ext>
          </a:extLst>
        </xdr:cNvPr>
        <xdr:cNvSpPr/>
      </xdr:nvSpPr>
      <xdr:spPr>
        <a:xfrm>
          <a:off x="8185689" y="224348298"/>
          <a:ext cx="1578243" cy="622515"/>
        </a:xfrm>
        <a:prstGeom prst="wedgeRoundRectCallout">
          <a:avLst>
            <a:gd name="adj1" fmla="val -117939"/>
            <a:gd name="adj2" fmla="val 220088"/>
            <a:gd name="adj3" fmla="val 16667"/>
          </a:avLst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/>
            <a:t>ＦＩＢ</a:t>
          </a:r>
          <a:r>
            <a:rPr kumimoji="1" lang="en-US" altLang="ja-JP" sz="2000"/>
            <a:t>1.5</a:t>
          </a:r>
          <a:r>
            <a:rPr kumimoji="1" lang="ja-JP" altLang="en-US" sz="2000"/>
            <a:t>決済</a:t>
          </a:r>
        </a:p>
      </xdr:txBody>
    </xdr:sp>
    <xdr:clientData/>
  </xdr:twoCellAnchor>
  <xdr:twoCellAnchor>
    <xdr:from>
      <xdr:col>14</xdr:col>
      <xdr:colOff>307384</xdr:colOff>
      <xdr:row>1249</xdr:row>
      <xdr:rowOff>126569</xdr:rowOff>
    </xdr:from>
    <xdr:to>
      <xdr:col>17</xdr:col>
      <xdr:colOff>64576</xdr:colOff>
      <xdr:row>1253</xdr:row>
      <xdr:rowOff>103322</xdr:rowOff>
    </xdr:to>
    <xdr:sp macro="" textlink="">
      <xdr:nvSpPr>
        <xdr:cNvPr id="89" name="吹き出し: 角を丸めた四角形 88">
          <a:extLst>
            <a:ext uri="{FF2B5EF4-FFF2-40B4-BE49-F238E27FC236}">
              <a16:creationId xmlns:a16="http://schemas.microsoft.com/office/drawing/2014/main" id="{3B2E0DBF-4D16-498E-90C4-E063469B7F32}"/>
            </a:ext>
          </a:extLst>
        </xdr:cNvPr>
        <xdr:cNvSpPr/>
      </xdr:nvSpPr>
      <xdr:spPr>
        <a:xfrm>
          <a:off x="8650638" y="225962705"/>
          <a:ext cx="1578243" cy="700007"/>
        </a:xfrm>
        <a:prstGeom prst="wedgeRoundRectCallout">
          <a:avLst>
            <a:gd name="adj1" fmla="val -110574"/>
            <a:gd name="adj2" fmla="val 111232"/>
            <a:gd name="adj3" fmla="val 16667"/>
          </a:avLst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/>
            <a:t>2.0</a:t>
          </a:r>
          <a:r>
            <a:rPr kumimoji="1" lang="ja-JP" altLang="en-US" sz="2000"/>
            <a:t>は損切</a:t>
          </a:r>
        </a:p>
      </xdr:txBody>
    </xdr:sp>
    <xdr:clientData/>
  </xdr:twoCellAnchor>
  <xdr:twoCellAnchor editAs="oneCell">
    <xdr:from>
      <xdr:col>0</xdr:col>
      <xdr:colOff>0</xdr:colOff>
      <xdr:row>1288</xdr:row>
      <xdr:rowOff>90406</xdr:rowOff>
    </xdr:from>
    <xdr:to>
      <xdr:col>22</xdr:col>
      <xdr:colOff>284135</xdr:colOff>
      <xdr:row>1338</xdr:row>
      <xdr:rowOff>118082</xdr:rowOff>
    </xdr:to>
    <xdr:pic>
      <xdr:nvPicPr>
        <xdr:cNvPr id="90" name="図 89">
          <a:extLst>
            <a:ext uri="{FF2B5EF4-FFF2-40B4-BE49-F238E27FC236}">
              <a16:creationId xmlns:a16="http://schemas.microsoft.com/office/drawing/2014/main" id="{CBA9059E-3C70-4317-BA0F-9A9040551E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/>
        <a:srcRect l="38564" t="12054" b="14490"/>
        <a:stretch/>
      </xdr:blipFill>
      <xdr:spPr>
        <a:xfrm>
          <a:off x="0" y="232978270"/>
          <a:ext cx="13483525" cy="9068354"/>
        </a:xfrm>
        <a:prstGeom prst="rect">
          <a:avLst/>
        </a:prstGeom>
      </xdr:spPr>
    </xdr:pic>
    <xdr:clientData/>
  </xdr:twoCellAnchor>
  <xdr:twoCellAnchor>
    <xdr:from>
      <xdr:col>0</xdr:col>
      <xdr:colOff>162730</xdr:colOff>
      <xdr:row>1290</xdr:row>
      <xdr:rowOff>46526</xdr:rowOff>
    </xdr:from>
    <xdr:to>
      <xdr:col>4</xdr:col>
      <xdr:colOff>177195</xdr:colOff>
      <xdr:row>1297</xdr:row>
      <xdr:rowOff>36367</xdr:rowOff>
    </xdr:to>
    <xdr:sp macro="" textlink="">
      <xdr:nvSpPr>
        <xdr:cNvPr id="91" name="テキスト ボックス 90">
          <a:extLst>
            <a:ext uri="{FF2B5EF4-FFF2-40B4-BE49-F238E27FC236}">
              <a16:creationId xmlns:a16="http://schemas.microsoft.com/office/drawing/2014/main" id="{FB0DD7D7-565D-47CC-A281-27C9D9A1AD1F}"/>
            </a:ext>
          </a:extLst>
        </xdr:cNvPr>
        <xdr:cNvSpPr txBox="1"/>
      </xdr:nvSpPr>
      <xdr:spPr>
        <a:xfrm>
          <a:off x="162730" y="233296018"/>
          <a:ext cx="2287550" cy="12555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</a:t>
          </a:r>
          <a:r>
            <a:rPr kumimoji="1" lang="en-US" altLang="ja-JP" sz="3200"/>
            <a:t>25</a:t>
          </a:r>
        </a:p>
        <a:p>
          <a:r>
            <a:rPr kumimoji="1" lang="en-US" altLang="ja-JP" sz="3200"/>
            <a:t>ExcelNo.8</a:t>
          </a:r>
        </a:p>
        <a:p>
          <a:endParaRPr kumimoji="1" lang="en-US" altLang="ja-JP" sz="3200"/>
        </a:p>
        <a:p>
          <a:endParaRPr kumimoji="1" lang="en-US" altLang="ja-JP" sz="3200"/>
        </a:p>
        <a:p>
          <a:endParaRPr kumimoji="1" lang="en-US" altLang="ja-JP" sz="3200"/>
        </a:p>
        <a:p>
          <a:endParaRPr kumimoji="1" lang="ja-JP" altLang="en-US" sz="3200"/>
        </a:p>
      </xdr:txBody>
    </xdr:sp>
    <xdr:clientData/>
  </xdr:twoCellAnchor>
  <xdr:twoCellAnchor>
    <xdr:from>
      <xdr:col>16</xdr:col>
      <xdr:colOff>514028</xdr:colOff>
      <xdr:row>1307</xdr:row>
      <xdr:rowOff>87825</xdr:rowOff>
    </xdr:from>
    <xdr:to>
      <xdr:col>19</xdr:col>
      <xdr:colOff>271220</xdr:colOff>
      <xdr:row>1310</xdr:row>
      <xdr:rowOff>167899</xdr:rowOff>
    </xdr:to>
    <xdr:sp macro="" textlink="">
      <xdr:nvSpPr>
        <xdr:cNvPr id="92" name="吹き出し: 角を丸めた四角形 91">
          <a:extLst>
            <a:ext uri="{FF2B5EF4-FFF2-40B4-BE49-F238E27FC236}">
              <a16:creationId xmlns:a16="http://schemas.microsoft.com/office/drawing/2014/main" id="{23521445-CF2A-4C13-B44E-F4A59857A196}"/>
            </a:ext>
          </a:extLst>
        </xdr:cNvPr>
        <xdr:cNvSpPr/>
      </xdr:nvSpPr>
      <xdr:spPr>
        <a:xfrm>
          <a:off x="10071316" y="236411147"/>
          <a:ext cx="1578243" cy="622515"/>
        </a:xfrm>
        <a:prstGeom prst="wedgeRoundRectCallout">
          <a:avLst>
            <a:gd name="adj1" fmla="val -117939"/>
            <a:gd name="adj2" fmla="val 220088"/>
            <a:gd name="adj3" fmla="val 16667"/>
          </a:avLst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/>
            <a:t>ＦＩＢ</a:t>
          </a:r>
          <a:r>
            <a:rPr kumimoji="1" lang="en-US" altLang="ja-JP" sz="2000"/>
            <a:t>1.5</a:t>
          </a:r>
          <a:r>
            <a:rPr kumimoji="1" lang="ja-JP" altLang="en-US" sz="2000"/>
            <a:t>決済</a:t>
          </a:r>
        </a:p>
      </xdr:txBody>
    </xdr:sp>
    <xdr:clientData/>
  </xdr:twoCellAnchor>
  <xdr:twoCellAnchor>
    <xdr:from>
      <xdr:col>17</xdr:col>
      <xdr:colOff>77492</xdr:colOff>
      <xdr:row>1313</xdr:row>
      <xdr:rowOff>77492</xdr:rowOff>
    </xdr:from>
    <xdr:to>
      <xdr:col>19</xdr:col>
      <xdr:colOff>441701</xdr:colOff>
      <xdr:row>1316</xdr:row>
      <xdr:rowOff>157566</xdr:rowOff>
    </xdr:to>
    <xdr:sp macro="" textlink="">
      <xdr:nvSpPr>
        <xdr:cNvPr id="93" name="吹き出し: 角を丸めた四角形 92">
          <a:extLst>
            <a:ext uri="{FF2B5EF4-FFF2-40B4-BE49-F238E27FC236}">
              <a16:creationId xmlns:a16="http://schemas.microsoft.com/office/drawing/2014/main" id="{BF41B353-83E1-4CF9-ADE7-20D06E300F67}"/>
            </a:ext>
          </a:extLst>
        </xdr:cNvPr>
        <xdr:cNvSpPr/>
      </xdr:nvSpPr>
      <xdr:spPr>
        <a:xfrm>
          <a:off x="10241797" y="237485695"/>
          <a:ext cx="1578243" cy="622515"/>
        </a:xfrm>
        <a:prstGeom prst="wedgeRoundRectCallout">
          <a:avLst>
            <a:gd name="adj1" fmla="val -110573"/>
            <a:gd name="adj2" fmla="val 139175"/>
            <a:gd name="adj3" fmla="val 16667"/>
          </a:avLst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/>
            <a:t>ＦＩＢ</a:t>
          </a:r>
          <a:r>
            <a:rPr kumimoji="1" lang="en-US" altLang="ja-JP" sz="2000"/>
            <a:t>2.0</a:t>
          </a:r>
          <a:r>
            <a:rPr kumimoji="1" lang="ja-JP" altLang="en-US" sz="2000"/>
            <a:t>決済</a:t>
          </a:r>
        </a:p>
      </xdr:txBody>
    </xdr:sp>
    <xdr:clientData/>
  </xdr:twoCellAnchor>
  <xdr:twoCellAnchor editAs="oneCell">
    <xdr:from>
      <xdr:col>0</xdr:col>
      <xdr:colOff>0</xdr:colOff>
      <xdr:row>1339</xdr:row>
      <xdr:rowOff>90407</xdr:rowOff>
    </xdr:from>
    <xdr:to>
      <xdr:col>24</xdr:col>
      <xdr:colOff>76825</xdr:colOff>
      <xdr:row>1389</xdr:row>
      <xdr:rowOff>38747</xdr:rowOff>
    </xdr:to>
    <xdr:pic>
      <xdr:nvPicPr>
        <xdr:cNvPr id="94" name="図 93">
          <a:extLst>
            <a:ext uri="{FF2B5EF4-FFF2-40B4-BE49-F238E27FC236}">
              <a16:creationId xmlns:a16="http://schemas.microsoft.com/office/drawing/2014/main" id="{0B778D4C-0220-45EB-94DA-C77D8CB3F5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/>
        <a:srcRect l="25922" t="28917" r="25839" b="17882"/>
        <a:stretch/>
      </xdr:blipFill>
      <xdr:spPr>
        <a:xfrm>
          <a:off x="0" y="242199763"/>
          <a:ext cx="14490249" cy="8989018"/>
        </a:xfrm>
        <a:prstGeom prst="rect">
          <a:avLst/>
        </a:prstGeom>
      </xdr:spPr>
    </xdr:pic>
    <xdr:clientData/>
  </xdr:twoCellAnchor>
  <xdr:twoCellAnchor>
    <xdr:from>
      <xdr:col>1</xdr:col>
      <xdr:colOff>271220</xdr:colOff>
      <xdr:row>1340</xdr:row>
      <xdr:rowOff>51660</xdr:rowOff>
    </xdr:from>
    <xdr:to>
      <xdr:col>5</xdr:col>
      <xdr:colOff>182363</xdr:colOff>
      <xdr:row>1347</xdr:row>
      <xdr:rowOff>41500</xdr:rowOff>
    </xdr:to>
    <xdr:sp macro="" textlink="">
      <xdr:nvSpPr>
        <xdr:cNvPr id="95" name="テキスト ボックス 94">
          <a:extLst>
            <a:ext uri="{FF2B5EF4-FFF2-40B4-BE49-F238E27FC236}">
              <a16:creationId xmlns:a16="http://schemas.microsoft.com/office/drawing/2014/main" id="{F158882E-5B1E-425A-BB7E-F5A4CB41A5F7}"/>
            </a:ext>
          </a:extLst>
        </xdr:cNvPr>
        <xdr:cNvSpPr txBox="1"/>
      </xdr:nvSpPr>
      <xdr:spPr>
        <a:xfrm>
          <a:off x="774915" y="242341829"/>
          <a:ext cx="2287550" cy="12555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</a:t>
          </a:r>
          <a:r>
            <a:rPr kumimoji="1" lang="en-US" altLang="ja-JP" sz="3200"/>
            <a:t>26</a:t>
          </a:r>
        </a:p>
        <a:p>
          <a:r>
            <a:rPr kumimoji="1" lang="en-US" altLang="ja-JP" sz="3200"/>
            <a:t>ExcelNo.9</a:t>
          </a:r>
        </a:p>
        <a:p>
          <a:endParaRPr kumimoji="1" lang="en-US" altLang="ja-JP" sz="3200"/>
        </a:p>
        <a:p>
          <a:endParaRPr kumimoji="1" lang="en-US" altLang="ja-JP" sz="3200"/>
        </a:p>
        <a:p>
          <a:endParaRPr kumimoji="1" lang="en-US" altLang="ja-JP" sz="3200"/>
        </a:p>
        <a:p>
          <a:endParaRPr kumimoji="1" lang="en-US" altLang="ja-JP" sz="3200"/>
        </a:p>
        <a:p>
          <a:endParaRPr kumimoji="1" lang="ja-JP" altLang="en-US" sz="3200"/>
        </a:p>
      </xdr:txBody>
    </xdr:sp>
    <xdr:clientData/>
  </xdr:twoCellAnchor>
  <xdr:twoCellAnchor editAs="oneCell">
    <xdr:from>
      <xdr:col>0</xdr:col>
      <xdr:colOff>0</xdr:colOff>
      <xdr:row>1390</xdr:row>
      <xdr:rowOff>116237</xdr:rowOff>
    </xdr:from>
    <xdr:to>
      <xdr:col>22</xdr:col>
      <xdr:colOff>309966</xdr:colOff>
      <xdr:row>1438</xdr:row>
      <xdr:rowOff>47751</xdr:rowOff>
    </xdr:to>
    <xdr:pic>
      <xdr:nvPicPr>
        <xdr:cNvPr id="96" name="図 95">
          <a:extLst>
            <a:ext uri="{FF2B5EF4-FFF2-40B4-BE49-F238E27FC236}">
              <a16:creationId xmlns:a16="http://schemas.microsoft.com/office/drawing/2014/main" id="{761BAFFD-4F00-4BB7-9894-0AE71EEB23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/>
        <a:srcRect l="35174" t="12054" b="14490"/>
        <a:stretch/>
      </xdr:blipFill>
      <xdr:spPr>
        <a:xfrm>
          <a:off x="0" y="251447084"/>
          <a:ext cx="13509356" cy="8610565"/>
        </a:xfrm>
        <a:prstGeom prst="rect">
          <a:avLst/>
        </a:prstGeom>
      </xdr:spPr>
    </xdr:pic>
    <xdr:clientData/>
  </xdr:twoCellAnchor>
  <xdr:twoCellAnchor>
    <xdr:from>
      <xdr:col>0</xdr:col>
      <xdr:colOff>452034</xdr:colOff>
      <xdr:row>1391</xdr:row>
      <xdr:rowOff>142066</xdr:rowOff>
    </xdr:from>
    <xdr:to>
      <xdr:col>4</xdr:col>
      <xdr:colOff>466499</xdr:colOff>
      <xdr:row>1398</xdr:row>
      <xdr:rowOff>131906</xdr:rowOff>
    </xdr:to>
    <xdr:sp macro="" textlink="">
      <xdr:nvSpPr>
        <xdr:cNvPr id="97" name="テキスト ボックス 96">
          <a:extLst>
            <a:ext uri="{FF2B5EF4-FFF2-40B4-BE49-F238E27FC236}">
              <a16:creationId xmlns:a16="http://schemas.microsoft.com/office/drawing/2014/main" id="{1042542B-B68F-41B5-883A-43DD30A9EBA3}"/>
            </a:ext>
          </a:extLst>
        </xdr:cNvPr>
        <xdr:cNvSpPr txBox="1"/>
      </xdr:nvSpPr>
      <xdr:spPr>
        <a:xfrm>
          <a:off x="452034" y="251653727"/>
          <a:ext cx="2287550" cy="12555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</a:t>
          </a:r>
          <a:r>
            <a:rPr kumimoji="1" lang="en-US" altLang="ja-JP" sz="3200"/>
            <a:t>27</a:t>
          </a:r>
        </a:p>
        <a:p>
          <a:r>
            <a:rPr kumimoji="1" lang="en-US" altLang="ja-JP" sz="3200"/>
            <a:t>ExcelNo.10</a:t>
          </a:r>
        </a:p>
        <a:p>
          <a:endParaRPr kumimoji="1" lang="en-US" altLang="ja-JP" sz="3200"/>
        </a:p>
        <a:p>
          <a:endParaRPr kumimoji="1" lang="en-US" altLang="ja-JP" sz="3200"/>
        </a:p>
        <a:p>
          <a:endParaRPr kumimoji="1" lang="en-US" altLang="ja-JP" sz="3200"/>
        </a:p>
        <a:p>
          <a:endParaRPr kumimoji="1" lang="en-US" altLang="ja-JP" sz="3200"/>
        </a:p>
        <a:p>
          <a:endParaRPr kumimoji="1" lang="ja-JP" altLang="en-US" sz="3200"/>
        </a:p>
      </xdr:txBody>
    </xdr:sp>
    <xdr:clientData/>
  </xdr:twoCellAnchor>
  <xdr:twoCellAnchor>
    <xdr:from>
      <xdr:col>15</xdr:col>
      <xdr:colOff>36163</xdr:colOff>
      <xdr:row>1361</xdr:row>
      <xdr:rowOff>113656</xdr:rowOff>
    </xdr:from>
    <xdr:to>
      <xdr:col>17</xdr:col>
      <xdr:colOff>400372</xdr:colOff>
      <xdr:row>1365</xdr:row>
      <xdr:rowOff>12917</xdr:rowOff>
    </xdr:to>
    <xdr:sp macro="" textlink="">
      <xdr:nvSpPr>
        <xdr:cNvPr id="98" name="吹き出し: 角を丸めた四角形 97">
          <a:extLst>
            <a:ext uri="{FF2B5EF4-FFF2-40B4-BE49-F238E27FC236}">
              <a16:creationId xmlns:a16="http://schemas.microsoft.com/office/drawing/2014/main" id="{1CEF9755-D1CC-4E46-AA43-8906ED68FD70}"/>
            </a:ext>
          </a:extLst>
        </xdr:cNvPr>
        <xdr:cNvSpPr/>
      </xdr:nvSpPr>
      <xdr:spPr>
        <a:xfrm>
          <a:off x="8986434" y="246200910"/>
          <a:ext cx="1578243" cy="622515"/>
        </a:xfrm>
        <a:prstGeom prst="wedgeRoundRectCallout">
          <a:avLst>
            <a:gd name="adj1" fmla="val -117939"/>
            <a:gd name="adj2" fmla="val 220088"/>
            <a:gd name="adj3" fmla="val 16667"/>
          </a:avLst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/>
            <a:t>ＦＩＢ</a:t>
          </a:r>
          <a:r>
            <a:rPr kumimoji="1" lang="en-US" altLang="ja-JP" sz="2000"/>
            <a:t>1.5</a:t>
          </a:r>
          <a:r>
            <a:rPr kumimoji="1" lang="ja-JP" altLang="en-US" sz="2000"/>
            <a:t>決済</a:t>
          </a:r>
        </a:p>
      </xdr:txBody>
    </xdr:sp>
    <xdr:clientData/>
  </xdr:twoCellAnchor>
  <xdr:twoCellAnchor>
    <xdr:from>
      <xdr:col>16</xdr:col>
      <xdr:colOff>25831</xdr:colOff>
      <xdr:row>1366</xdr:row>
      <xdr:rowOff>116238</xdr:rowOff>
    </xdr:from>
    <xdr:to>
      <xdr:col>18</xdr:col>
      <xdr:colOff>390040</xdr:colOff>
      <xdr:row>1370</xdr:row>
      <xdr:rowOff>15499</xdr:rowOff>
    </xdr:to>
    <xdr:sp macro="" textlink="">
      <xdr:nvSpPr>
        <xdr:cNvPr id="99" name="吹き出し: 角を丸めた四角形 98">
          <a:extLst>
            <a:ext uri="{FF2B5EF4-FFF2-40B4-BE49-F238E27FC236}">
              <a16:creationId xmlns:a16="http://schemas.microsoft.com/office/drawing/2014/main" id="{8CEFDA0C-FAAD-48AD-9888-D28B65FC36F6}"/>
            </a:ext>
          </a:extLst>
        </xdr:cNvPr>
        <xdr:cNvSpPr/>
      </xdr:nvSpPr>
      <xdr:spPr>
        <a:xfrm>
          <a:off x="9583119" y="247107560"/>
          <a:ext cx="1578243" cy="622515"/>
        </a:xfrm>
        <a:prstGeom prst="wedgeRoundRectCallout">
          <a:avLst>
            <a:gd name="adj1" fmla="val -110573"/>
            <a:gd name="adj2" fmla="val 139175"/>
            <a:gd name="adj3" fmla="val 16667"/>
          </a:avLst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/>
            <a:t>ＦＩＢ</a:t>
          </a:r>
          <a:r>
            <a:rPr kumimoji="1" lang="en-US" altLang="ja-JP" sz="2000"/>
            <a:t>2.0</a:t>
          </a:r>
          <a:r>
            <a:rPr kumimoji="1" lang="ja-JP" altLang="en-US" sz="2000"/>
            <a:t>決済</a:t>
          </a:r>
        </a:p>
      </xdr:txBody>
    </xdr:sp>
    <xdr:clientData/>
  </xdr:twoCellAnchor>
  <xdr:twoCellAnchor>
    <xdr:from>
      <xdr:col>13</xdr:col>
      <xdr:colOff>258305</xdr:colOff>
      <xdr:row>1405</xdr:row>
      <xdr:rowOff>51661</xdr:rowOff>
    </xdr:from>
    <xdr:to>
      <xdr:col>15</xdr:col>
      <xdr:colOff>142068</xdr:colOff>
      <xdr:row>1408</xdr:row>
      <xdr:rowOff>131735</xdr:rowOff>
    </xdr:to>
    <xdr:sp macro="" textlink="">
      <xdr:nvSpPr>
        <xdr:cNvPr id="100" name="吹き出し: 角を丸めた四角形 99">
          <a:extLst>
            <a:ext uri="{FF2B5EF4-FFF2-40B4-BE49-F238E27FC236}">
              <a16:creationId xmlns:a16="http://schemas.microsoft.com/office/drawing/2014/main" id="{AB8622F2-F0C0-4DD1-9F02-8CE19D27D991}"/>
            </a:ext>
          </a:extLst>
        </xdr:cNvPr>
        <xdr:cNvSpPr/>
      </xdr:nvSpPr>
      <xdr:spPr>
        <a:xfrm>
          <a:off x="7994542" y="254094712"/>
          <a:ext cx="1097797" cy="622515"/>
        </a:xfrm>
        <a:prstGeom prst="wedgeRoundRectCallout">
          <a:avLst>
            <a:gd name="adj1" fmla="val -130573"/>
            <a:gd name="adj2" fmla="val 95607"/>
            <a:gd name="adj3" fmla="val 16667"/>
          </a:avLst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/>
            <a:t>損切</a:t>
          </a:r>
        </a:p>
      </xdr:txBody>
    </xdr:sp>
    <xdr:clientData/>
  </xdr:twoCellAnchor>
  <xdr:twoCellAnchor editAs="oneCell">
    <xdr:from>
      <xdr:col>0</xdr:col>
      <xdr:colOff>0</xdr:colOff>
      <xdr:row>1439</xdr:row>
      <xdr:rowOff>38745</xdr:rowOff>
    </xdr:from>
    <xdr:to>
      <xdr:col>38</xdr:col>
      <xdr:colOff>441545</xdr:colOff>
      <xdr:row>1493</xdr:row>
      <xdr:rowOff>154983</xdr:rowOff>
    </xdr:to>
    <xdr:pic>
      <xdr:nvPicPr>
        <xdr:cNvPr id="101" name="図 100">
          <a:extLst>
            <a:ext uri="{FF2B5EF4-FFF2-40B4-BE49-F238E27FC236}">
              <a16:creationId xmlns:a16="http://schemas.microsoft.com/office/drawing/2014/main" id="{678B15E3-8400-4D39-942E-817BB3ADC5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/>
        <a:srcRect t="10673" b="14113"/>
        <a:stretch/>
      </xdr:blipFill>
      <xdr:spPr>
        <a:xfrm>
          <a:off x="0" y="260229457"/>
          <a:ext cx="23353206" cy="9880170"/>
        </a:xfrm>
        <a:prstGeom prst="rect">
          <a:avLst/>
        </a:prstGeom>
      </xdr:spPr>
    </xdr:pic>
    <xdr:clientData/>
  </xdr:twoCellAnchor>
  <xdr:twoCellAnchor>
    <xdr:from>
      <xdr:col>0</xdr:col>
      <xdr:colOff>439119</xdr:colOff>
      <xdr:row>1442</xdr:row>
      <xdr:rowOff>129151</xdr:rowOff>
    </xdr:from>
    <xdr:to>
      <xdr:col>4</xdr:col>
      <xdr:colOff>453584</xdr:colOff>
      <xdr:row>1449</xdr:row>
      <xdr:rowOff>118992</xdr:rowOff>
    </xdr:to>
    <xdr:sp macro="" textlink="">
      <xdr:nvSpPr>
        <xdr:cNvPr id="102" name="テキスト ボックス 101">
          <a:extLst>
            <a:ext uri="{FF2B5EF4-FFF2-40B4-BE49-F238E27FC236}">
              <a16:creationId xmlns:a16="http://schemas.microsoft.com/office/drawing/2014/main" id="{2DC4D6A3-9AB1-49DE-9EA6-21832D8A77DF}"/>
            </a:ext>
          </a:extLst>
        </xdr:cNvPr>
        <xdr:cNvSpPr txBox="1"/>
      </xdr:nvSpPr>
      <xdr:spPr>
        <a:xfrm>
          <a:off x="439119" y="260862304"/>
          <a:ext cx="2287550" cy="12555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</a:t>
          </a:r>
          <a:r>
            <a:rPr kumimoji="1" lang="en-US" altLang="ja-JP" sz="3200"/>
            <a:t>28</a:t>
          </a:r>
        </a:p>
        <a:p>
          <a:r>
            <a:rPr kumimoji="1" lang="en-US" altLang="ja-JP" sz="3200"/>
            <a:t>ExcelNo.11</a:t>
          </a:r>
        </a:p>
        <a:p>
          <a:endParaRPr kumimoji="1" lang="en-US" altLang="ja-JP" sz="3200"/>
        </a:p>
        <a:p>
          <a:endParaRPr kumimoji="1" lang="en-US" altLang="ja-JP" sz="3200"/>
        </a:p>
        <a:p>
          <a:endParaRPr kumimoji="1" lang="en-US" altLang="ja-JP" sz="3200"/>
        </a:p>
        <a:p>
          <a:endParaRPr kumimoji="1" lang="en-US" altLang="ja-JP" sz="3200"/>
        </a:p>
        <a:p>
          <a:endParaRPr kumimoji="1" lang="ja-JP" altLang="en-US" sz="3200"/>
        </a:p>
      </xdr:txBody>
    </xdr:sp>
    <xdr:clientData/>
  </xdr:twoCellAnchor>
  <xdr:twoCellAnchor>
    <xdr:from>
      <xdr:col>27</xdr:col>
      <xdr:colOff>449451</xdr:colOff>
      <xdr:row>1441</xdr:row>
      <xdr:rowOff>61995</xdr:rowOff>
    </xdr:from>
    <xdr:to>
      <xdr:col>30</xdr:col>
      <xdr:colOff>206644</xdr:colOff>
      <xdr:row>1444</xdr:row>
      <xdr:rowOff>142069</xdr:rowOff>
    </xdr:to>
    <xdr:sp macro="" textlink="">
      <xdr:nvSpPr>
        <xdr:cNvPr id="103" name="吹き出し: 角を丸めた四角形 102">
          <a:extLst>
            <a:ext uri="{FF2B5EF4-FFF2-40B4-BE49-F238E27FC236}">
              <a16:creationId xmlns:a16="http://schemas.microsoft.com/office/drawing/2014/main" id="{86D5379E-EAAE-4E0E-968F-4E48615FABD8}"/>
            </a:ext>
          </a:extLst>
        </xdr:cNvPr>
        <xdr:cNvSpPr/>
      </xdr:nvSpPr>
      <xdr:spPr>
        <a:xfrm>
          <a:off x="16683926" y="260614334"/>
          <a:ext cx="1578243" cy="622515"/>
        </a:xfrm>
        <a:prstGeom prst="wedgeRoundRectCallout">
          <a:avLst>
            <a:gd name="adj1" fmla="val 128379"/>
            <a:gd name="adj2" fmla="val 257432"/>
            <a:gd name="adj3" fmla="val 16667"/>
          </a:avLst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/>
            <a:t>ＦＩＢ</a:t>
          </a:r>
          <a:r>
            <a:rPr kumimoji="1" lang="en-US" altLang="ja-JP" sz="2000"/>
            <a:t>1.5</a:t>
          </a:r>
          <a:r>
            <a:rPr kumimoji="1" lang="ja-JP" altLang="en-US" sz="2000"/>
            <a:t>決済</a:t>
          </a:r>
        </a:p>
      </xdr:txBody>
    </xdr:sp>
    <xdr:clientData/>
  </xdr:twoCellAnchor>
  <xdr:twoCellAnchor>
    <xdr:from>
      <xdr:col>31</xdr:col>
      <xdr:colOff>464950</xdr:colOff>
      <xdr:row>1438</xdr:row>
      <xdr:rowOff>90408</xdr:rowOff>
    </xdr:from>
    <xdr:to>
      <xdr:col>34</xdr:col>
      <xdr:colOff>222142</xdr:colOff>
      <xdr:row>1441</xdr:row>
      <xdr:rowOff>170482</xdr:rowOff>
    </xdr:to>
    <xdr:sp macro="" textlink="">
      <xdr:nvSpPr>
        <xdr:cNvPr id="104" name="吹き出し: 角を丸めた四角形 103">
          <a:extLst>
            <a:ext uri="{FF2B5EF4-FFF2-40B4-BE49-F238E27FC236}">
              <a16:creationId xmlns:a16="http://schemas.microsoft.com/office/drawing/2014/main" id="{5B7468A8-9BC4-4A83-AB4D-F353ED4A5DFC}"/>
            </a:ext>
          </a:extLst>
        </xdr:cNvPr>
        <xdr:cNvSpPr/>
      </xdr:nvSpPr>
      <xdr:spPr>
        <a:xfrm>
          <a:off x="19127492" y="260100306"/>
          <a:ext cx="1578243" cy="622515"/>
        </a:xfrm>
        <a:prstGeom prst="wedgeRoundRectCallout">
          <a:avLst>
            <a:gd name="adj1" fmla="val 79280"/>
            <a:gd name="adj2" fmla="val 184818"/>
            <a:gd name="adj3" fmla="val 16667"/>
          </a:avLst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/>
            <a:t>ＦＩＢ</a:t>
          </a:r>
          <a:r>
            <a:rPr kumimoji="1" lang="en-US" altLang="ja-JP" sz="2000"/>
            <a:t>2.0</a:t>
          </a:r>
          <a:r>
            <a:rPr kumimoji="1" lang="ja-JP" altLang="en-US" sz="2000"/>
            <a:t>決済</a:t>
          </a:r>
        </a:p>
      </xdr:txBody>
    </xdr:sp>
    <xdr:clientData/>
  </xdr:twoCellAnchor>
  <xdr:twoCellAnchor editAs="oneCell">
    <xdr:from>
      <xdr:col>0</xdr:col>
      <xdr:colOff>0</xdr:colOff>
      <xdr:row>1493</xdr:row>
      <xdr:rowOff>154981</xdr:rowOff>
    </xdr:from>
    <xdr:to>
      <xdr:col>25</xdr:col>
      <xdr:colOff>573413</xdr:colOff>
      <xdr:row>1548</xdr:row>
      <xdr:rowOff>64576</xdr:rowOff>
    </xdr:to>
    <xdr:pic>
      <xdr:nvPicPr>
        <xdr:cNvPr id="105" name="図 104">
          <a:extLst>
            <a:ext uri="{FF2B5EF4-FFF2-40B4-BE49-F238E27FC236}">
              <a16:creationId xmlns:a16="http://schemas.microsoft.com/office/drawing/2014/main" id="{1F18347E-E20F-4A55-8A11-0503895943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/>
        <a:srcRect l="36516" t="12180" b="16499"/>
        <a:stretch/>
      </xdr:blipFill>
      <xdr:spPr>
        <a:xfrm>
          <a:off x="0" y="270109625"/>
          <a:ext cx="15593854" cy="9854341"/>
        </a:xfrm>
        <a:prstGeom prst="rect">
          <a:avLst/>
        </a:prstGeom>
      </xdr:spPr>
    </xdr:pic>
    <xdr:clientData/>
  </xdr:twoCellAnchor>
  <xdr:twoCellAnchor>
    <xdr:from>
      <xdr:col>0</xdr:col>
      <xdr:colOff>452034</xdr:colOff>
      <xdr:row>1497</xdr:row>
      <xdr:rowOff>51660</xdr:rowOff>
    </xdr:from>
    <xdr:to>
      <xdr:col>4</xdr:col>
      <xdr:colOff>466499</xdr:colOff>
      <xdr:row>1504</xdr:row>
      <xdr:rowOff>41500</xdr:rowOff>
    </xdr:to>
    <xdr:sp macro="" textlink="">
      <xdr:nvSpPr>
        <xdr:cNvPr id="106" name="テキスト ボックス 105">
          <a:extLst>
            <a:ext uri="{FF2B5EF4-FFF2-40B4-BE49-F238E27FC236}">
              <a16:creationId xmlns:a16="http://schemas.microsoft.com/office/drawing/2014/main" id="{4F23FF63-6B64-4662-9DA6-40117FF76457}"/>
            </a:ext>
          </a:extLst>
        </xdr:cNvPr>
        <xdr:cNvSpPr txBox="1"/>
      </xdr:nvSpPr>
      <xdr:spPr>
        <a:xfrm>
          <a:off x="452034" y="270729558"/>
          <a:ext cx="2287550" cy="12555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</a:t>
          </a:r>
          <a:r>
            <a:rPr kumimoji="1" lang="en-US" altLang="ja-JP" sz="3200"/>
            <a:t>29</a:t>
          </a:r>
        </a:p>
        <a:p>
          <a:r>
            <a:rPr kumimoji="1" lang="en-US" altLang="ja-JP" sz="3200"/>
            <a:t>ExcelNo.12</a:t>
          </a:r>
        </a:p>
        <a:p>
          <a:endParaRPr kumimoji="1" lang="en-US" altLang="ja-JP" sz="3200"/>
        </a:p>
        <a:p>
          <a:endParaRPr kumimoji="1" lang="en-US" altLang="ja-JP" sz="3200"/>
        </a:p>
        <a:p>
          <a:endParaRPr kumimoji="1" lang="en-US" altLang="ja-JP" sz="3200"/>
        </a:p>
        <a:p>
          <a:endParaRPr kumimoji="1" lang="en-US" altLang="ja-JP" sz="3200"/>
        </a:p>
        <a:p>
          <a:endParaRPr kumimoji="1" lang="ja-JP" altLang="en-US" sz="3200"/>
        </a:p>
      </xdr:txBody>
    </xdr:sp>
    <xdr:clientData/>
  </xdr:twoCellAnchor>
  <xdr:twoCellAnchor>
    <xdr:from>
      <xdr:col>15</xdr:col>
      <xdr:colOff>268639</xdr:colOff>
      <xdr:row>1506</xdr:row>
      <xdr:rowOff>113657</xdr:rowOff>
    </xdr:from>
    <xdr:to>
      <xdr:col>18</xdr:col>
      <xdr:colOff>25831</xdr:colOff>
      <xdr:row>1510</xdr:row>
      <xdr:rowOff>12917</xdr:rowOff>
    </xdr:to>
    <xdr:sp macro="" textlink="">
      <xdr:nvSpPr>
        <xdr:cNvPr id="107" name="吹き出し: 角を丸めた四角形 106">
          <a:extLst>
            <a:ext uri="{FF2B5EF4-FFF2-40B4-BE49-F238E27FC236}">
              <a16:creationId xmlns:a16="http://schemas.microsoft.com/office/drawing/2014/main" id="{36134BB9-D6BE-4D90-8615-9D3532329427}"/>
            </a:ext>
          </a:extLst>
        </xdr:cNvPr>
        <xdr:cNvSpPr/>
      </xdr:nvSpPr>
      <xdr:spPr>
        <a:xfrm>
          <a:off x="9218910" y="272418877"/>
          <a:ext cx="1578243" cy="622515"/>
        </a:xfrm>
        <a:prstGeom prst="wedgeRoundRectCallout">
          <a:avLst>
            <a:gd name="adj1" fmla="val -104027"/>
            <a:gd name="adj2" fmla="val 12619"/>
            <a:gd name="adj3" fmla="val 16667"/>
          </a:avLst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/>
            <a:t>ＦＩＢ</a:t>
          </a:r>
          <a:r>
            <a:rPr kumimoji="1" lang="en-US" altLang="ja-JP" sz="2000"/>
            <a:t>1.5</a:t>
          </a:r>
          <a:r>
            <a:rPr kumimoji="1" lang="ja-JP" altLang="en-US" sz="2000"/>
            <a:t>決済</a:t>
          </a:r>
        </a:p>
      </xdr:txBody>
    </xdr:sp>
    <xdr:clientData/>
  </xdr:twoCellAnchor>
  <xdr:twoCellAnchor>
    <xdr:from>
      <xdr:col>15</xdr:col>
      <xdr:colOff>400373</xdr:colOff>
      <xdr:row>1496</xdr:row>
      <xdr:rowOff>1</xdr:rowOff>
    </xdr:from>
    <xdr:to>
      <xdr:col>18</xdr:col>
      <xdr:colOff>157565</xdr:colOff>
      <xdr:row>1499</xdr:row>
      <xdr:rowOff>80076</xdr:rowOff>
    </xdr:to>
    <xdr:sp macro="" textlink="">
      <xdr:nvSpPr>
        <xdr:cNvPr id="108" name="吹き出し: 角を丸めた四角形 107">
          <a:extLst>
            <a:ext uri="{FF2B5EF4-FFF2-40B4-BE49-F238E27FC236}">
              <a16:creationId xmlns:a16="http://schemas.microsoft.com/office/drawing/2014/main" id="{FE9DFC1C-FAD7-4F95-B4C6-361A84E0A3B5}"/>
            </a:ext>
          </a:extLst>
        </xdr:cNvPr>
        <xdr:cNvSpPr/>
      </xdr:nvSpPr>
      <xdr:spPr>
        <a:xfrm>
          <a:off x="9350644" y="270497086"/>
          <a:ext cx="1578243" cy="622515"/>
        </a:xfrm>
        <a:prstGeom prst="wedgeRoundRectCallout">
          <a:avLst>
            <a:gd name="adj1" fmla="val -68838"/>
            <a:gd name="adj2" fmla="val 103905"/>
            <a:gd name="adj3" fmla="val 16667"/>
          </a:avLst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/>
            <a:t>ＦＩＢ</a:t>
          </a:r>
          <a:r>
            <a:rPr kumimoji="1" lang="en-US" altLang="ja-JP" sz="2000"/>
            <a:t>2.0</a:t>
          </a:r>
          <a:r>
            <a:rPr kumimoji="1" lang="ja-JP" altLang="en-US" sz="2000"/>
            <a:t>決済</a:t>
          </a:r>
        </a:p>
      </xdr:txBody>
    </xdr:sp>
    <xdr:clientData/>
  </xdr:twoCellAnchor>
  <xdr:twoCellAnchor editAs="oneCell">
    <xdr:from>
      <xdr:col>0</xdr:col>
      <xdr:colOff>0</xdr:colOff>
      <xdr:row>1549</xdr:row>
      <xdr:rowOff>103323</xdr:rowOff>
    </xdr:from>
    <xdr:to>
      <xdr:col>26</xdr:col>
      <xdr:colOff>354265</xdr:colOff>
      <xdr:row>1613</xdr:row>
      <xdr:rowOff>90407</xdr:rowOff>
    </xdr:to>
    <xdr:pic>
      <xdr:nvPicPr>
        <xdr:cNvPr id="109" name="図 108">
          <a:extLst>
            <a:ext uri="{FF2B5EF4-FFF2-40B4-BE49-F238E27FC236}">
              <a16:creationId xmlns:a16="http://schemas.microsoft.com/office/drawing/2014/main" id="{CF9C592F-C58E-4D1D-ACC2-8B50777CDD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/>
        <a:srcRect l="42873" t="12808" b="13736"/>
        <a:stretch/>
      </xdr:blipFill>
      <xdr:spPr>
        <a:xfrm>
          <a:off x="0" y="280183526"/>
          <a:ext cx="15981723" cy="11559152"/>
        </a:xfrm>
        <a:prstGeom prst="rect">
          <a:avLst/>
        </a:prstGeom>
      </xdr:spPr>
    </xdr:pic>
    <xdr:clientData/>
  </xdr:twoCellAnchor>
  <xdr:twoCellAnchor>
    <xdr:from>
      <xdr:col>1</xdr:col>
      <xdr:colOff>23248</xdr:colOff>
      <xdr:row>1551</xdr:row>
      <xdr:rowOff>49075</xdr:rowOff>
    </xdr:from>
    <xdr:to>
      <xdr:col>4</xdr:col>
      <xdr:colOff>541408</xdr:colOff>
      <xdr:row>1558</xdr:row>
      <xdr:rowOff>38916</xdr:rowOff>
    </xdr:to>
    <xdr:sp macro="" textlink="">
      <xdr:nvSpPr>
        <xdr:cNvPr id="110" name="テキスト ボックス 109">
          <a:extLst>
            <a:ext uri="{FF2B5EF4-FFF2-40B4-BE49-F238E27FC236}">
              <a16:creationId xmlns:a16="http://schemas.microsoft.com/office/drawing/2014/main" id="{596230D0-926F-48C9-ABC6-CC884357762B}"/>
            </a:ext>
          </a:extLst>
        </xdr:cNvPr>
        <xdr:cNvSpPr txBox="1"/>
      </xdr:nvSpPr>
      <xdr:spPr>
        <a:xfrm>
          <a:off x="526943" y="280490906"/>
          <a:ext cx="2287550" cy="12555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</a:t>
          </a:r>
          <a:r>
            <a:rPr kumimoji="1" lang="en-US" altLang="ja-JP" sz="3200"/>
            <a:t>30</a:t>
          </a:r>
        </a:p>
        <a:p>
          <a:r>
            <a:rPr kumimoji="1" lang="en-US" altLang="ja-JP" sz="3200"/>
            <a:t>ExcelNo.13</a:t>
          </a:r>
        </a:p>
        <a:p>
          <a:endParaRPr kumimoji="1" lang="en-US" altLang="ja-JP" sz="3200"/>
        </a:p>
        <a:p>
          <a:endParaRPr kumimoji="1" lang="en-US" altLang="ja-JP" sz="3200"/>
        </a:p>
        <a:p>
          <a:endParaRPr kumimoji="1" lang="en-US" altLang="ja-JP" sz="3200"/>
        </a:p>
        <a:p>
          <a:endParaRPr kumimoji="1" lang="en-US" altLang="ja-JP" sz="3200"/>
        </a:p>
        <a:p>
          <a:endParaRPr kumimoji="1" lang="en-US" altLang="ja-JP" sz="3200"/>
        </a:p>
        <a:p>
          <a:endParaRPr kumimoji="1" lang="ja-JP" altLang="en-US" sz="3200"/>
        </a:p>
      </xdr:txBody>
    </xdr:sp>
    <xdr:clientData/>
  </xdr:twoCellAnchor>
  <xdr:twoCellAnchor>
    <xdr:from>
      <xdr:col>22</xdr:col>
      <xdr:colOff>423621</xdr:colOff>
      <xdr:row>1593</xdr:row>
      <xdr:rowOff>49080</xdr:rowOff>
    </xdr:from>
    <xdr:to>
      <xdr:col>25</xdr:col>
      <xdr:colOff>180813</xdr:colOff>
      <xdr:row>1596</xdr:row>
      <xdr:rowOff>129154</xdr:rowOff>
    </xdr:to>
    <xdr:sp macro="" textlink="">
      <xdr:nvSpPr>
        <xdr:cNvPr id="113" name="吹き出し: 角を丸めた四角形 112">
          <a:extLst>
            <a:ext uri="{FF2B5EF4-FFF2-40B4-BE49-F238E27FC236}">
              <a16:creationId xmlns:a16="http://schemas.microsoft.com/office/drawing/2014/main" id="{CFF4D161-D68B-432E-B02E-59EE523523A4}"/>
            </a:ext>
          </a:extLst>
        </xdr:cNvPr>
        <xdr:cNvSpPr/>
      </xdr:nvSpPr>
      <xdr:spPr>
        <a:xfrm>
          <a:off x="13623011" y="288085080"/>
          <a:ext cx="1578243" cy="622515"/>
        </a:xfrm>
        <a:prstGeom prst="wedgeRoundRectCallout">
          <a:avLst>
            <a:gd name="adj1" fmla="val -124485"/>
            <a:gd name="adj2" fmla="val 79009"/>
            <a:gd name="adj3" fmla="val 16667"/>
          </a:avLst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/>
            <a:t>ＦＩＢ</a:t>
          </a:r>
          <a:r>
            <a:rPr kumimoji="1" lang="en-US" altLang="ja-JP" sz="2000"/>
            <a:t>1.5</a:t>
          </a:r>
          <a:r>
            <a:rPr kumimoji="1" lang="ja-JP" altLang="en-US" sz="2000"/>
            <a:t>決済</a:t>
          </a:r>
        </a:p>
      </xdr:txBody>
    </xdr:sp>
    <xdr:clientData/>
  </xdr:twoCellAnchor>
  <xdr:twoCellAnchor>
    <xdr:from>
      <xdr:col>23</xdr:col>
      <xdr:colOff>12915</xdr:colOff>
      <xdr:row>1597</xdr:row>
      <xdr:rowOff>154984</xdr:rowOff>
    </xdr:from>
    <xdr:to>
      <xdr:col>25</xdr:col>
      <xdr:colOff>377124</xdr:colOff>
      <xdr:row>1601</xdr:row>
      <xdr:rowOff>54245</xdr:rowOff>
    </xdr:to>
    <xdr:sp macro="" textlink="">
      <xdr:nvSpPr>
        <xdr:cNvPr id="114" name="吹き出し: 角を丸めた四角形 113">
          <a:extLst>
            <a:ext uri="{FF2B5EF4-FFF2-40B4-BE49-F238E27FC236}">
              <a16:creationId xmlns:a16="http://schemas.microsoft.com/office/drawing/2014/main" id="{40EA02D4-46D8-44A3-9AC7-31CBE0128EC1}"/>
            </a:ext>
          </a:extLst>
        </xdr:cNvPr>
        <xdr:cNvSpPr/>
      </xdr:nvSpPr>
      <xdr:spPr>
        <a:xfrm>
          <a:off x="13819322" y="288914238"/>
          <a:ext cx="1578243" cy="622515"/>
        </a:xfrm>
        <a:prstGeom prst="wedgeRoundRectCallout">
          <a:avLst>
            <a:gd name="adj1" fmla="val -68838"/>
            <a:gd name="adj2" fmla="val 103905"/>
            <a:gd name="adj3" fmla="val 16667"/>
          </a:avLst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/>
            <a:t>ＦＩＢ</a:t>
          </a:r>
          <a:r>
            <a:rPr kumimoji="1" lang="en-US" altLang="ja-JP" sz="2000"/>
            <a:t>2.0</a:t>
          </a:r>
          <a:r>
            <a:rPr kumimoji="1" lang="ja-JP" altLang="en-US" sz="2000"/>
            <a:t>決済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2" x14ac:dyDescent="0.2"/>
  <sheetData>
    <row r="2" spans="1:2" x14ac:dyDescent="0.2">
      <c r="A2" t="s">
        <v>49</v>
      </c>
    </row>
    <row r="3" spans="1:2" x14ac:dyDescent="0.2">
      <c r="A3">
        <v>100000</v>
      </c>
    </row>
    <row r="5" spans="1:2" x14ac:dyDescent="0.2">
      <c r="A5" t="s">
        <v>50</v>
      </c>
    </row>
    <row r="6" spans="1:2" x14ac:dyDescent="0.2">
      <c r="A6" t="s">
        <v>57</v>
      </c>
      <c r="B6">
        <v>90</v>
      </c>
    </row>
    <row r="7" spans="1:2" x14ac:dyDescent="0.2">
      <c r="A7" t="s">
        <v>56</v>
      </c>
      <c r="B7">
        <v>90</v>
      </c>
    </row>
    <row r="8" spans="1:2" x14ac:dyDescent="0.2">
      <c r="A8" t="s">
        <v>54</v>
      </c>
      <c r="B8">
        <v>110</v>
      </c>
    </row>
    <row r="9" spans="1:2" x14ac:dyDescent="0.2">
      <c r="A9" t="s">
        <v>52</v>
      </c>
      <c r="B9">
        <v>120</v>
      </c>
    </row>
    <row r="10" spans="1:2" x14ac:dyDescent="0.2">
      <c r="A10" t="s">
        <v>53</v>
      </c>
      <c r="B10">
        <v>150</v>
      </c>
    </row>
    <row r="11" spans="1:2" x14ac:dyDescent="0.2">
      <c r="A11" t="s">
        <v>58</v>
      </c>
      <c r="B11">
        <v>100</v>
      </c>
    </row>
    <row r="12" spans="1:2" x14ac:dyDescent="0.2">
      <c r="A12" t="s">
        <v>55</v>
      </c>
      <c r="B12">
        <v>80</v>
      </c>
    </row>
    <row r="13" spans="1:2" x14ac:dyDescent="0.2">
      <c r="A13" t="s">
        <v>51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AA109"/>
  <sheetViews>
    <sheetView zoomScale="115" zoomScaleNormal="115" workbookViewId="0">
      <pane ySplit="8" topLeftCell="A9" activePane="bottomLeft" state="frozen"/>
      <selection pane="bottomLeft" activeCell="E25" sqref="E25"/>
    </sheetView>
  </sheetViews>
  <sheetFormatPr defaultRowHeight="13.2" x14ac:dyDescent="0.2"/>
  <cols>
    <col min="1" max="1" width="2.88671875" customWidth="1"/>
    <col min="2" max="18" width="6.6640625" customWidth="1"/>
    <col min="22" max="22" width="10.88671875" style="22" hidden="1" customWidth="1"/>
    <col min="23" max="23" width="0" hidden="1" customWidth="1"/>
    <col min="24" max="24" width="12.44140625" customWidth="1"/>
  </cols>
  <sheetData>
    <row r="2" spans="2:27" x14ac:dyDescent="0.2">
      <c r="B2" s="47" t="s">
        <v>5</v>
      </c>
      <c r="C2" s="47"/>
      <c r="D2" s="49" t="s">
        <v>48</v>
      </c>
      <c r="E2" s="49"/>
      <c r="F2" s="47" t="s">
        <v>6</v>
      </c>
      <c r="G2" s="47"/>
      <c r="H2" s="51" t="s">
        <v>36</v>
      </c>
      <c r="I2" s="51"/>
      <c r="J2" s="47" t="s">
        <v>7</v>
      </c>
      <c r="K2" s="47"/>
      <c r="L2" s="48">
        <v>100000</v>
      </c>
      <c r="M2" s="49"/>
      <c r="N2" s="47" t="s">
        <v>8</v>
      </c>
      <c r="O2" s="47"/>
      <c r="P2" s="50">
        <f>SUM(L2,D4)</f>
        <v>141061.59073641899</v>
      </c>
      <c r="Q2" s="51"/>
      <c r="R2" s="1"/>
      <c r="S2" s="1"/>
      <c r="T2" s="1"/>
    </row>
    <row r="3" spans="2:27" ht="57" customHeight="1" x14ac:dyDescent="0.2">
      <c r="B3" s="47" t="s">
        <v>9</v>
      </c>
      <c r="C3" s="47"/>
      <c r="D3" s="52" t="s">
        <v>38</v>
      </c>
      <c r="E3" s="52"/>
      <c r="F3" s="52"/>
      <c r="G3" s="52"/>
      <c r="H3" s="52"/>
      <c r="I3" s="52"/>
      <c r="J3" s="47" t="s">
        <v>10</v>
      </c>
      <c r="K3" s="47"/>
      <c r="L3" s="52" t="s">
        <v>62</v>
      </c>
      <c r="M3" s="53"/>
      <c r="N3" s="53"/>
      <c r="O3" s="53"/>
      <c r="P3" s="53"/>
      <c r="Q3" s="53"/>
      <c r="R3" s="1"/>
      <c r="S3" s="1"/>
    </row>
    <row r="4" spans="2:27" x14ac:dyDescent="0.2">
      <c r="B4" s="47" t="s">
        <v>11</v>
      </c>
      <c r="C4" s="47"/>
      <c r="D4" s="54">
        <f>SUM($R$9:$S$992)</f>
        <v>41061.590736418984</v>
      </c>
      <c r="E4" s="54"/>
      <c r="F4" s="47" t="s">
        <v>12</v>
      </c>
      <c r="G4" s="47"/>
      <c r="H4" s="55">
        <f>SUM($T$9:$U$107)</f>
        <v>1157.0000000000061</v>
      </c>
      <c r="I4" s="51"/>
      <c r="J4" s="56" t="s">
        <v>67</v>
      </c>
      <c r="K4" s="56"/>
      <c r="L4" s="50" t="e">
        <f>Z8/AA8</f>
        <v>#REF!</v>
      </c>
      <c r="M4" s="50"/>
      <c r="N4" s="56" t="s">
        <v>60</v>
      </c>
      <c r="O4" s="56"/>
      <c r="P4" s="57">
        <f>MAX(Y:Y)</f>
        <v>3.0410958904109386E-2</v>
      </c>
      <c r="Q4" s="57"/>
      <c r="R4" s="1"/>
      <c r="S4" s="1"/>
      <c r="T4" s="1"/>
    </row>
    <row r="5" spans="2:27" x14ac:dyDescent="0.2">
      <c r="B5" s="39" t="s">
        <v>15</v>
      </c>
      <c r="C5" s="2">
        <f>COUNTIF($R$9:$R$989,"&gt;0")</f>
        <v>11</v>
      </c>
      <c r="D5" s="38" t="s">
        <v>16</v>
      </c>
      <c r="E5" s="15">
        <f>COUNTIF($R$9:$R$989,"&lt;0")</f>
        <v>2</v>
      </c>
      <c r="F5" s="38" t="s">
        <v>17</v>
      </c>
      <c r="G5" s="2">
        <f>COUNTIF($R$9:$R$989,"=0")</f>
        <v>0</v>
      </c>
      <c r="H5" s="38" t="s">
        <v>18</v>
      </c>
      <c r="I5" s="3">
        <f>C5/SUM(C5,E5,G5)</f>
        <v>0.84615384615384615</v>
      </c>
      <c r="J5" s="58" t="s">
        <v>19</v>
      </c>
      <c r="K5" s="47"/>
      <c r="L5" s="59" t="e">
        <f>MAX(V9:V993)</f>
        <v>#REF!</v>
      </c>
      <c r="M5" s="60"/>
      <c r="N5" s="17" t="s">
        <v>20</v>
      </c>
      <c r="O5" s="9"/>
      <c r="P5" s="59" t="e">
        <f>MAX(W9:W993)</f>
        <v>#REF!</v>
      </c>
      <c r="Q5" s="60"/>
      <c r="R5" s="1"/>
      <c r="S5" s="1"/>
      <c r="T5" s="1"/>
    </row>
    <row r="6" spans="2:27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3" t="s">
        <v>65</v>
      </c>
      <c r="N6" s="12"/>
      <c r="O6" s="12"/>
      <c r="P6" s="10"/>
      <c r="Q6" s="7"/>
      <c r="R6" s="1"/>
      <c r="S6" s="1"/>
      <c r="T6" s="1"/>
    </row>
    <row r="7" spans="2:27" x14ac:dyDescent="0.2">
      <c r="B7" s="61" t="s">
        <v>21</v>
      </c>
      <c r="C7" s="63" t="s">
        <v>22</v>
      </c>
      <c r="D7" s="64"/>
      <c r="E7" s="67" t="s">
        <v>23</v>
      </c>
      <c r="F7" s="68"/>
      <c r="G7" s="68"/>
      <c r="H7" s="68"/>
      <c r="I7" s="69"/>
      <c r="J7" s="70" t="s">
        <v>24</v>
      </c>
      <c r="K7" s="71"/>
      <c r="L7" s="72"/>
      <c r="M7" s="73" t="s">
        <v>25</v>
      </c>
      <c r="N7" s="74" t="s">
        <v>26</v>
      </c>
      <c r="O7" s="75"/>
      <c r="P7" s="75"/>
      <c r="Q7" s="76"/>
      <c r="R7" s="77" t="s">
        <v>27</v>
      </c>
      <c r="S7" s="77"/>
      <c r="T7" s="77"/>
      <c r="U7" s="77"/>
    </row>
    <row r="8" spans="2:27" x14ac:dyDescent="0.2">
      <c r="B8" s="62"/>
      <c r="C8" s="65"/>
      <c r="D8" s="66"/>
      <c r="E8" s="18" t="s">
        <v>28</v>
      </c>
      <c r="F8" s="18" t="s">
        <v>29</v>
      </c>
      <c r="G8" s="18" t="s">
        <v>30</v>
      </c>
      <c r="H8" s="78" t="s">
        <v>31</v>
      </c>
      <c r="I8" s="69"/>
      <c r="J8" s="4" t="s">
        <v>32</v>
      </c>
      <c r="K8" s="79" t="s">
        <v>33</v>
      </c>
      <c r="L8" s="72"/>
      <c r="M8" s="73"/>
      <c r="N8" s="5" t="s">
        <v>28</v>
      </c>
      <c r="O8" s="5" t="s">
        <v>29</v>
      </c>
      <c r="P8" s="80" t="s">
        <v>31</v>
      </c>
      <c r="Q8" s="76"/>
      <c r="R8" s="77" t="s">
        <v>34</v>
      </c>
      <c r="S8" s="77"/>
      <c r="T8" s="77" t="s">
        <v>32</v>
      </c>
      <c r="U8" s="77"/>
      <c r="Y8" t="s">
        <v>59</v>
      </c>
      <c r="Z8" t="e">
        <f>SUM(Z9:Z108)</f>
        <v>#REF!</v>
      </c>
      <c r="AA8" t="e">
        <f>SUM(AA9:AA108)</f>
        <v>#REF!</v>
      </c>
    </row>
    <row r="9" spans="2:27" x14ac:dyDescent="0.2">
      <c r="B9" s="40">
        <v>1</v>
      </c>
      <c r="C9" s="81">
        <f>L2</f>
        <v>100000</v>
      </c>
      <c r="D9" s="81"/>
      <c r="E9" s="40">
        <v>2010</v>
      </c>
      <c r="F9" s="8">
        <v>44117</v>
      </c>
      <c r="G9" s="40" t="s">
        <v>4</v>
      </c>
      <c r="H9" s="82">
        <v>1.3935</v>
      </c>
      <c r="I9" s="82"/>
      <c r="J9" s="40">
        <v>160</v>
      </c>
      <c r="K9" s="81">
        <f>IF(J9="","",C9*0.03)</f>
        <v>3000</v>
      </c>
      <c r="L9" s="81"/>
      <c r="M9" s="6">
        <f>IF(J9="","",(K9/J9)/LOOKUP(RIGHT($D$2,3),定数!$A$6:$A$13,定数!$B$6:$B$13))</f>
        <v>0.15625</v>
      </c>
      <c r="N9" s="40">
        <v>2010</v>
      </c>
      <c r="O9" s="8">
        <v>44138</v>
      </c>
      <c r="P9" s="82">
        <v>1.4136</v>
      </c>
      <c r="Q9" s="82"/>
      <c r="R9" s="83">
        <f>IF(P9="","",T9*M9*LOOKUP(RIGHT($D$2,3),定数!$A$6:$A$13,定数!$B$6:$B$13))</f>
        <v>3768.7500000000009</v>
      </c>
      <c r="S9" s="83"/>
      <c r="T9" s="84">
        <f>IF(P9="","",IF(G9="買",(P9-H9),(H9-P9))*IF(RIGHT($D$2,3)="JPY",100,10000))</f>
        <v>201.00000000000006</v>
      </c>
      <c r="U9" s="84"/>
      <c r="V9" s="1">
        <f>IF(T9&lt;&gt;"",IF(T9&gt;0,1+V8,0),"")</f>
        <v>1</v>
      </c>
      <c r="W9">
        <f>IF(T9&lt;&gt;"",IF(T9&lt;0,1+W8,0),"")</f>
        <v>0</v>
      </c>
      <c r="Z9">
        <f>IF(R9&gt;0,R9,"")</f>
        <v>3768.7500000000009</v>
      </c>
      <c r="AA9" t="str">
        <f>IF(R9&lt;0,R9,"")</f>
        <v/>
      </c>
    </row>
    <row r="10" spans="2:27" x14ac:dyDescent="0.2">
      <c r="B10" s="40">
        <v>2</v>
      </c>
      <c r="C10" s="81">
        <f t="shared" ref="C10:C20" si="0">IF(R9="","",C9+R9)</f>
        <v>103768.75</v>
      </c>
      <c r="D10" s="81"/>
      <c r="E10" s="40">
        <v>2011</v>
      </c>
      <c r="F10" s="8">
        <v>43907</v>
      </c>
      <c r="G10" s="40" t="s">
        <v>4</v>
      </c>
      <c r="H10" s="82">
        <v>1.4013</v>
      </c>
      <c r="I10" s="82"/>
      <c r="J10" s="40">
        <v>158</v>
      </c>
      <c r="K10" s="45">
        <f>IF(J10="","",C10*0.03)</f>
        <v>3113.0625</v>
      </c>
      <c r="L10" s="46"/>
      <c r="M10" s="6">
        <f>IF(J10="","",(K10/J10)/LOOKUP(RIGHT($D$2,3),定数!$A$6:$A$13,定数!$B$6:$B$13))</f>
        <v>0.16419106012658227</v>
      </c>
      <c r="N10" s="40">
        <v>2011</v>
      </c>
      <c r="O10" s="8">
        <v>43912</v>
      </c>
      <c r="P10" s="82">
        <v>1.4211</v>
      </c>
      <c r="Q10" s="82"/>
      <c r="R10" s="83">
        <f>IF(P10="","",T10*M10*LOOKUP(RIGHT($D$2,3),定数!$A$6:$A$13,定数!$B$6:$B$13))</f>
        <v>3901.1795886076025</v>
      </c>
      <c r="S10" s="83"/>
      <c r="T10" s="84">
        <f>IF(P10="","",IF(G10="買",(P10-H10),(H10-P10))*IF(RIGHT($D$2,3)="JPY",100,10000))</f>
        <v>198.0000000000004</v>
      </c>
      <c r="U10" s="84"/>
      <c r="V10" s="22">
        <f t="shared" ref="V10:V19" si="1">IF(T10&lt;&gt;"",IF(T10&gt;0,1+V9,0),"")</f>
        <v>2</v>
      </c>
      <c r="W10">
        <f t="shared" ref="W10:W19" si="2">IF(T10&lt;&gt;"",IF(T10&lt;0,1+W9,0),"")</f>
        <v>0</v>
      </c>
      <c r="X10" s="41">
        <f>IF(C10&lt;&gt;"",MAX(C10,C9),"")</f>
        <v>103768.75</v>
      </c>
      <c r="Z10">
        <f t="shared" ref="Z10:Z19" si="3">IF(R10&gt;0,R10,"")</f>
        <v>3901.1795886076025</v>
      </c>
      <c r="AA10" t="str">
        <f t="shared" ref="AA10:AA19" si="4">IF(R10&lt;0,R10,"")</f>
        <v/>
      </c>
    </row>
    <row r="11" spans="2:27" x14ac:dyDescent="0.2">
      <c r="B11" s="40">
        <v>3</v>
      </c>
      <c r="C11" s="81">
        <f t="shared" si="0"/>
        <v>107669.9295886076</v>
      </c>
      <c r="D11" s="81"/>
      <c r="E11" s="40">
        <v>2011</v>
      </c>
      <c r="F11" s="8">
        <v>44193</v>
      </c>
      <c r="G11" s="40" t="s">
        <v>3</v>
      </c>
      <c r="H11" s="82">
        <v>1.3024</v>
      </c>
      <c r="I11" s="82"/>
      <c r="J11" s="40">
        <v>172</v>
      </c>
      <c r="K11" s="45">
        <f t="shared" ref="K11:K19" si="5">IF(J11="","",C11*0.03)</f>
        <v>3230.097887658228</v>
      </c>
      <c r="L11" s="46"/>
      <c r="M11" s="6">
        <f>IF(J11="","",(K11/J11)/LOOKUP(RIGHT($D$2,3),定数!$A$6:$A$13,定数!$B$6:$B$13))</f>
        <v>0.15649699068111569</v>
      </c>
      <c r="N11" s="40">
        <v>2012</v>
      </c>
      <c r="O11" s="8">
        <v>43835</v>
      </c>
      <c r="P11" s="82">
        <v>1.2806</v>
      </c>
      <c r="Q11" s="82"/>
      <c r="R11" s="83">
        <f>IF(P11="","",T11*M11*LOOKUP(RIGHT($D$2,3),定数!$A$6:$A$13,定数!$B$6:$B$13))</f>
        <v>4093.9612762179941</v>
      </c>
      <c r="S11" s="83"/>
      <c r="T11" s="84">
        <f>IF(P11="","",IF(G11="買",(P11-H11),(H11-P11))*IF(RIGHT($D$2,3)="JPY",100,10000))</f>
        <v>218.00000000000043</v>
      </c>
      <c r="U11" s="84"/>
      <c r="V11" s="22">
        <f t="shared" si="1"/>
        <v>3</v>
      </c>
      <c r="W11">
        <f t="shared" si="2"/>
        <v>0</v>
      </c>
      <c r="X11" s="41">
        <f>IF(C11&lt;&gt;"",MAX(X10,C11),"")</f>
        <v>107669.9295886076</v>
      </c>
      <c r="Y11" s="42">
        <f>IF(X11&lt;&gt;"",1-(C11/X11),"")</f>
        <v>0</v>
      </c>
      <c r="Z11">
        <f t="shared" si="3"/>
        <v>4093.9612762179941</v>
      </c>
      <c r="AA11" t="str">
        <f t="shared" si="4"/>
        <v/>
      </c>
    </row>
    <row r="12" spans="2:27" x14ac:dyDescent="0.2">
      <c r="B12" s="40">
        <v>4</v>
      </c>
      <c r="C12" s="81">
        <f t="shared" si="0"/>
        <v>111763.89086482559</v>
      </c>
      <c r="D12" s="81"/>
      <c r="E12" s="40">
        <v>2012</v>
      </c>
      <c r="F12" s="8">
        <v>44136</v>
      </c>
      <c r="G12" s="40" t="s">
        <v>3</v>
      </c>
      <c r="H12" s="82">
        <v>1.2944</v>
      </c>
      <c r="I12" s="82"/>
      <c r="J12" s="40">
        <v>75</v>
      </c>
      <c r="K12" s="45">
        <f t="shared" si="5"/>
        <v>3352.9167259447677</v>
      </c>
      <c r="L12" s="46"/>
      <c r="M12" s="6">
        <f>IF(J12="","",(K12/J12)/LOOKUP(RIGHT($D$2,3),定数!$A$6:$A$13,定数!$B$6:$B$13))</f>
        <v>0.37254630288275192</v>
      </c>
      <c r="N12" s="40">
        <v>2012</v>
      </c>
      <c r="O12" s="8">
        <v>44140</v>
      </c>
      <c r="P12" s="82">
        <v>1.2850999999999999</v>
      </c>
      <c r="Q12" s="82"/>
      <c r="R12" s="83">
        <f>IF(P12="","",T12*M12*LOOKUP(RIGHT($D$2,3),定数!$A$6:$A$13,定数!$B$6:$B$13))</f>
        <v>4157.6167401715502</v>
      </c>
      <c r="S12" s="83"/>
      <c r="T12" s="84">
        <f t="shared" ref="T12:T74" si="6">IF(P12="","",IF(G12="買",(P12-H12),(H12-P12))*IF(RIGHT($D$2,3)="JPY",100,10000))</f>
        <v>93.000000000000853</v>
      </c>
      <c r="U12" s="84"/>
      <c r="V12" s="22">
        <f t="shared" si="1"/>
        <v>4</v>
      </c>
      <c r="W12">
        <f t="shared" si="2"/>
        <v>0</v>
      </c>
      <c r="X12" s="41">
        <f t="shared" ref="X12:X75" si="7">IF(C12&lt;&gt;"",MAX(X11,C12),"")</f>
        <v>111763.89086482559</v>
      </c>
      <c r="Y12" s="42">
        <f t="shared" ref="Y12:Y75" si="8">IF(X12&lt;&gt;"",1-(C12/X12),"")</f>
        <v>0</v>
      </c>
      <c r="Z12">
        <f t="shared" si="3"/>
        <v>4157.6167401715502</v>
      </c>
      <c r="AA12" t="str">
        <f t="shared" si="4"/>
        <v/>
      </c>
    </row>
    <row r="13" spans="2:27" x14ac:dyDescent="0.2">
      <c r="B13" s="40">
        <v>5</v>
      </c>
      <c r="C13" s="81">
        <f t="shared" si="0"/>
        <v>115921.50760499714</v>
      </c>
      <c r="D13" s="81"/>
      <c r="E13" s="40">
        <v>2013</v>
      </c>
      <c r="F13" s="8">
        <v>44066</v>
      </c>
      <c r="G13" s="40" t="s">
        <v>4</v>
      </c>
      <c r="H13" s="82">
        <v>1.3373999999999999</v>
      </c>
      <c r="I13" s="82"/>
      <c r="J13" s="40">
        <v>76</v>
      </c>
      <c r="K13" s="45">
        <f t="shared" si="5"/>
        <v>3477.6452281499141</v>
      </c>
      <c r="L13" s="46"/>
      <c r="M13" s="6">
        <f>IF(J13="","",(K13/J13)/LOOKUP(RIGHT($D$2,3),定数!$A$6:$A$13,定数!$B$6:$B$13))</f>
        <v>0.38132074870064847</v>
      </c>
      <c r="N13" s="40">
        <v>2013</v>
      </c>
      <c r="O13" s="8">
        <v>44072</v>
      </c>
      <c r="P13" s="82">
        <v>1.3298000000000001</v>
      </c>
      <c r="Q13" s="82"/>
      <c r="R13" s="83">
        <f>IF(P13="","",T13*M13*LOOKUP(RIGHT($D$2,3),定数!$A$6:$A$13,定数!$B$6:$B$13))</f>
        <v>-3477.6452281498359</v>
      </c>
      <c r="S13" s="83"/>
      <c r="T13" s="84">
        <f t="shared" si="6"/>
        <v>-75.999999999998295</v>
      </c>
      <c r="U13" s="84"/>
      <c r="V13" s="22">
        <f t="shared" si="1"/>
        <v>0</v>
      </c>
      <c r="W13">
        <f t="shared" si="2"/>
        <v>1</v>
      </c>
      <c r="X13" s="41">
        <f t="shared" si="7"/>
        <v>115921.50760499714</v>
      </c>
      <c r="Y13" s="42">
        <f t="shared" si="8"/>
        <v>0</v>
      </c>
      <c r="Z13" t="str">
        <f t="shared" si="3"/>
        <v/>
      </c>
      <c r="AA13">
        <f t="shared" si="4"/>
        <v>-3477.6452281498359</v>
      </c>
    </row>
    <row r="14" spans="2:27" x14ac:dyDescent="0.2">
      <c r="B14" s="40">
        <v>6</v>
      </c>
      <c r="C14" s="81">
        <f t="shared" si="0"/>
        <v>112443.8623768473</v>
      </c>
      <c r="D14" s="81"/>
      <c r="E14" s="40">
        <v>2013</v>
      </c>
      <c r="F14" s="8">
        <v>44170</v>
      </c>
      <c r="G14" s="40" t="s">
        <v>4</v>
      </c>
      <c r="H14" s="82">
        <v>1.3606</v>
      </c>
      <c r="I14" s="82"/>
      <c r="J14" s="40">
        <v>78</v>
      </c>
      <c r="K14" s="45">
        <f t="shared" si="5"/>
        <v>3373.315871305419</v>
      </c>
      <c r="L14" s="46"/>
      <c r="M14" s="6">
        <f>IF(J14="","",(K14/J14)/LOOKUP(RIGHT($D$2,3),定数!$A$6:$A$13,定数!$B$6:$B$13))</f>
        <v>0.36039699479758747</v>
      </c>
      <c r="N14" s="40">
        <v>2013</v>
      </c>
      <c r="O14" s="8">
        <v>44171</v>
      </c>
      <c r="P14" s="82">
        <v>1.3703000000000001</v>
      </c>
      <c r="Q14" s="82"/>
      <c r="R14" s="83">
        <f>IF(P14="","",T14*M14*LOOKUP(RIGHT($D$2,3),定数!$A$6:$A$13,定数!$B$6:$B$13))</f>
        <v>4195.0210194439369</v>
      </c>
      <c r="S14" s="83"/>
      <c r="T14" s="84">
        <f t="shared" si="6"/>
        <v>97.000000000000426</v>
      </c>
      <c r="U14" s="84"/>
      <c r="V14" s="22">
        <f t="shared" si="1"/>
        <v>1</v>
      </c>
      <c r="W14">
        <f t="shared" si="2"/>
        <v>0</v>
      </c>
      <c r="X14" s="41">
        <f t="shared" si="7"/>
        <v>115921.50760499714</v>
      </c>
      <c r="Y14" s="42">
        <f t="shared" si="8"/>
        <v>2.9999999999999361E-2</v>
      </c>
      <c r="Z14">
        <f t="shared" si="3"/>
        <v>4195.0210194439369</v>
      </c>
      <c r="AA14" t="str">
        <f t="shared" si="4"/>
        <v/>
      </c>
    </row>
    <row r="15" spans="2:27" x14ac:dyDescent="0.2">
      <c r="B15" s="40">
        <v>7</v>
      </c>
      <c r="C15" s="81">
        <f t="shared" si="0"/>
        <v>116638.88339629125</v>
      </c>
      <c r="D15" s="81"/>
      <c r="E15" s="40">
        <v>2014</v>
      </c>
      <c r="F15" s="8">
        <v>43956</v>
      </c>
      <c r="G15" s="40" t="s">
        <v>4</v>
      </c>
      <c r="H15" s="82">
        <v>1.3882000000000001</v>
      </c>
      <c r="I15" s="82"/>
      <c r="J15" s="40">
        <v>70</v>
      </c>
      <c r="K15" s="45">
        <f t="shared" si="5"/>
        <v>3499.1665018887375</v>
      </c>
      <c r="L15" s="46"/>
      <c r="M15" s="6">
        <f>IF(J15="","",(K15/J15)/LOOKUP(RIGHT($D$2,3),定数!$A$6:$A$13,定数!$B$6:$B$13))</f>
        <v>0.41656744070104013</v>
      </c>
      <c r="N15" s="40">
        <v>2014</v>
      </c>
      <c r="O15" s="8">
        <v>43959</v>
      </c>
      <c r="P15" s="82">
        <v>1.3968</v>
      </c>
      <c r="Q15" s="82"/>
      <c r="R15" s="83">
        <f>IF(P15="","",T15*M15*LOOKUP(RIGHT($D$2,3),定数!$A$6:$A$13,定数!$B$6:$B$13))</f>
        <v>4298.9759880347037</v>
      </c>
      <c r="S15" s="83"/>
      <c r="T15" s="84">
        <f t="shared" si="6"/>
        <v>85.999999999999403</v>
      </c>
      <c r="U15" s="84"/>
      <c r="V15" s="22">
        <f t="shared" si="1"/>
        <v>2</v>
      </c>
      <c r="W15">
        <f t="shared" si="2"/>
        <v>0</v>
      </c>
      <c r="X15" s="41">
        <f t="shared" si="7"/>
        <v>116638.88339629125</v>
      </c>
      <c r="Y15" s="42">
        <f t="shared" si="8"/>
        <v>0</v>
      </c>
      <c r="Z15">
        <f t="shared" si="3"/>
        <v>4298.9759880347037</v>
      </c>
      <c r="AA15" t="str">
        <f t="shared" si="4"/>
        <v/>
      </c>
    </row>
    <row r="16" spans="2:27" x14ac:dyDescent="0.2">
      <c r="B16" s="40">
        <v>8</v>
      </c>
      <c r="C16" s="81">
        <f t="shared" si="0"/>
        <v>120937.85938432594</v>
      </c>
      <c r="D16" s="81"/>
      <c r="E16" s="40">
        <v>2014</v>
      </c>
      <c r="F16" s="8">
        <v>44062</v>
      </c>
      <c r="G16" s="40" t="s">
        <v>3</v>
      </c>
      <c r="H16" s="82">
        <v>1.3341000000000001</v>
      </c>
      <c r="I16" s="82"/>
      <c r="J16" s="40">
        <v>73</v>
      </c>
      <c r="K16" s="45">
        <f t="shared" si="5"/>
        <v>3628.1357815297783</v>
      </c>
      <c r="L16" s="46"/>
      <c r="M16" s="6">
        <f>IF(J16="","",(K16/J16)/LOOKUP(RIGHT($D$2,3),定数!$A$6:$A$13,定数!$B$6:$B$13))</f>
        <v>0.41417075131618475</v>
      </c>
      <c r="N16" s="40">
        <v>2014</v>
      </c>
      <c r="O16" s="8">
        <v>44064</v>
      </c>
      <c r="P16" s="82">
        <v>1.3249</v>
      </c>
      <c r="Q16" s="82"/>
      <c r="R16" s="83">
        <f>IF(P16="","",T16*M16*LOOKUP(RIGHT($D$2,3),定数!$A$6:$A$13,定数!$B$6:$B$13))</f>
        <v>4572.4450945307271</v>
      </c>
      <c r="S16" s="83"/>
      <c r="T16" s="84">
        <f t="shared" si="6"/>
        <v>92.000000000000966</v>
      </c>
      <c r="U16" s="84"/>
      <c r="V16" s="22">
        <f t="shared" si="1"/>
        <v>3</v>
      </c>
      <c r="W16">
        <f t="shared" si="2"/>
        <v>0</v>
      </c>
      <c r="X16" s="41">
        <f t="shared" si="7"/>
        <v>120937.85938432594</v>
      </c>
      <c r="Y16" s="42">
        <f t="shared" si="8"/>
        <v>0</v>
      </c>
      <c r="Z16">
        <f t="shared" si="3"/>
        <v>4572.4450945307271</v>
      </c>
      <c r="AA16" t="str">
        <f t="shared" si="4"/>
        <v/>
      </c>
    </row>
    <row r="17" spans="2:27" x14ac:dyDescent="0.2">
      <c r="B17" s="40">
        <v>9</v>
      </c>
      <c r="C17" s="81">
        <f t="shared" si="0"/>
        <v>125510.30447885668</v>
      </c>
      <c r="D17" s="81"/>
      <c r="E17" s="40">
        <v>2014</v>
      </c>
      <c r="F17" s="8">
        <v>44098</v>
      </c>
      <c r="G17" s="40" t="s">
        <v>3</v>
      </c>
      <c r="H17" s="82">
        <v>1.2841</v>
      </c>
      <c r="I17" s="82"/>
      <c r="J17" s="40">
        <v>59</v>
      </c>
      <c r="K17" s="45">
        <f t="shared" si="5"/>
        <v>3765.3091343657002</v>
      </c>
      <c r="L17" s="46"/>
      <c r="M17" s="6">
        <f>IF(J17="","",(K17/J17)/LOOKUP(RIGHT($D$2,3),定数!$A$6:$A$13,定数!$B$6:$B$13))</f>
        <v>0.53182332406295196</v>
      </c>
      <c r="N17" s="40">
        <v>2014</v>
      </c>
      <c r="O17" s="8">
        <v>44099</v>
      </c>
      <c r="P17" s="82">
        <v>1.2775000000000001</v>
      </c>
      <c r="Q17" s="82"/>
      <c r="R17" s="83">
        <f>IF(P17="","",T17*M17*LOOKUP(RIGHT($D$2,3),定数!$A$6:$A$13,定数!$B$6:$B$13))</f>
        <v>4212.0407265785407</v>
      </c>
      <c r="S17" s="83"/>
      <c r="T17" s="84">
        <f t="shared" si="6"/>
        <v>65.999999999999389</v>
      </c>
      <c r="U17" s="84"/>
      <c r="V17" s="22">
        <f t="shared" si="1"/>
        <v>4</v>
      </c>
      <c r="W17">
        <f t="shared" si="2"/>
        <v>0</v>
      </c>
      <c r="X17" s="41">
        <f t="shared" si="7"/>
        <v>125510.30447885668</v>
      </c>
      <c r="Y17" s="42">
        <f t="shared" si="8"/>
        <v>0</v>
      </c>
      <c r="Z17">
        <f t="shared" si="3"/>
        <v>4212.0407265785407</v>
      </c>
      <c r="AA17" t="str">
        <f t="shared" si="4"/>
        <v/>
      </c>
    </row>
    <row r="18" spans="2:27" x14ac:dyDescent="0.2">
      <c r="B18" s="40">
        <v>10</v>
      </c>
      <c r="C18" s="81">
        <f t="shared" si="0"/>
        <v>129722.34520543522</v>
      </c>
      <c r="D18" s="81"/>
      <c r="E18" s="40">
        <v>2015</v>
      </c>
      <c r="F18" s="8">
        <v>43998</v>
      </c>
      <c r="G18" s="40" t="s">
        <v>4</v>
      </c>
      <c r="H18" s="82">
        <v>1.1296999999999999</v>
      </c>
      <c r="I18" s="82"/>
      <c r="J18" s="40">
        <v>146</v>
      </c>
      <c r="K18" s="45">
        <f t="shared" si="5"/>
        <v>3891.6703561630566</v>
      </c>
      <c r="L18" s="46"/>
      <c r="M18" s="6">
        <f>IF(J18="","",(K18/J18)/LOOKUP(RIGHT($D$2,3),定数!$A$6:$A$13,定数!$B$6:$B$13))</f>
        <v>0.22212730343396442</v>
      </c>
      <c r="N18" s="40">
        <v>2015</v>
      </c>
      <c r="O18" s="8">
        <v>44005</v>
      </c>
      <c r="P18" s="82">
        <v>1.1149</v>
      </c>
      <c r="Q18" s="82"/>
      <c r="R18" s="83">
        <f>IF(P18="","",T18*M18*LOOKUP(RIGHT($D$2,3),定数!$A$6:$A$13,定数!$B$6:$B$13))</f>
        <v>-3944.9809089871878</v>
      </c>
      <c r="S18" s="83"/>
      <c r="T18" s="84">
        <f t="shared" si="6"/>
        <v>-147.99999999999923</v>
      </c>
      <c r="U18" s="84"/>
      <c r="V18" s="22">
        <f t="shared" si="1"/>
        <v>0</v>
      </c>
      <c r="W18">
        <f t="shared" si="2"/>
        <v>1</v>
      </c>
      <c r="X18" s="41">
        <f t="shared" si="7"/>
        <v>129722.34520543522</v>
      </c>
      <c r="Y18" s="42">
        <f t="shared" si="8"/>
        <v>0</v>
      </c>
      <c r="Z18" t="str">
        <f t="shared" si="3"/>
        <v/>
      </c>
      <c r="AA18">
        <f t="shared" si="4"/>
        <v>-3944.9809089871878</v>
      </c>
    </row>
    <row r="19" spans="2:27" x14ac:dyDescent="0.2">
      <c r="B19" s="40">
        <v>11</v>
      </c>
      <c r="C19" s="81">
        <f t="shared" si="0"/>
        <v>125777.36429644804</v>
      </c>
      <c r="D19" s="81"/>
      <c r="E19" s="40">
        <v>2017</v>
      </c>
      <c r="F19" s="8">
        <v>43842</v>
      </c>
      <c r="G19" s="40" t="s">
        <v>4</v>
      </c>
      <c r="H19" s="82">
        <v>1.0623</v>
      </c>
      <c r="I19" s="82"/>
      <c r="J19" s="40">
        <v>170</v>
      </c>
      <c r="K19" s="45">
        <f t="shared" si="5"/>
        <v>3773.3209288934409</v>
      </c>
      <c r="L19" s="46"/>
      <c r="M19" s="6">
        <f>IF(J19="","",(K19/J19)/LOOKUP(RIGHT($D$2,3),定数!$A$6:$A$13,定数!$B$6:$B$13))</f>
        <v>0.18496671220065888</v>
      </c>
      <c r="N19" s="40">
        <v>2017</v>
      </c>
      <c r="O19" s="8">
        <v>43917</v>
      </c>
      <c r="P19" s="82">
        <v>1.0837000000000001</v>
      </c>
      <c r="Q19" s="82"/>
      <c r="R19" s="83">
        <f>IF(P19="","",T19*M19*LOOKUP(RIGHT($D$2,3),定数!$A$6:$A$13,定数!$B$6:$B$13))</f>
        <v>4749.9451693129395</v>
      </c>
      <c r="S19" s="83"/>
      <c r="T19" s="84">
        <f t="shared" si="6"/>
        <v>214.00000000000085</v>
      </c>
      <c r="U19" s="84"/>
      <c r="V19" s="22">
        <f t="shared" si="1"/>
        <v>1</v>
      </c>
      <c r="W19">
        <f t="shared" si="2"/>
        <v>0</v>
      </c>
      <c r="X19" s="41">
        <f t="shared" si="7"/>
        <v>129722.34520543522</v>
      </c>
      <c r="Y19" s="42">
        <f t="shared" si="8"/>
        <v>3.0410958904109386E-2</v>
      </c>
      <c r="Z19">
        <f t="shared" si="3"/>
        <v>4749.9451693129395</v>
      </c>
      <c r="AA19" t="str">
        <f t="shared" si="4"/>
        <v/>
      </c>
    </row>
    <row r="20" spans="2:27" x14ac:dyDescent="0.2">
      <c r="B20" s="40">
        <v>12</v>
      </c>
      <c r="C20" s="45">
        <f t="shared" si="0"/>
        <v>130527.30946576098</v>
      </c>
      <c r="D20" s="46"/>
      <c r="E20" s="40">
        <v>2019</v>
      </c>
      <c r="F20" s="8">
        <v>44120</v>
      </c>
      <c r="G20" s="40" t="s">
        <v>4</v>
      </c>
      <c r="H20" s="82">
        <v>1.1046</v>
      </c>
      <c r="I20" s="82"/>
      <c r="J20" s="40">
        <v>51</v>
      </c>
      <c r="K20" s="45">
        <f t="shared" ref="K20" si="9">IF(J20="","",C20*0.03)</f>
        <v>3915.819283972829</v>
      </c>
      <c r="L20" s="46"/>
      <c r="M20" s="6">
        <f>IF(J20="","",(K20/J20)/LOOKUP(RIGHT($D$2,3),定数!$A$6:$A$13,定数!$B$6:$B$13))</f>
        <v>0.63983975228314205</v>
      </c>
      <c r="N20" s="40">
        <v>2019</v>
      </c>
      <c r="O20" s="8">
        <v>44121</v>
      </c>
      <c r="P20" s="82">
        <v>1.1114999999999999</v>
      </c>
      <c r="Q20" s="82"/>
      <c r="R20" s="83">
        <f>IF(P20="","",T20*M20*LOOKUP(RIGHT($D$2,3),定数!$A$6:$A$13,定数!$B$6:$B$13))</f>
        <v>5297.8731489043439</v>
      </c>
      <c r="S20" s="83"/>
      <c r="T20" s="84">
        <f t="shared" si="6"/>
        <v>68.999999999999062</v>
      </c>
      <c r="U20" s="84"/>
      <c r="V20" s="22" t="e">
        <f>IF(#REF!&lt;&gt;"",IF(#REF!&gt;0,1+V19,0),"")</f>
        <v>#REF!</v>
      </c>
      <c r="W20" t="e">
        <f>IF(#REF!&lt;&gt;"",IF(#REF!&lt;0,1+W19,0),"")</f>
        <v>#REF!</v>
      </c>
      <c r="X20" s="41">
        <f t="shared" si="7"/>
        <v>130527.30946576098</v>
      </c>
      <c r="Y20" s="42">
        <f t="shared" si="8"/>
        <v>0</v>
      </c>
      <c r="Z20" t="e">
        <f>IF(#REF!&gt;0,#REF!,"")</f>
        <v>#REF!</v>
      </c>
      <c r="AA20" t="e">
        <f>IF(#REF!&lt;0,#REF!,"")</f>
        <v>#REF!</v>
      </c>
    </row>
    <row r="21" spans="2:27" x14ac:dyDescent="0.2">
      <c r="B21" s="40">
        <v>13</v>
      </c>
      <c r="C21" s="45">
        <f t="shared" ref="C21" si="10">IF(R20="","",C20+R20)</f>
        <v>135825.18261466533</v>
      </c>
      <c r="D21" s="46"/>
      <c r="E21" s="40">
        <v>2020</v>
      </c>
      <c r="F21" s="8">
        <v>43852</v>
      </c>
      <c r="G21" s="40" t="s">
        <v>3</v>
      </c>
      <c r="H21" s="82">
        <v>1.1079000000000001</v>
      </c>
      <c r="I21" s="82"/>
      <c r="J21" s="40">
        <v>38</v>
      </c>
      <c r="K21" s="45">
        <f t="shared" ref="K21:K52" si="11">IF(J21="","",C22*0.03)</f>
        <v>4233.6916729070908</v>
      </c>
      <c r="L21" s="46"/>
      <c r="M21" s="6">
        <f>IF(J21="","",(K21/J21)/LOOKUP(RIGHT($D$2,3),定数!$A$6:$A$13,定数!$B$6:$B$13))</f>
        <v>0.92844115633927438</v>
      </c>
      <c r="N21" s="40">
        <v>2020</v>
      </c>
      <c r="O21" s="8">
        <v>43854</v>
      </c>
      <c r="P21" s="82">
        <v>1.1032</v>
      </c>
      <c r="Q21" s="82"/>
      <c r="R21" s="83">
        <f>IF(P21="","",T21*M21*LOOKUP(RIGHT($D$2,3),定数!$A$6:$A$13,定数!$B$6:$B$13))</f>
        <v>5236.4081217536732</v>
      </c>
      <c r="S21" s="83"/>
      <c r="T21" s="84">
        <f t="shared" si="6"/>
        <v>47.000000000001485</v>
      </c>
      <c r="U21" s="84"/>
      <c r="V21" s="22" t="e">
        <f>IF(T20&lt;&gt;"",IF(T20&gt;0,1+V20,0),"")</f>
        <v>#REF!</v>
      </c>
      <c r="W21">
        <f t="shared" ref="W21:W52" si="12">IF(T20&lt;&gt;"",IF(T20&lt;0,1+W20,0),"")</f>
        <v>0</v>
      </c>
      <c r="X21" s="41">
        <f>IF(C21&lt;&gt;"",MAX(X20,C21),"")</f>
        <v>135825.18261466533</v>
      </c>
      <c r="Y21" s="42">
        <f t="shared" si="8"/>
        <v>0</v>
      </c>
      <c r="Z21">
        <f t="shared" ref="Z21:Z52" si="13">IF(R20&gt;0,R20,"")</f>
        <v>5297.8731489043439</v>
      </c>
      <c r="AA21" t="str">
        <f t="shared" ref="AA21:AA52" si="14">IF(R20&lt;0,R20,"")</f>
        <v/>
      </c>
    </row>
    <row r="22" spans="2:27" x14ac:dyDescent="0.2">
      <c r="B22" s="40">
        <v>14</v>
      </c>
      <c r="C22" s="81">
        <f>IF(R20="","",C21+R20)</f>
        <v>141123.05576356969</v>
      </c>
      <c r="D22" s="81"/>
      <c r="E22" s="40"/>
      <c r="F22" s="8"/>
      <c r="G22" s="40"/>
      <c r="H22" s="82"/>
      <c r="I22" s="82"/>
      <c r="J22" s="40"/>
      <c r="K22" s="45" t="str">
        <f t="shared" si="11"/>
        <v/>
      </c>
      <c r="L22" s="46"/>
      <c r="M22" s="6" t="str">
        <f>IF(J22="","",(K22/J22)/LOOKUP(RIGHT($D$2,3),定数!$A$6:$A$13,定数!$B$6:$B$13))</f>
        <v/>
      </c>
      <c r="N22" s="40"/>
      <c r="O22" s="8"/>
      <c r="P22" s="82"/>
      <c r="Q22" s="82"/>
      <c r="R22" s="83" t="str">
        <f>IF(P22="","",T22*M22*LOOKUP(RIGHT($D$2,3),定数!$A$6:$A$13,定数!$B$6:$B$13))</f>
        <v/>
      </c>
      <c r="S22" s="83"/>
      <c r="T22" s="84" t="str">
        <f t="shared" si="6"/>
        <v/>
      </c>
      <c r="U22" s="84"/>
      <c r="V22" s="22" t="e">
        <f>IF(T21&lt;&gt;"",IF(T21&gt;0,1+V21,0),"")</f>
        <v>#REF!</v>
      </c>
      <c r="W22">
        <f t="shared" si="12"/>
        <v>0</v>
      </c>
      <c r="X22" s="41">
        <f t="shared" si="7"/>
        <v>141123.05576356969</v>
      </c>
      <c r="Y22" s="42">
        <f t="shared" si="8"/>
        <v>0</v>
      </c>
      <c r="Z22">
        <f t="shared" si="13"/>
        <v>5236.4081217536732</v>
      </c>
      <c r="AA22" t="str">
        <f t="shared" si="14"/>
        <v/>
      </c>
    </row>
    <row r="23" spans="2:27" x14ac:dyDescent="0.2">
      <c r="B23" s="40">
        <v>15</v>
      </c>
      <c r="C23" s="81"/>
      <c r="D23" s="81"/>
      <c r="E23" s="40"/>
      <c r="F23" s="8"/>
      <c r="G23" s="40"/>
      <c r="H23" s="82"/>
      <c r="I23" s="82"/>
      <c r="J23" s="40"/>
      <c r="K23" s="45" t="str">
        <f t="shared" si="11"/>
        <v/>
      </c>
      <c r="L23" s="46"/>
      <c r="M23" s="6" t="str">
        <f>IF(J23="","",(K23/J23)/LOOKUP(RIGHT($D$2,3),定数!$A$6:$A$13,定数!$B$6:$B$13))</f>
        <v/>
      </c>
      <c r="N23" s="40"/>
      <c r="O23" s="8"/>
      <c r="P23" s="82"/>
      <c r="Q23" s="82"/>
      <c r="R23" s="83" t="str">
        <f>IF(P23="","",T23*M23*LOOKUP(RIGHT($D$2,3),定数!$A$6:$A$13,定数!$B$6:$B$13))</f>
        <v/>
      </c>
      <c r="S23" s="83"/>
      <c r="T23" s="84" t="str">
        <f t="shared" si="6"/>
        <v/>
      </c>
      <c r="U23" s="84"/>
      <c r="V23" t="str">
        <f t="shared" ref="V23:V54" si="15">IF(S22&lt;&gt;"",IF(S22&lt;0,1+V22,0),"")</f>
        <v/>
      </c>
      <c r="W23" t="str">
        <f t="shared" si="12"/>
        <v/>
      </c>
      <c r="X23" s="41" t="str">
        <f t="shared" si="7"/>
        <v/>
      </c>
      <c r="Y23" s="42" t="str">
        <f t="shared" si="8"/>
        <v/>
      </c>
      <c r="Z23" t="str">
        <f t="shared" si="13"/>
        <v/>
      </c>
      <c r="AA23" t="str">
        <f t="shared" si="14"/>
        <v/>
      </c>
    </row>
    <row r="24" spans="2:27" x14ac:dyDescent="0.2">
      <c r="B24" s="40">
        <v>16</v>
      </c>
      <c r="C24" s="81" t="str">
        <f t="shared" ref="C24:C55" si="16">IF(R22="","",C23+R22)</f>
        <v/>
      </c>
      <c r="D24" s="81"/>
      <c r="E24" s="40"/>
      <c r="F24" s="8"/>
      <c r="G24" s="40"/>
      <c r="H24" s="82"/>
      <c r="I24" s="82"/>
      <c r="J24" s="40"/>
      <c r="K24" s="45" t="str">
        <f t="shared" si="11"/>
        <v/>
      </c>
      <c r="L24" s="46"/>
      <c r="M24" s="6" t="str">
        <f>IF(J24="","",(K24/J24)/LOOKUP(RIGHT($D$2,3),定数!$A$6:$A$13,定数!$B$6:$B$13))</f>
        <v/>
      </c>
      <c r="N24" s="40"/>
      <c r="O24" s="8"/>
      <c r="P24" s="82"/>
      <c r="Q24" s="82"/>
      <c r="R24" s="83" t="str">
        <f>IF(P24="","",T24*M24*LOOKUP(RIGHT($D$2,3),定数!$A$6:$A$13,定数!$B$6:$B$13))</f>
        <v/>
      </c>
      <c r="S24" s="83"/>
      <c r="T24" s="84" t="str">
        <f t="shared" si="6"/>
        <v/>
      </c>
      <c r="U24" s="84"/>
      <c r="V24" t="str">
        <f t="shared" si="15"/>
        <v/>
      </c>
      <c r="W24" t="str">
        <f t="shared" si="12"/>
        <v/>
      </c>
      <c r="X24" s="41" t="str">
        <f t="shared" si="7"/>
        <v/>
      </c>
      <c r="Y24" s="42" t="str">
        <f t="shared" si="8"/>
        <v/>
      </c>
      <c r="Z24" t="str">
        <f t="shared" si="13"/>
        <v/>
      </c>
      <c r="AA24" t="str">
        <f t="shared" si="14"/>
        <v/>
      </c>
    </row>
    <row r="25" spans="2:27" x14ac:dyDescent="0.2">
      <c r="B25" s="40">
        <v>17</v>
      </c>
      <c r="C25" s="81" t="str">
        <f t="shared" si="16"/>
        <v/>
      </c>
      <c r="D25" s="81"/>
      <c r="E25" s="40"/>
      <c r="F25" s="8"/>
      <c r="G25" s="40"/>
      <c r="H25" s="82"/>
      <c r="I25" s="82"/>
      <c r="J25" s="40"/>
      <c r="K25" s="45" t="str">
        <f t="shared" si="11"/>
        <v/>
      </c>
      <c r="L25" s="46"/>
      <c r="M25" s="6" t="str">
        <f>IF(J25="","",(K25/J25)/LOOKUP(RIGHT($D$2,3),定数!$A$6:$A$13,定数!$B$6:$B$13))</f>
        <v/>
      </c>
      <c r="N25" s="40"/>
      <c r="O25" s="8"/>
      <c r="P25" s="82"/>
      <c r="Q25" s="82"/>
      <c r="R25" s="83" t="str">
        <f>IF(P25="","",T25*M25*LOOKUP(RIGHT($D$2,3),定数!$A$6:$A$13,定数!$B$6:$B$13))</f>
        <v/>
      </c>
      <c r="S25" s="83"/>
      <c r="T25" s="84" t="str">
        <f t="shared" si="6"/>
        <v/>
      </c>
      <c r="U25" s="84"/>
      <c r="V25" t="str">
        <f t="shared" si="15"/>
        <v/>
      </c>
      <c r="W25" t="str">
        <f t="shared" si="12"/>
        <v/>
      </c>
      <c r="X25" s="41" t="str">
        <f t="shared" si="7"/>
        <v/>
      </c>
      <c r="Y25" s="42" t="str">
        <f t="shared" si="8"/>
        <v/>
      </c>
      <c r="Z25" t="str">
        <f t="shared" si="13"/>
        <v/>
      </c>
      <c r="AA25" t="str">
        <f t="shared" si="14"/>
        <v/>
      </c>
    </row>
    <row r="26" spans="2:27" x14ac:dyDescent="0.2">
      <c r="B26" s="40">
        <v>18</v>
      </c>
      <c r="C26" s="81" t="str">
        <f t="shared" si="16"/>
        <v/>
      </c>
      <c r="D26" s="81"/>
      <c r="E26" s="40"/>
      <c r="F26" s="8"/>
      <c r="G26" s="40"/>
      <c r="H26" s="82"/>
      <c r="I26" s="82"/>
      <c r="J26" s="40"/>
      <c r="K26" s="45" t="str">
        <f t="shared" si="11"/>
        <v/>
      </c>
      <c r="L26" s="46"/>
      <c r="M26" s="6" t="str">
        <f>IF(J26="","",(K26/J26)/LOOKUP(RIGHT($D$2,3),定数!$A$6:$A$13,定数!$B$6:$B$13))</f>
        <v/>
      </c>
      <c r="N26" s="40"/>
      <c r="O26" s="8"/>
      <c r="P26" s="82"/>
      <c r="Q26" s="82"/>
      <c r="R26" s="83" t="str">
        <f>IF(P26="","",T26*M26*LOOKUP(RIGHT($D$2,3),定数!$A$6:$A$13,定数!$B$6:$B$13))</f>
        <v/>
      </c>
      <c r="S26" s="83"/>
      <c r="T26" s="84" t="str">
        <f t="shared" si="6"/>
        <v/>
      </c>
      <c r="U26" s="84"/>
      <c r="V26" t="str">
        <f t="shared" si="15"/>
        <v/>
      </c>
      <c r="W26" t="str">
        <f t="shared" si="12"/>
        <v/>
      </c>
      <c r="X26" s="41" t="str">
        <f t="shared" si="7"/>
        <v/>
      </c>
      <c r="Y26" s="42" t="str">
        <f t="shared" si="8"/>
        <v/>
      </c>
      <c r="Z26" t="str">
        <f t="shared" si="13"/>
        <v/>
      </c>
      <c r="AA26" t="str">
        <f t="shared" si="14"/>
        <v/>
      </c>
    </row>
    <row r="27" spans="2:27" x14ac:dyDescent="0.2">
      <c r="B27" s="40">
        <v>19</v>
      </c>
      <c r="C27" s="81" t="str">
        <f t="shared" si="16"/>
        <v/>
      </c>
      <c r="D27" s="81"/>
      <c r="E27" s="40"/>
      <c r="F27" s="8"/>
      <c r="G27" s="40"/>
      <c r="H27" s="82"/>
      <c r="I27" s="82"/>
      <c r="J27" s="40"/>
      <c r="K27" s="45" t="str">
        <f t="shared" si="11"/>
        <v/>
      </c>
      <c r="L27" s="46"/>
      <c r="M27" s="6" t="str">
        <f>IF(J27="","",(K27/J27)/LOOKUP(RIGHT($D$2,3),定数!$A$6:$A$13,定数!$B$6:$B$13))</f>
        <v/>
      </c>
      <c r="N27" s="40"/>
      <c r="O27" s="8"/>
      <c r="P27" s="82"/>
      <c r="Q27" s="82"/>
      <c r="R27" s="83" t="str">
        <f>IF(P27="","",T27*M27*LOOKUP(RIGHT($D$2,3),定数!$A$6:$A$13,定数!$B$6:$B$13))</f>
        <v/>
      </c>
      <c r="S27" s="83"/>
      <c r="T27" s="84" t="str">
        <f t="shared" si="6"/>
        <v/>
      </c>
      <c r="U27" s="84"/>
      <c r="V27" t="str">
        <f t="shared" si="15"/>
        <v/>
      </c>
      <c r="W27" t="str">
        <f t="shared" si="12"/>
        <v/>
      </c>
      <c r="X27" s="41" t="str">
        <f t="shared" si="7"/>
        <v/>
      </c>
      <c r="Y27" s="42" t="str">
        <f t="shared" si="8"/>
        <v/>
      </c>
      <c r="Z27" t="str">
        <f t="shared" si="13"/>
        <v/>
      </c>
      <c r="AA27" t="str">
        <f t="shared" si="14"/>
        <v/>
      </c>
    </row>
    <row r="28" spans="2:27" x14ac:dyDescent="0.2">
      <c r="B28" s="40">
        <v>20</v>
      </c>
      <c r="C28" s="81" t="str">
        <f t="shared" si="16"/>
        <v/>
      </c>
      <c r="D28" s="81"/>
      <c r="E28" s="40"/>
      <c r="F28" s="8"/>
      <c r="G28" s="40"/>
      <c r="H28" s="82"/>
      <c r="I28" s="82"/>
      <c r="J28" s="40"/>
      <c r="K28" s="45" t="str">
        <f t="shared" si="11"/>
        <v/>
      </c>
      <c r="L28" s="46"/>
      <c r="M28" s="6" t="str">
        <f>IF(J28="","",(K28/J28)/LOOKUP(RIGHT($D$2,3),定数!$A$6:$A$13,定数!$B$6:$B$13))</f>
        <v/>
      </c>
      <c r="N28" s="40"/>
      <c r="O28" s="8"/>
      <c r="P28" s="82"/>
      <c r="Q28" s="82"/>
      <c r="R28" s="83" t="str">
        <f>IF(P28="","",T28*M28*LOOKUP(RIGHT($D$2,3),定数!$A$6:$A$13,定数!$B$6:$B$13))</f>
        <v/>
      </c>
      <c r="S28" s="83"/>
      <c r="T28" s="84" t="str">
        <f t="shared" si="6"/>
        <v/>
      </c>
      <c r="U28" s="84"/>
      <c r="V28" t="str">
        <f t="shared" si="15"/>
        <v/>
      </c>
      <c r="W28" t="str">
        <f t="shared" si="12"/>
        <v/>
      </c>
      <c r="X28" s="41" t="str">
        <f t="shared" si="7"/>
        <v/>
      </c>
      <c r="Y28" s="42" t="str">
        <f t="shared" si="8"/>
        <v/>
      </c>
      <c r="Z28" t="str">
        <f t="shared" si="13"/>
        <v/>
      </c>
      <c r="AA28" t="str">
        <f t="shared" si="14"/>
        <v/>
      </c>
    </row>
    <row r="29" spans="2:27" x14ac:dyDescent="0.2">
      <c r="B29" s="40">
        <v>21</v>
      </c>
      <c r="C29" s="81" t="str">
        <f t="shared" si="16"/>
        <v/>
      </c>
      <c r="D29" s="81"/>
      <c r="E29" s="40"/>
      <c r="F29" s="8"/>
      <c r="G29" s="40"/>
      <c r="H29" s="82"/>
      <c r="I29" s="82"/>
      <c r="J29" s="40"/>
      <c r="K29" s="45" t="str">
        <f t="shared" si="11"/>
        <v/>
      </c>
      <c r="L29" s="46"/>
      <c r="M29" s="6" t="str">
        <f>IF(J29="","",(K29/J29)/LOOKUP(RIGHT($D$2,3),定数!$A$6:$A$13,定数!$B$6:$B$13))</f>
        <v/>
      </c>
      <c r="N29" s="40"/>
      <c r="O29" s="8"/>
      <c r="P29" s="82"/>
      <c r="Q29" s="82"/>
      <c r="R29" s="83" t="str">
        <f>IF(P29="","",T29*M29*LOOKUP(RIGHT($D$2,3),定数!$A$6:$A$13,定数!$B$6:$B$13))</f>
        <v/>
      </c>
      <c r="S29" s="83"/>
      <c r="T29" s="84" t="str">
        <f t="shared" si="6"/>
        <v/>
      </c>
      <c r="U29" s="84"/>
      <c r="V29" t="str">
        <f t="shared" si="15"/>
        <v/>
      </c>
      <c r="W29" t="str">
        <f t="shared" si="12"/>
        <v/>
      </c>
      <c r="X29" s="41" t="str">
        <f t="shared" si="7"/>
        <v/>
      </c>
      <c r="Y29" s="42" t="str">
        <f t="shared" si="8"/>
        <v/>
      </c>
      <c r="Z29" t="str">
        <f t="shared" si="13"/>
        <v/>
      </c>
      <c r="AA29" t="str">
        <f t="shared" si="14"/>
        <v/>
      </c>
    </row>
    <row r="30" spans="2:27" x14ac:dyDescent="0.2">
      <c r="B30" s="40">
        <v>22</v>
      </c>
      <c r="C30" s="81" t="str">
        <f t="shared" si="16"/>
        <v/>
      </c>
      <c r="D30" s="81"/>
      <c r="E30" s="40"/>
      <c r="F30" s="8"/>
      <c r="G30" s="40"/>
      <c r="H30" s="82"/>
      <c r="I30" s="82"/>
      <c r="J30" s="40"/>
      <c r="K30" s="45" t="str">
        <f t="shared" si="11"/>
        <v/>
      </c>
      <c r="L30" s="46"/>
      <c r="M30" s="6" t="str">
        <f>IF(J30="","",(K30/J30)/LOOKUP(RIGHT($D$2,3),定数!$A$6:$A$13,定数!$B$6:$B$13))</f>
        <v/>
      </c>
      <c r="N30" s="40"/>
      <c r="O30" s="8"/>
      <c r="P30" s="82"/>
      <c r="Q30" s="82"/>
      <c r="R30" s="83" t="str">
        <f>IF(P30="","",T30*M30*LOOKUP(RIGHT($D$2,3),定数!$A$6:$A$13,定数!$B$6:$B$13))</f>
        <v/>
      </c>
      <c r="S30" s="83"/>
      <c r="T30" s="84" t="str">
        <f t="shared" si="6"/>
        <v/>
      </c>
      <c r="U30" s="84"/>
      <c r="V30" t="str">
        <f t="shared" si="15"/>
        <v/>
      </c>
      <c r="W30" t="str">
        <f t="shared" si="12"/>
        <v/>
      </c>
      <c r="X30" s="41" t="str">
        <f t="shared" si="7"/>
        <v/>
      </c>
      <c r="Y30" s="42" t="str">
        <f t="shared" si="8"/>
        <v/>
      </c>
      <c r="Z30" t="str">
        <f t="shared" si="13"/>
        <v/>
      </c>
      <c r="AA30" t="str">
        <f t="shared" si="14"/>
        <v/>
      </c>
    </row>
    <row r="31" spans="2:27" x14ac:dyDescent="0.2">
      <c r="B31" s="40">
        <v>23</v>
      </c>
      <c r="C31" s="81" t="str">
        <f t="shared" si="16"/>
        <v/>
      </c>
      <c r="D31" s="81"/>
      <c r="E31" s="40"/>
      <c r="F31" s="8"/>
      <c r="G31" s="40"/>
      <c r="H31" s="82"/>
      <c r="I31" s="82"/>
      <c r="J31" s="40"/>
      <c r="K31" s="45" t="str">
        <f t="shared" si="11"/>
        <v/>
      </c>
      <c r="L31" s="46"/>
      <c r="M31" s="6" t="str">
        <f>IF(J31="","",(K31/J31)/LOOKUP(RIGHT($D$2,3),定数!$A$6:$A$13,定数!$B$6:$B$13))</f>
        <v/>
      </c>
      <c r="N31" s="40"/>
      <c r="O31" s="8"/>
      <c r="P31" s="82"/>
      <c r="Q31" s="82"/>
      <c r="R31" s="83" t="str">
        <f>IF(P31="","",T31*M31*LOOKUP(RIGHT($D$2,3),定数!$A$6:$A$13,定数!$B$6:$B$13))</f>
        <v/>
      </c>
      <c r="S31" s="83"/>
      <c r="T31" s="84" t="str">
        <f t="shared" si="6"/>
        <v/>
      </c>
      <c r="U31" s="84"/>
      <c r="V31" t="str">
        <f t="shared" si="15"/>
        <v/>
      </c>
      <c r="W31" t="str">
        <f t="shared" si="12"/>
        <v/>
      </c>
      <c r="X31" s="41" t="str">
        <f t="shared" si="7"/>
        <v/>
      </c>
      <c r="Y31" s="42" t="str">
        <f t="shared" si="8"/>
        <v/>
      </c>
      <c r="Z31" t="str">
        <f t="shared" si="13"/>
        <v/>
      </c>
      <c r="AA31" t="str">
        <f t="shared" si="14"/>
        <v/>
      </c>
    </row>
    <row r="32" spans="2:27" x14ac:dyDescent="0.2">
      <c r="B32" s="40">
        <v>24</v>
      </c>
      <c r="C32" s="81" t="str">
        <f t="shared" si="16"/>
        <v/>
      </c>
      <c r="D32" s="81"/>
      <c r="E32" s="40"/>
      <c r="F32" s="8"/>
      <c r="G32" s="40"/>
      <c r="H32" s="82"/>
      <c r="I32" s="82"/>
      <c r="J32" s="40"/>
      <c r="K32" s="45" t="str">
        <f t="shared" si="11"/>
        <v/>
      </c>
      <c r="L32" s="46"/>
      <c r="M32" s="6" t="str">
        <f>IF(J32="","",(K32/J32)/LOOKUP(RIGHT($D$2,3),定数!$A$6:$A$13,定数!$B$6:$B$13))</f>
        <v/>
      </c>
      <c r="N32" s="40"/>
      <c r="O32" s="8"/>
      <c r="P32" s="82"/>
      <c r="Q32" s="82"/>
      <c r="R32" s="83" t="str">
        <f>IF(P32="","",T32*M32*LOOKUP(RIGHT($D$2,3),定数!$A$6:$A$13,定数!$B$6:$B$13))</f>
        <v/>
      </c>
      <c r="S32" s="83"/>
      <c r="T32" s="84" t="str">
        <f t="shared" si="6"/>
        <v/>
      </c>
      <c r="U32" s="84"/>
      <c r="V32" t="str">
        <f t="shared" si="15"/>
        <v/>
      </c>
      <c r="W32" t="str">
        <f t="shared" si="12"/>
        <v/>
      </c>
      <c r="X32" s="41" t="str">
        <f t="shared" si="7"/>
        <v/>
      </c>
      <c r="Y32" s="42" t="str">
        <f t="shared" si="8"/>
        <v/>
      </c>
      <c r="Z32" t="str">
        <f t="shared" si="13"/>
        <v/>
      </c>
      <c r="AA32" t="str">
        <f t="shared" si="14"/>
        <v/>
      </c>
    </row>
    <row r="33" spans="2:27" x14ac:dyDescent="0.2">
      <c r="B33" s="40">
        <v>25</v>
      </c>
      <c r="C33" s="81" t="str">
        <f t="shared" si="16"/>
        <v/>
      </c>
      <c r="D33" s="81"/>
      <c r="E33" s="40"/>
      <c r="F33" s="8"/>
      <c r="G33" s="40"/>
      <c r="H33" s="82"/>
      <c r="I33" s="82"/>
      <c r="J33" s="40"/>
      <c r="K33" s="45" t="str">
        <f t="shared" si="11"/>
        <v/>
      </c>
      <c r="L33" s="46"/>
      <c r="M33" s="6" t="str">
        <f>IF(J33="","",(K33/J33)/LOOKUP(RIGHT($D$2,3),定数!$A$6:$A$13,定数!$B$6:$B$13))</f>
        <v/>
      </c>
      <c r="N33" s="40"/>
      <c r="O33" s="8"/>
      <c r="P33" s="82"/>
      <c r="Q33" s="82"/>
      <c r="R33" s="83" t="str">
        <f>IF(P33="","",T33*M33*LOOKUP(RIGHT($D$2,3),定数!$A$6:$A$13,定数!$B$6:$B$13))</f>
        <v/>
      </c>
      <c r="S33" s="83"/>
      <c r="T33" s="84" t="str">
        <f t="shared" si="6"/>
        <v/>
      </c>
      <c r="U33" s="84"/>
      <c r="V33" t="str">
        <f t="shared" si="15"/>
        <v/>
      </c>
      <c r="W33" t="str">
        <f t="shared" si="12"/>
        <v/>
      </c>
      <c r="X33" s="41" t="str">
        <f t="shared" si="7"/>
        <v/>
      </c>
      <c r="Y33" s="42" t="str">
        <f t="shared" si="8"/>
        <v/>
      </c>
      <c r="Z33" t="str">
        <f t="shared" si="13"/>
        <v/>
      </c>
      <c r="AA33" t="str">
        <f t="shared" si="14"/>
        <v/>
      </c>
    </row>
    <row r="34" spans="2:27" x14ac:dyDescent="0.2">
      <c r="B34" s="40">
        <v>26</v>
      </c>
      <c r="C34" s="81" t="str">
        <f t="shared" si="16"/>
        <v/>
      </c>
      <c r="D34" s="81"/>
      <c r="E34" s="40"/>
      <c r="F34" s="8"/>
      <c r="G34" s="40"/>
      <c r="H34" s="82"/>
      <c r="I34" s="82"/>
      <c r="J34" s="40"/>
      <c r="K34" s="45" t="str">
        <f t="shared" si="11"/>
        <v/>
      </c>
      <c r="L34" s="46"/>
      <c r="M34" s="6" t="str">
        <f>IF(J34="","",(K34/J34)/LOOKUP(RIGHT($D$2,3),定数!$A$6:$A$13,定数!$B$6:$B$13))</f>
        <v/>
      </c>
      <c r="N34" s="40"/>
      <c r="O34" s="8"/>
      <c r="P34" s="82"/>
      <c r="Q34" s="82"/>
      <c r="R34" s="83" t="str">
        <f>IF(P34="","",T34*M34*LOOKUP(RIGHT($D$2,3),定数!$A$6:$A$13,定数!$B$6:$B$13))</f>
        <v/>
      </c>
      <c r="S34" s="83"/>
      <c r="T34" s="84" t="str">
        <f t="shared" si="6"/>
        <v/>
      </c>
      <c r="U34" s="84"/>
      <c r="V34" t="str">
        <f t="shared" si="15"/>
        <v/>
      </c>
      <c r="W34" t="str">
        <f t="shared" si="12"/>
        <v/>
      </c>
      <c r="X34" s="41" t="str">
        <f t="shared" si="7"/>
        <v/>
      </c>
      <c r="Y34" s="42" t="str">
        <f t="shared" si="8"/>
        <v/>
      </c>
      <c r="Z34" t="str">
        <f t="shared" si="13"/>
        <v/>
      </c>
      <c r="AA34" t="str">
        <f t="shared" si="14"/>
        <v/>
      </c>
    </row>
    <row r="35" spans="2:27" x14ac:dyDescent="0.2">
      <c r="B35" s="40">
        <v>27</v>
      </c>
      <c r="C35" s="81" t="str">
        <f t="shared" si="16"/>
        <v/>
      </c>
      <c r="D35" s="81"/>
      <c r="E35" s="40"/>
      <c r="F35" s="8"/>
      <c r="G35" s="40"/>
      <c r="H35" s="82"/>
      <c r="I35" s="82"/>
      <c r="J35" s="40"/>
      <c r="K35" s="45" t="str">
        <f t="shared" si="11"/>
        <v/>
      </c>
      <c r="L35" s="46"/>
      <c r="M35" s="6" t="str">
        <f>IF(J35="","",(K35/J35)/LOOKUP(RIGHT($D$2,3),定数!$A$6:$A$13,定数!$B$6:$B$13))</f>
        <v/>
      </c>
      <c r="N35" s="40"/>
      <c r="O35" s="8"/>
      <c r="P35" s="82"/>
      <c r="Q35" s="82"/>
      <c r="R35" s="83" t="str">
        <f>IF(P35="","",T35*M35*LOOKUP(RIGHT($D$2,3),定数!$A$6:$A$13,定数!$B$6:$B$13))</f>
        <v/>
      </c>
      <c r="S35" s="83"/>
      <c r="T35" s="84" t="str">
        <f t="shared" si="6"/>
        <v/>
      </c>
      <c r="U35" s="84"/>
      <c r="V35" t="str">
        <f t="shared" si="15"/>
        <v/>
      </c>
      <c r="W35" t="str">
        <f t="shared" si="12"/>
        <v/>
      </c>
      <c r="X35" s="41" t="str">
        <f t="shared" si="7"/>
        <v/>
      </c>
      <c r="Y35" s="42" t="str">
        <f t="shared" si="8"/>
        <v/>
      </c>
      <c r="Z35" t="str">
        <f t="shared" si="13"/>
        <v/>
      </c>
      <c r="AA35" t="str">
        <f t="shared" si="14"/>
        <v/>
      </c>
    </row>
    <row r="36" spans="2:27" x14ac:dyDescent="0.2">
      <c r="B36" s="40">
        <v>28</v>
      </c>
      <c r="C36" s="81" t="str">
        <f t="shared" si="16"/>
        <v/>
      </c>
      <c r="D36" s="81"/>
      <c r="E36" s="40"/>
      <c r="F36" s="8"/>
      <c r="G36" s="40"/>
      <c r="H36" s="82"/>
      <c r="I36" s="82"/>
      <c r="J36" s="40"/>
      <c r="K36" s="45" t="str">
        <f t="shared" si="11"/>
        <v/>
      </c>
      <c r="L36" s="46"/>
      <c r="M36" s="6" t="str">
        <f>IF(J36="","",(K36/J36)/LOOKUP(RIGHT($D$2,3),定数!$A$6:$A$13,定数!$B$6:$B$13))</f>
        <v/>
      </c>
      <c r="N36" s="40"/>
      <c r="O36" s="8"/>
      <c r="P36" s="82"/>
      <c r="Q36" s="82"/>
      <c r="R36" s="83" t="str">
        <f>IF(P36="","",T36*M36*LOOKUP(RIGHT($D$2,3),定数!$A$6:$A$13,定数!$B$6:$B$13))</f>
        <v/>
      </c>
      <c r="S36" s="83"/>
      <c r="T36" s="84" t="str">
        <f t="shared" si="6"/>
        <v/>
      </c>
      <c r="U36" s="84"/>
      <c r="V36" t="str">
        <f t="shared" si="15"/>
        <v/>
      </c>
      <c r="W36" t="str">
        <f t="shared" si="12"/>
        <v/>
      </c>
      <c r="X36" s="41" t="str">
        <f t="shared" si="7"/>
        <v/>
      </c>
      <c r="Y36" s="42" t="str">
        <f t="shared" si="8"/>
        <v/>
      </c>
      <c r="Z36" t="str">
        <f t="shared" si="13"/>
        <v/>
      </c>
      <c r="AA36" t="str">
        <f t="shared" si="14"/>
        <v/>
      </c>
    </row>
    <row r="37" spans="2:27" x14ac:dyDescent="0.2">
      <c r="B37" s="40">
        <v>29</v>
      </c>
      <c r="C37" s="81" t="str">
        <f t="shared" si="16"/>
        <v/>
      </c>
      <c r="D37" s="81"/>
      <c r="E37" s="40"/>
      <c r="F37" s="8"/>
      <c r="G37" s="40"/>
      <c r="H37" s="82"/>
      <c r="I37" s="82"/>
      <c r="J37" s="40"/>
      <c r="K37" s="45" t="str">
        <f t="shared" si="11"/>
        <v/>
      </c>
      <c r="L37" s="46"/>
      <c r="M37" s="6" t="str">
        <f>IF(J37="","",(K37/J37)/LOOKUP(RIGHT($D$2,3),定数!$A$6:$A$13,定数!$B$6:$B$13))</f>
        <v/>
      </c>
      <c r="N37" s="40"/>
      <c r="O37" s="8"/>
      <c r="P37" s="82"/>
      <c r="Q37" s="82"/>
      <c r="R37" s="83" t="str">
        <f>IF(P37="","",T37*M37*LOOKUP(RIGHT($D$2,3),定数!$A$6:$A$13,定数!$B$6:$B$13))</f>
        <v/>
      </c>
      <c r="S37" s="83"/>
      <c r="T37" s="84" t="str">
        <f t="shared" si="6"/>
        <v/>
      </c>
      <c r="U37" s="84"/>
      <c r="V37" t="str">
        <f t="shared" si="15"/>
        <v/>
      </c>
      <c r="W37" t="str">
        <f t="shared" si="12"/>
        <v/>
      </c>
      <c r="X37" s="41" t="str">
        <f t="shared" si="7"/>
        <v/>
      </c>
      <c r="Y37" s="42" t="str">
        <f t="shared" si="8"/>
        <v/>
      </c>
      <c r="Z37" t="str">
        <f t="shared" si="13"/>
        <v/>
      </c>
      <c r="AA37" t="str">
        <f t="shared" si="14"/>
        <v/>
      </c>
    </row>
    <row r="38" spans="2:27" x14ac:dyDescent="0.2">
      <c r="B38" s="40">
        <v>30</v>
      </c>
      <c r="C38" s="81" t="str">
        <f t="shared" si="16"/>
        <v/>
      </c>
      <c r="D38" s="81"/>
      <c r="E38" s="40"/>
      <c r="F38" s="8"/>
      <c r="G38" s="40"/>
      <c r="H38" s="82"/>
      <c r="I38" s="82"/>
      <c r="J38" s="40"/>
      <c r="K38" s="45" t="str">
        <f t="shared" si="11"/>
        <v/>
      </c>
      <c r="L38" s="46"/>
      <c r="M38" s="6" t="str">
        <f>IF(J38="","",(K38/J38)/LOOKUP(RIGHT($D$2,3),定数!$A$6:$A$13,定数!$B$6:$B$13))</f>
        <v/>
      </c>
      <c r="N38" s="40"/>
      <c r="O38" s="8"/>
      <c r="P38" s="82"/>
      <c r="Q38" s="82"/>
      <c r="R38" s="83" t="str">
        <f>IF(P38="","",T38*M38*LOOKUP(RIGHT($D$2,3),定数!$A$6:$A$13,定数!$B$6:$B$13))</f>
        <v/>
      </c>
      <c r="S38" s="83"/>
      <c r="T38" s="84" t="str">
        <f t="shared" si="6"/>
        <v/>
      </c>
      <c r="U38" s="84"/>
      <c r="V38" t="str">
        <f t="shared" si="15"/>
        <v/>
      </c>
      <c r="W38" t="str">
        <f t="shared" si="12"/>
        <v/>
      </c>
      <c r="X38" s="41" t="str">
        <f t="shared" si="7"/>
        <v/>
      </c>
      <c r="Y38" s="42" t="str">
        <f t="shared" si="8"/>
        <v/>
      </c>
      <c r="Z38" t="str">
        <f t="shared" si="13"/>
        <v/>
      </c>
      <c r="AA38" t="str">
        <f t="shared" si="14"/>
        <v/>
      </c>
    </row>
    <row r="39" spans="2:27" x14ac:dyDescent="0.2">
      <c r="B39" s="40">
        <v>31</v>
      </c>
      <c r="C39" s="81" t="str">
        <f t="shared" si="16"/>
        <v/>
      </c>
      <c r="D39" s="81"/>
      <c r="E39" s="40"/>
      <c r="F39" s="8"/>
      <c r="G39" s="40"/>
      <c r="H39" s="82"/>
      <c r="I39" s="82"/>
      <c r="J39" s="40"/>
      <c r="K39" s="45" t="str">
        <f t="shared" si="11"/>
        <v/>
      </c>
      <c r="L39" s="46"/>
      <c r="M39" s="6" t="str">
        <f>IF(J39="","",(K39/J39)/LOOKUP(RIGHT($D$2,3),定数!$A$6:$A$13,定数!$B$6:$B$13))</f>
        <v/>
      </c>
      <c r="N39" s="40"/>
      <c r="O39" s="8"/>
      <c r="P39" s="82"/>
      <c r="Q39" s="82"/>
      <c r="R39" s="83" t="str">
        <f>IF(P39="","",T39*M39*LOOKUP(RIGHT($D$2,3),定数!$A$6:$A$13,定数!$B$6:$B$13))</f>
        <v/>
      </c>
      <c r="S39" s="83"/>
      <c r="T39" s="84" t="str">
        <f t="shared" si="6"/>
        <v/>
      </c>
      <c r="U39" s="84"/>
      <c r="V39" t="str">
        <f t="shared" si="15"/>
        <v/>
      </c>
      <c r="W39" t="str">
        <f t="shared" si="12"/>
        <v/>
      </c>
      <c r="X39" s="41" t="str">
        <f t="shared" si="7"/>
        <v/>
      </c>
      <c r="Y39" s="42" t="str">
        <f t="shared" si="8"/>
        <v/>
      </c>
      <c r="Z39" t="str">
        <f t="shared" si="13"/>
        <v/>
      </c>
      <c r="AA39" t="str">
        <f t="shared" si="14"/>
        <v/>
      </c>
    </row>
    <row r="40" spans="2:27" x14ac:dyDescent="0.2">
      <c r="B40" s="40">
        <v>32</v>
      </c>
      <c r="C40" s="81" t="str">
        <f t="shared" si="16"/>
        <v/>
      </c>
      <c r="D40" s="81"/>
      <c r="E40" s="40"/>
      <c r="F40" s="8"/>
      <c r="G40" s="40"/>
      <c r="H40" s="82"/>
      <c r="I40" s="82"/>
      <c r="J40" s="40"/>
      <c r="K40" s="45" t="str">
        <f t="shared" si="11"/>
        <v/>
      </c>
      <c r="L40" s="46"/>
      <c r="M40" s="6" t="str">
        <f>IF(J40="","",(K40/J40)/LOOKUP(RIGHT($D$2,3),定数!$A$6:$A$13,定数!$B$6:$B$13))</f>
        <v/>
      </c>
      <c r="N40" s="40"/>
      <c r="O40" s="8"/>
      <c r="P40" s="82"/>
      <c r="Q40" s="82"/>
      <c r="R40" s="83" t="str">
        <f>IF(P40="","",T40*M40*LOOKUP(RIGHT($D$2,3),定数!$A$6:$A$13,定数!$B$6:$B$13))</f>
        <v/>
      </c>
      <c r="S40" s="83"/>
      <c r="T40" s="84" t="str">
        <f t="shared" si="6"/>
        <v/>
      </c>
      <c r="U40" s="84"/>
      <c r="V40" t="str">
        <f t="shared" si="15"/>
        <v/>
      </c>
      <c r="W40" t="str">
        <f t="shared" si="12"/>
        <v/>
      </c>
      <c r="X40" s="41" t="str">
        <f t="shared" si="7"/>
        <v/>
      </c>
      <c r="Y40" s="42" t="str">
        <f t="shared" si="8"/>
        <v/>
      </c>
      <c r="Z40" t="str">
        <f t="shared" si="13"/>
        <v/>
      </c>
      <c r="AA40" t="str">
        <f t="shared" si="14"/>
        <v/>
      </c>
    </row>
    <row r="41" spans="2:27" x14ac:dyDescent="0.2">
      <c r="B41" s="40">
        <v>33</v>
      </c>
      <c r="C41" s="81" t="str">
        <f t="shared" si="16"/>
        <v/>
      </c>
      <c r="D41" s="81"/>
      <c r="E41" s="40"/>
      <c r="F41" s="8"/>
      <c r="G41" s="40"/>
      <c r="H41" s="82"/>
      <c r="I41" s="82"/>
      <c r="J41" s="40"/>
      <c r="K41" s="45" t="str">
        <f t="shared" si="11"/>
        <v/>
      </c>
      <c r="L41" s="46"/>
      <c r="M41" s="6" t="str">
        <f>IF(J41="","",(K41/J41)/LOOKUP(RIGHT($D$2,3),定数!$A$6:$A$13,定数!$B$6:$B$13))</f>
        <v/>
      </c>
      <c r="N41" s="40"/>
      <c r="O41" s="8"/>
      <c r="P41" s="82"/>
      <c r="Q41" s="82"/>
      <c r="R41" s="83" t="str">
        <f>IF(P41="","",T41*M41*LOOKUP(RIGHT($D$2,3),定数!$A$6:$A$13,定数!$B$6:$B$13))</f>
        <v/>
      </c>
      <c r="S41" s="83"/>
      <c r="T41" s="84" t="str">
        <f t="shared" si="6"/>
        <v/>
      </c>
      <c r="U41" s="84"/>
      <c r="V41" t="str">
        <f t="shared" si="15"/>
        <v/>
      </c>
      <c r="W41" t="str">
        <f t="shared" si="12"/>
        <v/>
      </c>
      <c r="X41" s="41" t="str">
        <f t="shared" si="7"/>
        <v/>
      </c>
      <c r="Y41" s="42" t="str">
        <f t="shared" si="8"/>
        <v/>
      </c>
      <c r="Z41" t="str">
        <f t="shared" si="13"/>
        <v/>
      </c>
      <c r="AA41" t="str">
        <f t="shared" si="14"/>
        <v/>
      </c>
    </row>
    <row r="42" spans="2:27" x14ac:dyDescent="0.2">
      <c r="B42" s="40">
        <v>34</v>
      </c>
      <c r="C42" s="81" t="str">
        <f t="shared" si="16"/>
        <v/>
      </c>
      <c r="D42" s="81"/>
      <c r="E42" s="40"/>
      <c r="F42" s="8"/>
      <c r="G42" s="40"/>
      <c r="H42" s="82"/>
      <c r="I42" s="82"/>
      <c r="J42" s="40"/>
      <c r="K42" s="45" t="str">
        <f t="shared" si="11"/>
        <v/>
      </c>
      <c r="L42" s="46"/>
      <c r="M42" s="6" t="str">
        <f>IF(J42="","",(K42/J42)/LOOKUP(RIGHT($D$2,3),定数!$A$6:$A$13,定数!$B$6:$B$13))</f>
        <v/>
      </c>
      <c r="N42" s="40"/>
      <c r="O42" s="8"/>
      <c r="P42" s="82"/>
      <c r="Q42" s="82"/>
      <c r="R42" s="83" t="str">
        <f>IF(P42="","",T42*M42*LOOKUP(RIGHT($D$2,3),定数!$A$6:$A$13,定数!$B$6:$B$13))</f>
        <v/>
      </c>
      <c r="S42" s="83"/>
      <c r="T42" s="84" t="str">
        <f t="shared" si="6"/>
        <v/>
      </c>
      <c r="U42" s="84"/>
      <c r="V42" t="str">
        <f t="shared" si="15"/>
        <v/>
      </c>
      <c r="W42" t="str">
        <f t="shared" si="12"/>
        <v/>
      </c>
      <c r="X42" s="41" t="str">
        <f t="shared" si="7"/>
        <v/>
      </c>
      <c r="Y42" s="42" t="str">
        <f t="shared" si="8"/>
        <v/>
      </c>
      <c r="Z42" t="str">
        <f t="shared" si="13"/>
        <v/>
      </c>
      <c r="AA42" t="str">
        <f t="shared" si="14"/>
        <v/>
      </c>
    </row>
    <row r="43" spans="2:27" x14ac:dyDescent="0.2">
      <c r="B43" s="40">
        <v>35</v>
      </c>
      <c r="C43" s="81" t="str">
        <f t="shared" si="16"/>
        <v/>
      </c>
      <c r="D43" s="81"/>
      <c r="E43" s="40"/>
      <c r="F43" s="8"/>
      <c r="G43" s="40"/>
      <c r="H43" s="82"/>
      <c r="I43" s="82"/>
      <c r="J43" s="40"/>
      <c r="K43" s="45" t="str">
        <f t="shared" si="11"/>
        <v/>
      </c>
      <c r="L43" s="46"/>
      <c r="M43" s="6" t="str">
        <f>IF(J43="","",(K43/J43)/LOOKUP(RIGHT($D$2,3),定数!$A$6:$A$13,定数!$B$6:$B$13))</f>
        <v/>
      </c>
      <c r="N43" s="40"/>
      <c r="O43" s="8"/>
      <c r="P43" s="82"/>
      <c r="Q43" s="82"/>
      <c r="R43" s="83" t="str">
        <f>IF(P43="","",T43*M43*LOOKUP(RIGHT($D$2,3),定数!$A$6:$A$13,定数!$B$6:$B$13))</f>
        <v/>
      </c>
      <c r="S43" s="83"/>
      <c r="T43" s="84" t="str">
        <f t="shared" si="6"/>
        <v/>
      </c>
      <c r="U43" s="84"/>
      <c r="V43" t="str">
        <f t="shared" si="15"/>
        <v/>
      </c>
      <c r="W43" t="str">
        <f t="shared" si="12"/>
        <v/>
      </c>
      <c r="X43" s="41" t="str">
        <f t="shared" si="7"/>
        <v/>
      </c>
      <c r="Y43" s="42" t="str">
        <f t="shared" si="8"/>
        <v/>
      </c>
      <c r="Z43" t="str">
        <f t="shared" si="13"/>
        <v/>
      </c>
      <c r="AA43" t="str">
        <f t="shared" si="14"/>
        <v/>
      </c>
    </row>
    <row r="44" spans="2:27" x14ac:dyDescent="0.2">
      <c r="B44" s="40">
        <v>36</v>
      </c>
      <c r="C44" s="81" t="str">
        <f t="shared" si="16"/>
        <v/>
      </c>
      <c r="D44" s="81"/>
      <c r="E44" s="40"/>
      <c r="F44" s="8"/>
      <c r="G44" s="40"/>
      <c r="H44" s="82"/>
      <c r="I44" s="82"/>
      <c r="J44" s="40"/>
      <c r="K44" s="45" t="str">
        <f t="shared" si="11"/>
        <v/>
      </c>
      <c r="L44" s="46"/>
      <c r="M44" s="6" t="str">
        <f>IF(J44="","",(K44/J44)/LOOKUP(RIGHT($D$2,3),定数!$A$6:$A$13,定数!$B$6:$B$13))</f>
        <v/>
      </c>
      <c r="N44" s="40"/>
      <c r="O44" s="8"/>
      <c r="P44" s="82"/>
      <c r="Q44" s="82"/>
      <c r="R44" s="83" t="str">
        <f>IF(P44="","",T44*M44*LOOKUP(RIGHT($D$2,3),定数!$A$6:$A$13,定数!$B$6:$B$13))</f>
        <v/>
      </c>
      <c r="S44" s="83"/>
      <c r="T44" s="84" t="str">
        <f t="shared" si="6"/>
        <v/>
      </c>
      <c r="U44" s="84"/>
      <c r="V44" t="str">
        <f t="shared" si="15"/>
        <v/>
      </c>
      <c r="W44" t="str">
        <f t="shared" si="12"/>
        <v/>
      </c>
      <c r="X44" s="41" t="str">
        <f t="shared" si="7"/>
        <v/>
      </c>
      <c r="Y44" s="42" t="str">
        <f t="shared" si="8"/>
        <v/>
      </c>
      <c r="Z44" t="str">
        <f t="shared" si="13"/>
        <v/>
      </c>
      <c r="AA44" t="str">
        <f t="shared" si="14"/>
        <v/>
      </c>
    </row>
    <row r="45" spans="2:27" x14ac:dyDescent="0.2">
      <c r="B45" s="40">
        <v>37</v>
      </c>
      <c r="C45" s="81" t="str">
        <f t="shared" si="16"/>
        <v/>
      </c>
      <c r="D45" s="81"/>
      <c r="E45" s="40"/>
      <c r="F45" s="8"/>
      <c r="G45" s="40"/>
      <c r="H45" s="82"/>
      <c r="I45" s="82"/>
      <c r="J45" s="40"/>
      <c r="K45" s="45" t="str">
        <f t="shared" si="11"/>
        <v/>
      </c>
      <c r="L45" s="46"/>
      <c r="M45" s="6" t="str">
        <f>IF(J45="","",(K45/J45)/LOOKUP(RIGHT($D$2,3),定数!$A$6:$A$13,定数!$B$6:$B$13))</f>
        <v/>
      </c>
      <c r="N45" s="40"/>
      <c r="O45" s="8"/>
      <c r="P45" s="82"/>
      <c r="Q45" s="82"/>
      <c r="R45" s="83" t="str">
        <f>IF(P45="","",T45*M45*LOOKUP(RIGHT($D$2,3),定数!$A$6:$A$13,定数!$B$6:$B$13))</f>
        <v/>
      </c>
      <c r="S45" s="83"/>
      <c r="T45" s="84" t="str">
        <f t="shared" si="6"/>
        <v/>
      </c>
      <c r="U45" s="84"/>
      <c r="V45" t="str">
        <f t="shared" si="15"/>
        <v/>
      </c>
      <c r="W45" t="str">
        <f t="shared" si="12"/>
        <v/>
      </c>
      <c r="X45" s="41" t="str">
        <f t="shared" si="7"/>
        <v/>
      </c>
      <c r="Y45" s="42" t="str">
        <f t="shared" si="8"/>
        <v/>
      </c>
      <c r="Z45" t="str">
        <f t="shared" si="13"/>
        <v/>
      </c>
      <c r="AA45" t="str">
        <f t="shared" si="14"/>
        <v/>
      </c>
    </row>
    <row r="46" spans="2:27" x14ac:dyDescent="0.2">
      <c r="B46" s="40">
        <v>38</v>
      </c>
      <c r="C46" s="81" t="str">
        <f t="shared" si="16"/>
        <v/>
      </c>
      <c r="D46" s="81"/>
      <c r="E46" s="40"/>
      <c r="F46" s="8"/>
      <c r="G46" s="40"/>
      <c r="H46" s="82"/>
      <c r="I46" s="82"/>
      <c r="J46" s="40"/>
      <c r="K46" s="45" t="str">
        <f t="shared" si="11"/>
        <v/>
      </c>
      <c r="L46" s="46"/>
      <c r="M46" s="6" t="str">
        <f>IF(J46="","",(K46/J46)/LOOKUP(RIGHT($D$2,3),定数!$A$6:$A$13,定数!$B$6:$B$13))</f>
        <v/>
      </c>
      <c r="N46" s="40"/>
      <c r="O46" s="8"/>
      <c r="P46" s="82"/>
      <c r="Q46" s="82"/>
      <c r="R46" s="83" t="str">
        <f>IF(P46="","",T46*M46*LOOKUP(RIGHT($D$2,3),定数!$A$6:$A$13,定数!$B$6:$B$13))</f>
        <v/>
      </c>
      <c r="S46" s="83"/>
      <c r="T46" s="84" t="str">
        <f t="shared" si="6"/>
        <v/>
      </c>
      <c r="U46" s="84"/>
      <c r="V46" t="str">
        <f t="shared" si="15"/>
        <v/>
      </c>
      <c r="W46" t="str">
        <f t="shared" si="12"/>
        <v/>
      </c>
      <c r="X46" s="41" t="str">
        <f t="shared" si="7"/>
        <v/>
      </c>
      <c r="Y46" s="42" t="str">
        <f t="shared" si="8"/>
        <v/>
      </c>
      <c r="Z46" t="str">
        <f t="shared" si="13"/>
        <v/>
      </c>
      <c r="AA46" t="str">
        <f t="shared" si="14"/>
        <v/>
      </c>
    </row>
    <row r="47" spans="2:27" x14ac:dyDescent="0.2">
      <c r="B47" s="40">
        <v>39</v>
      </c>
      <c r="C47" s="81" t="str">
        <f t="shared" si="16"/>
        <v/>
      </c>
      <c r="D47" s="81"/>
      <c r="E47" s="40"/>
      <c r="F47" s="8"/>
      <c r="G47" s="40"/>
      <c r="H47" s="82"/>
      <c r="I47" s="82"/>
      <c r="J47" s="40"/>
      <c r="K47" s="45" t="str">
        <f t="shared" si="11"/>
        <v/>
      </c>
      <c r="L47" s="46"/>
      <c r="M47" s="6" t="str">
        <f>IF(J47="","",(K47/J47)/LOOKUP(RIGHT($D$2,3),定数!$A$6:$A$13,定数!$B$6:$B$13))</f>
        <v/>
      </c>
      <c r="N47" s="40"/>
      <c r="O47" s="8"/>
      <c r="P47" s="82"/>
      <c r="Q47" s="82"/>
      <c r="R47" s="83" t="str">
        <f>IF(P47="","",T47*M47*LOOKUP(RIGHT($D$2,3),定数!$A$6:$A$13,定数!$B$6:$B$13))</f>
        <v/>
      </c>
      <c r="S47" s="83"/>
      <c r="T47" s="84" t="str">
        <f t="shared" si="6"/>
        <v/>
      </c>
      <c r="U47" s="84"/>
      <c r="V47" t="str">
        <f t="shared" si="15"/>
        <v/>
      </c>
      <c r="W47" t="str">
        <f t="shared" si="12"/>
        <v/>
      </c>
      <c r="X47" s="41" t="str">
        <f t="shared" si="7"/>
        <v/>
      </c>
      <c r="Y47" s="42" t="str">
        <f t="shared" si="8"/>
        <v/>
      </c>
      <c r="Z47" t="str">
        <f t="shared" si="13"/>
        <v/>
      </c>
      <c r="AA47" t="str">
        <f t="shared" si="14"/>
        <v/>
      </c>
    </row>
    <row r="48" spans="2:27" x14ac:dyDescent="0.2">
      <c r="B48" s="40">
        <v>40</v>
      </c>
      <c r="C48" s="81" t="str">
        <f t="shared" si="16"/>
        <v/>
      </c>
      <c r="D48" s="81"/>
      <c r="E48" s="40"/>
      <c r="F48" s="8"/>
      <c r="G48" s="40"/>
      <c r="H48" s="82"/>
      <c r="I48" s="82"/>
      <c r="J48" s="40"/>
      <c r="K48" s="45" t="str">
        <f t="shared" si="11"/>
        <v/>
      </c>
      <c r="L48" s="46"/>
      <c r="M48" s="6" t="str">
        <f>IF(J48="","",(K48/J48)/LOOKUP(RIGHT($D$2,3),定数!$A$6:$A$13,定数!$B$6:$B$13))</f>
        <v/>
      </c>
      <c r="N48" s="40"/>
      <c r="O48" s="8"/>
      <c r="P48" s="82"/>
      <c r="Q48" s="82"/>
      <c r="R48" s="83" t="str">
        <f>IF(P48="","",T48*M48*LOOKUP(RIGHT($D$2,3),定数!$A$6:$A$13,定数!$B$6:$B$13))</f>
        <v/>
      </c>
      <c r="S48" s="83"/>
      <c r="T48" s="84" t="str">
        <f t="shared" si="6"/>
        <v/>
      </c>
      <c r="U48" s="84"/>
      <c r="V48" t="str">
        <f t="shared" si="15"/>
        <v/>
      </c>
      <c r="W48" t="str">
        <f t="shared" si="12"/>
        <v/>
      </c>
      <c r="X48" s="41" t="str">
        <f t="shared" si="7"/>
        <v/>
      </c>
      <c r="Y48" s="42" t="str">
        <f t="shared" si="8"/>
        <v/>
      </c>
      <c r="Z48" t="str">
        <f t="shared" si="13"/>
        <v/>
      </c>
      <c r="AA48" t="str">
        <f t="shared" si="14"/>
        <v/>
      </c>
    </row>
    <row r="49" spans="2:27" x14ac:dyDescent="0.2">
      <c r="B49" s="40">
        <v>41</v>
      </c>
      <c r="C49" s="81" t="str">
        <f t="shared" si="16"/>
        <v/>
      </c>
      <c r="D49" s="81"/>
      <c r="E49" s="40"/>
      <c r="F49" s="8"/>
      <c r="G49" s="40"/>
      <c r="H49" s="82"/>
      <c r="I49" s="82"/>
      <c r="J49" s="40"/>
      <c r="K49" s="45" t="str">
        <f t="shared" si="11"/>
        <v/>
      </c>
      <c r="L49" s="46"/>
      <c r="M49" s="6" t="str">
        <f>IF(J49="","",(K49/J49)/LOOKUP(RIGHT($D$2,3),定数!$A$6:$A$13,定数!$B$6:$B$13))</f>
        <v/>
      </c>
      <c r="N49" s="40"/>
      <c r="O49" s="8"/>
      <c r="P49" s="82"/>
      <c r="Q49" s="82"/>
      <c r="R49" s="83" t="str">
        <f>IF(P49="","",T49*M49*LOOKUP(RIGHT($D$2,3),定数!$A$6:$A$13,定数!$B$6:$B$13))</f>
        <v/>
      </c>
      <c r="S49" s="83"/>
      <c r="T49" s="84" t="str">
        <f t="shared" si="6"/>
        <v/>
      </c>
      <c r="U49" s="84"/>
      <c r="V49" t="str">
        <f t="shared" si="15"/>
        <v/>
      </c>
      <c r="W49" t="str">
        <f t="shared" si="12"/>
        <v/>
      </c>
      <c r="X49" s="41" t="str">
        <f t="shared" si="7"/>
        <v/>
      </c>
      <c r="Y49" s="42" t="str">
        <f t="shared" si="8"/>
        <v/>
      </c>
      <c r="Z49" t="str">
        <f t="shared" si="13"/>
        <v/>
      </c>
      <c r="AA49" t="str">
        <f t="shared" si="14"/>
        <v/>
      </c>
    </row>
    <row r="50" spans="2:27" x14ac:dyDescent="0.2">
      <c r="B50" s="40">
        <v>42</v>
      </c>
      <c r="C50" s="81" t="str">
        <f t="shared" si="16"/>
        <v/>
      </c>
      <c r="D50" s="81"/>
      <c r="E50" s="40"/>
      <c r="F50" s="8"/>
      <c r="G50" s="40"/>
      <c r="H50" s="82"/>
      <c r="I50" s="82"/>
      <c r="J50" s="40"/>
      <c r="K50" s="45" t="str">
        <f t="shared" si="11"/>
        <v/>
      </c>
      <c r="L50" s="46"/>
      <c r="M50" s="6" t="str">
        <f>IF(J50="","",(K50/J50)/LOOKUP(RIGHT($D$2,3),定数!$A$6:$A$13,定数!$B$6:$B$13))</f>
        <v/>
      </c>
      <c r="N50" s="40"/>
      <c r="O50" s="8"/>
      <c r="P50" s="82"/>
      <c r="Q50" s="82"/>
      <c r="R50" s="83" t="str">
        <f>IF(P50="","",T50*M50*LOOKUP(RIGHT($D$2,3),定数!$A$6:$A$13,定数!$B$6:$B$13))</f>
        <v/>
      </c>
      <c r="S50" s="83"/>
      <c r="T50" s="84" t="str">
        <f t="shared" si="6"/>
        <v/>
      </c>
      <c r="U50" s="84"/>
      <c r="V50" t="str">
        <f t="shared" si="15"/>
        <v/>
      </c>
      <c r="W50" t="str">
        <f t="shared" si="12"/>
        <v/>
      </c>
      <c r="X50" s="41" t="str">
        <f t="shared" si="7"/>
        <v/>
      </c>
      <c r="Y50" s="42" t="str">
        <f t="shared" si="8"/>
        <v/>
      </c>
      <c r="Z50" t="str">
        <f t="shared" si="13"/>
        <v/>
      </c>
      <c r="AA50" t="str">
        <f t="shared" si="14"/>
        <v/>
      </c>
    </row>
    <row r="51" spans="2:27" x14ac:dyDescent="0.2">
      <c r="B51" s="40">
        <v>43</v>
      </c>
      <c r="C51" s="81" t="str">
        <f t="shared" si="16"/>
        <v/>
      </c>
      <c r="D51" s="81"/>
      <c r="E51" s="40"/>
      <c r="F51" s="8"/>
      <c r="G51" s="40"/>
      <c r="H51" s="82"/>
      <c r="I51" s="82"/>
      <c r="J51" s="40"/>
      <c r="K51" s="45" t="str">
        <f t="shared" si="11"/>
        <v/>
      </c>
      <c r="L51" s="46"/>
      <c r="M51" s="6" t="str">
        <f>IF(J51="","",(K51/J51)/LOOKUP(RIGHT($D$2,3),定数!$A$6:$A$13,定数!$B$6:$B$13))</f>
        <v/>
      </c>
      <c r="N51" s="40"/>
      <c r="O51" s="8"/>
      <c r="P51" s="82"/>
      <c r="Q51" s="82"/>
      <c r="R51" s="83" t="str">
        <f>IF(P51="","",T51*M51*LOOKUP(RIGHT($D$2,3),定数!$A$6:$A$13,定数!$B$6:$B$13))</f>
        <v/>
      </c>
      <c r="S51" s="83"/>
      <c r="T51" s="84" t="str">
        <f t="shared" si="6"/>
        <v/>
      </c>
      <c r="U51" s="84"/>
      <c r="V51" t="str">
        <f t="shared" si="15"/>
        <v/>
      </c>
      <c r="W51" t="str">
        <f t="shared" si="12"/>
        <v/>
      </c>
      <c r="X51" s="41" t="str">
        <f t="shared" si="7"/>
        <v/>
      </c>
      <c r="Y51" s="42" t="str">
        <f t="shared" si="8"/>
        <v/>
      </c>
      <c r="Z51" t="str">
        <f t="shared" si="13"/>
        <v/>
      </c>
      <c r="AA51" t="str">
        <f t="shared" si="14"/>
        <v/>
      </c>
    </row>
    <row r="52" spans="2:27" x14ac:dyDescent="0.2">
      <c r="B52" s="40">
        <v>44</v>
      </c>
      <c r="C52" s="81" t="str">
        <f t="shared" si="16"/>
        <v/>
      </c>
      <c r="D52" s="81"/>
      <c r="E52" s="40"/>
      <c r="F52" s="8"/>
      <c r="G52" s="40"/>
      <c r="H52" s="82"/>
      <c r="I52" s="82"/>
      <c r="J52" s="40"/>
      <c r="K52" s="45" t="str">
        <f t="shared" si="11"/>
        <v/>
      </c>
      <c r="L52" s="46"/>
      <c r="M52" s="6" t="str">
        <f>IF(J52="","",(K52/J52)/LOOKUP(RIGHT($D$2,3),定数!$A$6:$A$13,定数!$B$6:$B$13))</f>
        <v/>
      </c>
      <c r="N52" s="40"/>
      <c r="O52" s="8"/>
      <c r="P52" s="82"/>
      <c r="Q52" s="82"/>
      <c r="R52" s="83" t="str">
        <f>IF(P52="","",T52*M52*LOOKUP(RIGHT($D$2,3),定数!$A$6:$A$13,定数!$B$6:$B$13))</f>
        <v/>
      </c>
      <c r="S52" s="83"/>
      <c r="T52" s="84" t="str">
        <f t="shared" si="6"/>
        <v/>
      </c>
      <c r="U52" s="84"/>
      <c r="V52" t="str">
        <f t="shared" si="15"/>
        <v/>
      </c>
      <c r="W52" t="str">
        <f t="shared" si="12"/>
        <v/>
      </c>
      <c r="X52" s="41" t="str">
        <f t="shared" si="7"/>
        <v/>
      </c>
      <c r="Y52" s="42" t="str">
        <f t="shared" si="8"/>
        <v/>
      </c>
      <c r="Z52" t="str">
        <f t="shared" si="13"/>
        <v/>
      </c>
      <c r="AA52" t="str">
        <f t="shared" si="14"/>
        <v/>
      </c>
    </row>
    <row r="53" spans="2:27" x14ac:dyDescent="0.2">
      <c r="B53" s="40">
        <v>45</v>
      </c>
      <c r="C53" s="81" t="str">
        <f t="shared" si="16"/>
        <v/>
      </c>
      <c r="D53" s="81"/>
      <c r="E53" s="40"/>
      <c r="F53" s="8"/>
      <c r="G53" s="40"/>
      <c r="H53" s="82"/>
      <c r="I53" s="82"/>
      <c r="J53" s="40"/>
      <c r="K53" s="45" t="str">
        <f t="shared" ref="K53:K84" si="17">IF(J53="","",C54*0.03)</f>
        <v/>
      </c>
      <c r="L53" s="46"/>
      <c r="M53" s="6" t="str">
        <f>IF(J53="","",(K53/J53)/LOOKUP(RIGHT($D$2,3),定数!$A$6:$A$13,定数!$B$6:$B$13))</f>
        <v/>
      </c>
      <c r="N53" s="40"/>
      <c r="O53" s="8"/>
      <c r="P53" s="82"/>
      <c r="Q53" s="82"/>
      <c r="R53" s="83" t="str">
        <f>IF(P53="","",T53*M53*LOOKUP(RIGHT($D$2,3),定数!$A$6:$A$13,定数!$B$6:$B$13))</f>
        <v/>
      </c>
      <c r="S53" s="83"/>
      <c r="T53" s="84" t="str">
        <f t="shared" si="6"/>
        <v/>
      </c>
      <c r="U53" s="84"/>
      <c r="V53" t="str">
        <f t="shared" si="15"/>
        <v/>
      </c>
      <c r="W53" t="str">
        <f t="shared" ref="W53:W84" si="18">IF(T52&lt;&gt;"",IF(T52&lt;0,1+W52,0),"")</f>
        <v/>
      </c>
      <c r="X53" s="41" t="str">
        <f t="shared" si="7"/>
        <v/>
      </c>
      <c r="Y53" s="42" t="str">
        <f t="shared" si="8"/>
        <v/>
      </c>
      <c r="Z53" t="str">
        <f t="shared" ref="Z53:Z84" si="19">IF(R52&gt;0,R52,"")</f>
        <v/>
      </c>
      <c r="AA53" t="str">
        <f t="shared" ref="AA53:AA84" si="20">IF(R52&lt;0,R52,"")</f>
        <v/>
      </c>
    </row>
    <row r="54" spans="2:27" x14ac:dyDescent="0.2">
      <c r="B54" s="40">
        <v>46</v>
      </c>
      <c r="C54" s="81" t="str">
        <f t="shared" si="16"/>
        <v/>
      </c>
      <c r="D54" s="81"/>
      <c r="E54" s="40"/>
      <c r="F54" s="8"/>
      <c r="G54" s="40"/>
      <c r="H54" s="82"/>
      <c r="I54" s="82"/>
      <c r="J54" s="40"/>
      <c r="K54" s="45" t="str">
        <f t="shared" si="17"/>
        <v/>
      </c>
      <c r="L54" s="46"/>
      <c r="M54" s="6" t="str">
        <f>IF(J54="","",(K54/J54)/LOOKUP(RIGHT($D$2,3),定数!$A$6:$A$13,定数!$B$6:$B$13))</f>
        <v/>
      </c>
      <c r="N54" s="40"/>
      <c r="O54" s="8"/>
      <c r="P54" s="82"/>
      <c r="Q54" s="82"/>
      <c r="R54" s="83" t="str">
        <f>IF(P54="","",T54*M54*LOOKUP(RIGHT($D$2,3),定数!$A$6:$A$13,定数!$B$6:$B$13))</f>
        <v/>
      </c>
      <c r="S54" s="83"/>
      <c r="T54" s="84" t="str">
        <f t="shared" si="6"/>
        <v/>
      </c>
      <c r="U54" s="84"/>
      <c r="V54" t="str">
        <f t="shared" si="15"/>
        <v/>
      </c>
      <c r="W54" t="str">
        <f t="shared" si="18"/>
        <v/>
      </c>
      <c r="X54" s="41" t="str">
        <f t="shared" si="7"/>
        <v/>
      </c>
      <c r="Y54" s="42" t="str">
        <f t="shared" si="8"/>
        <v/>
      </c>
      <c r="Z54" t="str">
        <f t="shared" si="19"/>
        <v/>
      </c>
      <c r="AA54" t="str">
        <f t="shared" si="20"/>
        <v/>
      </c>
    </row>
    <row r="55" spans="2:27" x14ac:dyDescent="0.2">
      <c r="B55" s="40">
        <v>47</v>
      </c>
      <c r="C55" s="81" t="str">
        <f t="shared" si="16"/>
        <v/>
      </c>
      <c r="D55" s="81"/>
      <c r="E55" s="40"/>
      <c r="F55" s="8"/>
      <c r="G55" s="40"/>
      <c r="H55" s="82"/>
      <c r="I55" s="82"/>
      <c r="J55" s="40"/>
      <c r="K55" s="45" t="str">
        <f t="shared" si="17"/>
        <v/>
      </c>
      <c r="L55" s="46"/>
      <c r="M55" s="6" t="str">
        <f>IF(J55="","",(K55/J55)/LOOKUP(RIGHT($D$2,3),定数!$A$6:$A$13,定数!$B$6:$B$13))</f>
        <v/>
      </c>
      <c r="N55" s="40"/>
      <c r="O55" s="8"/>
      <c r="P55" s="82"/>
      <c r="Q55" s="82"/>
      <c r="R55" s="83" t="str">
        <f>IF(P55="","",T55*M55*LOOKUP(RIGHT($D$2,3),定数!$A$6:$A$13,定数!$B$6:$B$13))</f>
        <v/>
      </c>
      <c r="S55" s="83"/>
      <c r="T55" s="84" t="str">
        <f t="shared" si="6"/>
        <v/>
      </c>
      <c r="U55" s="84"/>
      <c r="V55" t="str">
        <f t="shared" ref="V55:V86" si="21">IF(S54&lt;&gt;"",IF(S54&lt;0,1+V54,0),"")</f>
        <v/>
      </c>
      <c r="W55" t="str">
        <f t="shared" si="18"/>
        <v/>
      </c>
      <c r="X55" s="41" t="str">
        <f t="shared" si="7"/>
        <v/>
      </c>
      <c r="Y55" s="42" t="str">
        <f t="shared" si="8"/>
        <v/>
      </c>
      <c r="Z55" t="str">
        <f t="shared" si="19"/>
        <v/>
      </c>
      <c r="AA55" t="str">
        <f t="shared" si="20"/>
        <v/>
      </c>
    </row>
    <row r="56" spans="2:27" x14ac:dyDescent="0.2">
      <c r="B56" s="40">
        <v>48</v>
      </c>
      <c r="C56" s="81" t="str">
        <f t="shared" ref="C56:C87" si="22">IF(R54="","",C55+R54)</f>
        <v/>
      </c>
      <c r="D56" s="81"/>
      <c r="E56" s="40"/>
      <c r="F56" s="8"/>
      <c r="G56" s="40"/>
      <c r="H56" s="82"/>
      <c r="I56" s="82"/>
      <c r="J56" s="40"/>
      <c r="K56" s="45" t="str">
        <f t="shared" si="17"/>
        <v/>
      </c>
      <c r="L56" s="46"/>
      <c r="M56" s="6" t="str">
        <f>IF(J56="","",(K56/J56)/LOOKUP(RIGHT($D$2,3),定数!$A$6:$A$13,定数!$B$6:$B$13))</f>
        <v/>
      </c>
      <c r="N56" s="40"/>
      <c r="O56" s="8"/>
      <c r="P56" s="82"/>
      <c r="Q56" s="82"/>
      <c r="R56" s="83" t="str">
        <f>IF(P56="","",T56*M56*LOOKUP(RIGHT($D$2,3),定数!$A$6:$A$13,定数!$B$6:$B$13))</f>
        <v/>
      </c>
      <c r="S56" s="83"/>
      <c r="T56" s="84" t="str">
        <f t="shared" si="6"/>
        <v/>
      </c>
      <c r="U56" s="84"/>
      <c r="V56" t="str">
        <f t="shared" si="21"/>
        <v/>
      </c>
      <c r="W56" t="str">
        <f t="shared" si="18"/>
        <v/>
      </c>
      <c r="X56" s="41" t="str">
        <f t="shared" si="7"/>
        <v/>
      </c>
      <c r="Y56" s="42" t="str">
        <f t="shared" si="8"/>
        <v/>
      </c>
      <c r="Z56" t="str">
        <f t="shared" si="19"/>
        <v/>
      </c>
      <c r="AA56" t="str">
        <f t="shared" si="20"/>
        <v/>
      </c>
    </row>
    <row r="57" spans="2:27" x14ac:dyDescent="0.2">
      <c r="B57" s="40">
        <v>49</v>
      </c>
      <c r="C57" s="81" t="str">
        <f t="shared" si="22"/>
        <v/>
      </c>
      <c r="D57" s="81"/>
      <c r="E57" s="40"/>
      <c r="F57" s="8"/>
      <c r="G57" s="40"/>
      <c r="H57" s="82"/>
      <c r="I57" s="82"/>
      <c r="J57" s="40"/>
      <c r="K57" s="45" t="str">
        <f t="shared" si="17"/>
        <v/>
      </c>
      <c r="L57" s="46"/>
      <c r="M57" s="6" t="str">
        <f>IF(J57="","",(K57/J57)/LOOKUP(RIGHT($D$2,3),定数!$A$6:$A$13,定数!$B$6:$B$13))</f>
        <v/>
      </c>
      <c r="N57" s="40"/>
      <c r="O57" s="8"/>
      <c r="P57" s="82"/>
      <c r="Q57" s="82"/>
      <c r="R57" s="83" t="str">
        <f>IF(P57="","",T57*M57*LOOKUP(RIGHT($D$2,3),定数!$A$6:$A$13,定数!$B$6:$B$13))</f>
        <v/>
      </c>
      <c r="S57" s="83"/>
      <c r="T57" s="84" t="str">
        <f t="shared" si="6"/>
        <v/>
      </c>
      <c r="U57" s="84"/>
      <c r="V57" t="str">
        <f t="shared" si="21"/>
        <v/>
      </c>
      <c r="W57" t="str">
        <f t="shared" si="18"/>
        <v/>
      </c>
      <c r="X57" s="41" t="str">
        <f t="shared" si="7"/>
        <v/>
      </c>
      <c r="Y57" s="42" t="str">
        <f t="shared" si="8"/>
        <v/>
      </c>
      <c r="Z57" t="str">
        <f t="shared" si="19"/>
        <v/>
      </c>
      <c r="AA57" t="str">
        <f t="shared" si="20"/>
        <v/>
      </c>
    </row>
    <row r="58" spans="2:27" x14ac:dyDescent="0.2">
      <c r="B58" s="40">
        <v>50</v>
      </c>
      <c r="C58" s="81" t="str">
        <f t="shared" si="22"/>
        <v/>
      </c>
      <c r="D58" s="81"/>
      <c r="E58" s="40"/>
      <c r="F58" s="8"/>
      <c r="G58" s="40"/>
      <c r="H58" s="82"/>
      <c r="I58" s="82"/>
      <c r="J58" s="40"/>
      <c r="K58" s="45" t="str">
        <f t="shared" si="17"/>
        <v/>
      </c>
      <c r="L58" s="46"/>
      <c r="M58" s="6" t="str">
        <f>IF(J58="","",(K58/J58)/LOOKUP(RIGHT($D$2,3),定数!$A$6:$A$13,定数!$B$6:$B$13))</f>
        <v/>
      </c>
      <c r="N58" s="40"/>
      <c r="O58" s="8"/>
      <c r="P58" s="82"/>
      <c r="Q58" s="82"/>
      <c r="R58" s="83" t="str">
        <f>IF(P58="","",T58*M58*LOOKUP(RIGHT($D$2,3),定数!$A$6:$A$13,定数!$B$6:$B$13))</f>
        <v/>
      </c>
      <c r="S58" s="83"/>
      <c r="T58" s="84" t="str">
        <f t="shared" si="6"/>
        <v/>
      </c>
      <c r="U58" s="84"/>
      <c r="V58" t="str">
        <f t="shared" si="21"/>
        <v/>
      </c>
      <c r="W58" t="str">
        <f t="shared" si="18"/>
        <v/>
      </c>
      <c r="X58" s="41" t="str">
        <f t="shared" si="7"/>
        <v/>
      </c>
      <c r="Y58" s="42" t="str">
        <f t="shared" si="8"/>
        <v/>
      </c>
      <c r="Z58" t="str">
        <f t="shared" si="19"/>
        <v/>
      </c>
      <c r="AA58" t="str">
        <f t="shared" si="20"/>
        <v/>
      </c>
    </row>
    <row r="59" spans="2:27" x14ac:dyDescent="0.2">
      <c r="B59" s="40">
        <v>51</v>
      </c>
      <c r="C59" s="81" t="str">
        <f t="shared" si="22"/>
        <v/>
      </c>
      <c r="D59" s="81"/>
      <c r="E59" s="40"/>
      <c r="F59" s="8"/>
      <c r="G59" s="40"/>
      <c r="H59" s="82"/>
      <c r="I59" s="82"/>
      <c r="J59" s="40"/>
      <c r="K59" s="45" t="str">
        <f t="shared" si="17"/>
        <v/>
      </c>
      <c r="L59" s="46"/>
      <c r="M59" s="6" t="str">
        <f>IF(J59="","",(K59/J59)/LOOKUP(RIGHT($D$2,3),定数!$A$6:$A$13,定数!$B$6:$B$13))</f>
        <v/>
      </c>
      <c r="N59" s="40"/>
      <c r="O59" s="8"/>
      <c r="P59" s="82"/>
      <c r="Q59" s="82"/>
      <c r="R59" s="83" t="str">
        <f>IF(P59="","",T59*M59*LOOKUP(RIGHT($D$2,3),定数!$A$6:$A$13,定数!$B$6:$B$13))</f>
        <v/>
      </c>
      <c r="S59" s="83"/>
      <c r="T59" s="84" t="str">
        <f t="shared" si="6"/>
        <v/>
      </c>
      <c r="U59" s="84"/>
      <c r="V59" t="str">
        <f t="shared" si="21"/>
        <v/>
      </c>
      <c r="W59" t="str">
        <f t="shared" si="18"/>
        <v/>
      </c>
      <c r="X59" s="41" t="str">
        <f t="shared" si="7"/>
        <v/>
      </c>
      <c r="Y59" s="42" t="str">
        <f t="shared" si="8"/>
        <v/>
      </c>
      <c r="Z59" t="str">
        <f t="shared" si="19"/>
        <v/>
      </c>
      <c r="AA59" t="str">
        <f t="shared" si="20"/>
        <v/>
      </c>
    </row>
    <row r="60" spans="2:27" x14ac:dyDescent="0.2">
      <c r="B60" s="40">
        <v>52</v>
      </c>
      <c r="C60" s="81" t="str">
        <f t="shared" si="22"/>
        <v/>
      </c>
      <c r="D60" s="81"/>
      <c r="E60" s="40"/>
      <c r="F60" s="8"/>
      <c r="G60" s="40"/>
      <c r="H60" s="82"/>
      <c r="I60" s="82"/>
      <c r="J60" s="40"/>
      <c r="K60" s="45" t="str">
        <f t="shared" si="17"/>
        <v/>
      </c>
      <c r="L60" s="46"/>
      <c r="M60" s="6" t="str">
        <f>IF(J60="","",(K60/J60)/LOOKUP(RIGHT($D$2,3),定数!$A$6:$A$13,定数!$B$6:$B$13))</f>
        <v/>
      </c>
      <c r="N60" s="40"/>
      <c r="O60" s="8"/>
      <c r="P60" s="82"/>
      <c r="Q60" s="82"/>
      <c r="R60" s="83" t="str">
        <f>IF(P60="","",T60*M60*LOOKUP(RIGHT($D$2,3),定数!$A$6:$A$13,定数!$B$6:$B$13))</f>
        <v/>
      </c>
      <c r="S60" s="83"/>
      <c r="T60" s="84" t="str">
        <f t="shared" si="6"/>
        <v/>
      </c>
      <c r="U60" s="84"/>
      <c r="V60" t="str">
        <f t="shared" si="21"/>
        <v/>
      </c>
      <c r="W60" t="str">
        <f t="shared" si="18"/>
        <v/>
      </c>
      <c r="X60" s="41" t="str">
        <f t="shared" si="7"/>
        <v/>
      </c>
      <c r="Y60" s="42" t="str">
        <f t="shared" si="8"/>
        <v/>
      </c>
      <c r="Z60" t="str">
        <f t="shared" si="19"/>
        <v/>
      </c>
      <c r="AA60" t="str">
        <f t="shared" si="20"/>
        <v/>
      </c>
    </row>
    <row r="61" spans="2:27" x14ac:dyDescent="0.2">
      <c r="B61" s="40">
        <v>53</v>
      </c>
      <c r="C61" s="81" t="str">
        <f t="shared" si="22"/>
        <v/>
      </c>
      <c r="D61" s="81"/>
      <c r="E61" s="40"/>
      <c r="F61" s="8"/>
      <c r="G61" s="40"/>
      <c r="H61" s="82"/>
      <c r="I61" s="82"/>
      <c r="J61" s="40"/>
      <c r="K61" s="45" t="str">
        <f t="shared" si="17"/>
        <v/>
      </c>
      <c r="L61" s="46"/>
      <c r="M61" s="6" t="str">
        <f>IF(J61="","",(K61/J61)/LOOKUP(RIGHT($D$2,3),定数!$A$6:$A$13,定数!$B$6:$B$13))</f>
        <v/>
      </c>
      <c r="N61" s="40"/>
      <c r="O61" s="8"/>
      <c r="P61" s="82"/>
      <c r="Q61" s="82"/>
      <c r="R61" s="83" t="str">
        <f>IF(P61="","",T61*M61*LOOKUP(RIGHT($D$2,3),定数!$A$6:$A$13,定数!$B$6:$B$13))</f>
        <v/>
      </c>
      <c r="S61" s="83"/>
      <c r="T61" s="84" t="str">
        <f t="shared" si="6"/>
        <v/>
      </c>
      <c r="U61" s="84"/>
      <c r="V61" t="str">
        <f t="shared" si="21"/>
        <v/>
      </c>
      <c r="W61" t="str">
        <f t="shared" si="18"/>
        <v/>
      </c>
      <c r="X61" s="41" t="str">
        <f t="shared" si="7"/>
        <v/>
      </c>
      <c r="Y61" s="42" t="str">
        <f t="shared" si="8"/>
        <v/>
      </c>
      <c r="Z61" t="str">
        <f t="shared" si="19"/>
        <v/>
      </c>
      <c r="AA61" t="str">
        <f t="shared" si="20"/>
        <v/>
      </c>
    </row>
    <row r="62" spans="2:27" x14ac:dyDescent="0.2">
      <c r="B62" s="40">
        <v>54</v>
      </c>
      <c r="C62" s="81" t="str">
        <f t="shared" si="22"/>
        <v/>
      </c>
      <c r="D62" s="81"/>
      <c r="E62" s="40"/>
      <c r="F62" s="8"/>
      <c r="G62" s="40"/>
      <c r="H62" s="82"/>
      <c r="I62" s="82"/>
      <c r="J62" s="40"/>
      <c r="K62" s="45" t="str">
        <f t="shared" si="17"/>
        <v/>
      </c>
      <c r="L62" s="46"/>
      <c r="M62" s="6" t="str">
        <f>IF(J62="","",(K62/J62)/LOOKUP(RIGHT($D$2,3),定数!$A$6:$A$13,定数!$B$6:$B$13))</f>
        <v/>
      </c>
      <c r="N62" s="40"/>
      <c r="O62" s="8"/>
      <c r="P62" s="82"/>
      <c r="Q62" s="82"/>
      <c r="R62" s="83" t="str">
        <f>IF(P62="","",T62*M62*LOOKUP(RIGHT($D$2,3),定数!$A$6:$A$13,定数!$B$6:$B$13))</f>
        <v/>
      </c>
      <c r="S62" s="83"/>
      <c r="T62" s="84" t="str">
        <f t="shared" si="6"/>
        <v/>
      </c>
      <c r="U62" s="84"/>
      <c r="V62" t="str">
        <f t="shared" si="21"/>
        <v/>
      </c>
      <c r="W62" t="str">
        <f t="shared" si="18"/>
        <v/>
      </c>
      <c r="X62" s="41" t="str">
        <f t="shared" si="7"/>
        <v/>
      </c>
      <c r="Y62" s="42" t="str">
        <f t="shared" si="8"/>
        <v/>
      </c>
      <c r="Z62" t="str">
        <f t="shared" si="19"/>
        <v/>
      </c>
      <c r="AA62" t="str">
        <f t="shared" si="20"/>
        <v/>
      </c>
    </row>
    <row r="63" spans="2:27" x14ac:dyDescent="0.2">
      <c r="B63" s="40">
        <v>55</v>
      </c>
      <c r="C63" s="81" t="str">
        <f t="shared" si="22"/>
        <v/>
      </c>
      <c r="D63" s="81"/>
      <c r="E63" s="40"/>
      <c r="F63" s="8"/>
      <c r="G63" s="40"/>
      <c r="H63" s="82"/>
      <c r="I63" s="82"/>
      <c r="J63" s="40"/>
      <c r="K63" s="45" t="str">
        <f t="shared" si="17"/>
        <v/>
      </c>
      <c r="L63" s="46"/>
      <c r="M63" s="6" t="str">
        <f>IF(J63="","",(K63/J63)/LOOKUP(RIGHT($D$2,3),定数!$A$6:$A$13,定数!$B$6:$B$13))</f>
        <v/>
      </c>
      <c r="N63" s="40"/>
      <c r="O63" s="8"/>
      <c r="P63" s="82"/>
      <c r="Q63" s="82"/>
      <c r="R63" s="83" t="str">
        <f>IF(P63="","",T63*M63*LOOKUP(RIGHT($D$2,3),定数!$A$6:$A$13,定数!$B$6:$B$13))</f>
        <v/>
      </c>
      <c r="S63" s="83"/>
      <c r="T63" s="84" t="str">
        <f t="shared" si="6"/>
        <v/>
      </c>
      <c r="U63" s="84"/>
      <c r="V63" t="str">
        <f t="shared" si="21"/>
        <v/>
      </c>
      <c r="W63" t="str">
        <f t="shared" si="18"/>
        <v/>
      </c>
      <c r="X63" s="41" t="str">
        <f t="shared" si="7"/>
        <v/>
      </c>
      <c r="Y63" s="42" t="str">
        <f t="shared" si="8"/>
        <v/>
      </c>
      <c r="Z63" t="str">
        <f t="shared" si="19"/>
        <v/>
      </c>
      <c r="AA63" t="str">
        <f t="shared" si="20"/>
        <v/>
      </c>
    </row>
    <row r="64" spans="2:27" x14ac:dyDescent="0.2">
      <c r="B64" s="40">
        <v>56</v>
      </c>
      <c r="C64" s="81" t="str">
        <f t="shared" si="22"/>
        <v/>
      </c>
      <c r="D64" s="81"/>
      <c r="E64" s="40"/>
      <c r="F64" s="8"/>
      <c r="G64" s="40"/>
      <c r="H64" s="82"/>
      <c r="I64" s="82"/>
      <c r="J64" s="40"/>
      <c r="K64" s="45" t="str">
        <f t="shared" si="17"/>
        <v/>
      </c>
      <c r="L64" s="46"/>
      <c r="M64" s="6" t="str">
        <f>IF(J64="","",(K64/J64)/LOOKUP(RIGHT($D$2,3),定数!$A$6:$A$13,定数!$B$6:$B$13))</f>
        <v/>
      </c>
      <c r="N64" s="40"/>
      <c r="O64" s="8"/>
      <c r="P64" s="82"/>
      <c r="Q64" s="82"/>
      <c r="R64" s="83" t="str">
        <f>IF(P64="","",T64*M64*LOOKUP(RIGHT($D$2,3),定数!$A$6:$A$13,定数!$B$6:$B$13))</f>
        <v/>
      </c>
      <c r="S64" s="83"/>
      <c r="T64" s="84" t="str">
        <f t="shared" si="6"/>
        <v/>
      </c>
      <c r="U64" s="84"/>
      <c r="V64" t="str">
        <f t="shared" si="21"/>
        <v/>
      </c>
      <c r="W64" t="str">
        <f t="shared" si="18"/>
        <v/>
      </c>
      <c r="X64" s="41" t="str">
        <f t="shared" si="7"/>
        <v/>
      </c>
      <c r="Y64" s="42" t="str">
        <f t="shared" si="8"/>
        <v/>
      </c>
      <c r="Z64" t="str">
        <f t="shared" si="19"/>
        <v/>
      </c>
      <c r="AA64" t="str">
        <f t="shared" si="20"/>
        <v/>
      </c>
    </row>
    <row r="65" spans="2:27" x14ac:dyDescent="0.2">
      <c r="B65" s="40">
        <v>57</v>
      </c>
      <c r="C65" s="81" t="str">
        <f t="shared" si="22"/>
        <v/>
      </c>
      <c r="D65" s="81"/>
      <c r="E65" s="40"/>
      <c r="F65" s="8"/>
      <c r="G65" s="40"/>
      <c r="H65" s="82"/>
      <c r="I65" s="82"/>
      <c r="J65" s="40"/>
      <c r="K65" s="45" t="str">
        <f t="shared" si="17"/>
        <v/>
      </c>
      <c r="L65" s="46"/>
      <c r="M65" s="6" t="str">
        <f>IF(J65="","",(K65/J65)/LOOKUP(RIGHT($D$2,3),定数!$A$6:$A$13,定数!$B$6:$B$13))</f>
        <v/>
      </c>
      <c r="N65" s="40"/>
      <c r="O65" s="8"/>
      <c r="P65" s="82"/>
      <c r="Q65" s="82"/>
      <c r="R65" s="83" t="str">
        <f>IF(P65="","",T65*M65*LOOKUP(RIGHT($D$2,3),定数!$A$6:$A$13,定数!$B$6:$B$13))</f>
        <v/>
      </c>
      <c r="S65" s="83"/>
      <c r="T65" s="84" t="str">
        <f t="shared" si="6"/>
        <v/>
      </c>
      <c r="U65" s="84"/>
      <c r="V65" t="str">
        <f t="shared" si="21"/>
        <v/>
      </c>
      <c r="W65" t="str">
        <f t="shared" si="18"/>
        <v/>
      </c>
      <c r="X65" s="41" t="str">
        <f t="shared" si="7"/>
        <v/>
      </c>
      <c r="Y65" s="42" t="str">
        <f t="shared" si="8"/>
        <v/>
      </c>
      <c r="Z65" t="str">
        <f t="shared" si="19"/>
        <v/>
      </c>
      <c r="AA65" t="str">
        <f t="shared" si="20"/>
        <v/>
      </c>
    </row>
    <row r="66" spans="2:27" x14ac:dyDescent="0.2">
      <c r="B66" s="40">
        <v>58</v>
      </c>
      <c r="C66" s="81" t="str">
        <f t="shared" si="22"/>
        <v/>
      </c>
      <c r="D66" s="81"/>
      <c r="E66" s="40"/>
      <c r="F66" s="8"/>
      <c r="G66" s="40"/>
      <c r="H66" s="82"/>
      <c r="I66" s="82"/>
      <c r="J66" s="40"/>
      <c r="K66" s="45" t="str">
        <f t="shared" si="17"/>
        <v/>
      </c>
      <c r="L66" s="46"/>
      <c r="M66" s="6" t="str">
        <f>IF(J66="","",(K66/J66)/LOOKUP(RIGHT($D$2,3),定数!$A$6:$A$13,定数!$B$6:$B$13))</f>
        <v/>
      </c>
      <c r="N66" s="40"/>
      <c r="O66" s="8"/>
      <c r="P66" s="82"/>
      <c r="Q66" s="82"/>
      <c r="R66" s="83" t="str">
        <f>IF(P66="","",T66*M66*LOOKUP(RIGHT($D$2,3),定数!$A$6:$A$13,定数!$B$6:$B$13))</f>
        <v/>
      </c>
      <c r="S66" s="83"/>
      <c r="T66" s="84" t="str">
        <f t="shared" si="6"/>
        <v/>
      </c>
      <c r="U66" s="84"/>
      <c r="V66" t="str">
        <f t="shared" si="21"/>
        <v/>
      </c>
      <c r="W66" t="str">
        <f t="shared" si="18"/>
        <v/>
      </c>
      <c r="X66" s="41" t="str">
        <f t="shared" si="7"/>
        <v/>
      </c>
      <c r="Y66" s="42" t="str">
        <f t="shared" si="8"/>
        <v/>
      </c>
      <c r="Z66" t="str">
        <f t="shared" si="19"/>
        <v/>
      </c>
      <c r="AA66" t="str">
        <f t="shared" si="20"/>
        <v/>
      </c>
    </row>
    <row r="67" spans="2:27" x14ac:dyDescent="0.2">
      <c r="B67" s="40">
        <v>59</v>
      </c>
      <c r="C67" s="81" t="str">
        <f t="shared" si="22"/>
        <v/>
      </c>
      <c r="D67" s="81"/>
      <c r="E67" s="40"/>
      <c r="F67" s="8"/>
      <c r="G67" s="40"/>
      <c r="H67" s="82"/>
      <c r="I67" s="82"/>
      <c r="J67" s="40"/>
      <c r="K67" s="45" t="str">
        <f t="shared" si="17"/>
        <v/>
      </c>
      <c r="L67" s="46"/>
      <c r="M67" s="6" t="str">
        <f>IF(J67="","",(K67/J67)/LOOKUP(RIGHT($D$2,3),定数!$A$6:$A$13,定数!$B$6:$B$13))</f>
        <v/>
      </c>
      <c r="N67" s="40"/>
      <c r="O67" s="8"/>
      <c r="P67" s="82"/>
      <c r="Q67" s="82"/>
      <c r="R67" s="83" t="str">
        <f>IF(P67="","",T67*M67*LOOKUP(RIGHT($D$2,3),定数!$A$6:$A$13,定数!$B$6:$B$13))</f>
        <v/>
      </c>
      <c r="S67" s="83"/>
      <c r="T67" s="84" t="str">
        <f t="shared" si="6"/>
        <v/>
      </c>
      <c r="U67" s="84"/>
      <c r="V67" t="str">
        <f t="shared" si="21"/>
        <v/>
      </c>
      <c r="W67" t="str">
        <f t="shared" si="18"/>
        <v/>
      </c>
      <c r="X67" s="41" t="str">
        <f t="shared" si="7"/>
        <v/>
      </c>
      <c r="Y67" s="42" t="str">
        <f t="shared" si="8"/>
        <v/>
      </c>
      <c r="Z67" t="str">
        <f t="shared" si="19"/>
        <v/>
      </c>
      <c r="AA67" t="str">
        <f t="shared" si="20"/>
        <v/>
      </c>
    </row>
    <row r="68" spans="2:27" x14ac:dyDescent="0.2">
      <c r="B68" s="40">
        <v>60</v>
      </c>
      <c r="C68" s="81" t="str">
        <f t="shared" si="22"/>
        <v/>
      </c>
      <c r="D68" s="81"/>
      <c r="E68" s="40"/>
      <c r="F68" s="8"/>
      <c r="G68" s="40"/>
      <c r="H68" s="82"/>
      <c r="I68" s="82"/>
      <c r="J68" s="40"/>
      <c r="K68" s="45" t="str">
        <f t="shared" si="17"/>
        <v/>
      </c>
      <c r="L68" s="46"/>
      <c r="M68" s="6" t="str">
        <f>IF(J68="","",(K68/J68)/LOOKUP(RIGHT($D$2,3),定数!$A$6:$A$13,定数!$B$6:$B$13))</f>
        <v/>
      </c>
      <c r="N68" s="40"/>
      <c r="O68" s="8"/>
      <c r="P68" s="82"/>
      <c r="Q68" s="82"/>
      <c r="R68" s="83" t="str">
        <f>IF(P68="","",T68*M68*LOOKUP(RIGHT($D$2,3),定数!$A$6:$A$13,定数!$B$6:$B$13))</f>
        <v/>
      </c>
      <c r="S68" s="83"/>
      <c r="T68" s="84" t="str">
        <f t="shared" si="6"/>
        <v/>
      </c>
      <c r="U68" s="84"/>
      <c r="V68" t="str">
        <f t="shared" si="21"/>
        <v/>
      </c>
      <c r="W68" t="str">
        <f t="shared" si="18"/>
        <v/>
      </c>
      <c r="X68" s="41" t="str">
        <f t="shared" si="7"/>
        <v/>
      </c>
      <c r="Y68" s="42" t="str">
        <f t="shared" si="8"/>
        <v/>
      </c>
      <c r="Z68" t="str">
        <f t="shared" si="19"/>
        <v/>
      </c>
      <c r="AA68" t="str">
        <f t="shared" si="20"/>
        <v/>
      </c>
    </row>
    <row r="69" spans="2:27" x14ac:dyDescent="0.2">
      <c r="B69" s="40">
        <v>61</v>
      </c>
      <c r="C69" s="81" t="str">
        <f t="shared" si="22"/>
        <v/>
      </c>
      <c r="D69" s="81"/>
      <c r="E69" s="40"/>
      <c r="F69" s="8"/>
      <c r="G69" s="40"/>
      <c r="H69" s="82"/>
      <c r="I69" s="82"/>
      <c r="J69" s="40"/>
      <c r="K69" s="45" t="str">
        <f t="shared" si="17"/>
        <v/>
      </c>
      <c r="L69" s="46"/>
      <c r="M69" s="6" t="str">
        <f>IF(J69="","",(K69/J69)/LOOKUP(RIGHT($D$2,3),定数!$A$6:$A$13,定数!$B$6:$B$13))</f>
        <v/>
      </c>
      <c r="N69" s="40"/>
      <c r="O69" s="8"/>
      <c r="P69" s="82"/>
      <c r="Q69" s="82"/>
      <c r="R69" s="83" t="str">
        <f>IF(P69="","",T69*M69*LOOKUP(RIGHT($D$2,3),定数!$A$6:$A$13,定数!$B$6:$B$13))</f>
        <v/>
      </c>
      <c r="S69" s="83"/>
      <c r="T69" s="84" t="str">
        <f t="shared" si="6"/>
        <v/>
      </c>
      <c r="U69" s="84"/>
      <c r="V69" t="str">
        <f t="shared" si="21"/>
        <v/>
      </c>
      <c r="W69" t="str">
        <f t="shared" si="18"/>
        <v/>
      </c>
      <c r="X69" s="41" t="str">
        <f t="shared" si="7"/>
        <v/>
      </c>
      <c r="Y69" s="42" t="str">
        <f t="shared" si="8"/>
        <v/>
      </c>
      <c r="Z69" t="str">
        <f t="shared" si="19"/>
        <v/>
      </c>
      <c r="AA69" t="str">
        <f t="shared" si="20"/>
        <v/>
      </c>
    </row>
    <row r="70" spans="2:27" x14ac:dyDescent="0.2">
      <c r="B70" s="40">
        <v>62</v>
      </c>
      <c r="C70" s="81" t="str">
        <f t="shared" si="22"/>
        <v/>
      </c>
      <c r="D70" s="81"/>
      <c r="E70" s="40"/>
      <c r="F70" s="8"/>
      <c r="G70" s="40"/>
      <c r="H70" s="82"/>
      <c r="I70" s="82"/>
      <c r="J70" s="40"/>
      <c r="K70" s="45" t="str">
        <f t="shared" si="17"/>
        <v/>
      </c>
      <c r="L70" s="46"/>
      <c r="M70" s="6" t="str">
        <f>IF(J70="","",(K70/J70)/LOOKUP(RIGHT($D$2,3),定数!$A$6:$A$13,定数!$B$6:$B$13))</f>
        <v/>
      </c>
      <c r="N70" s="40"/>
      <c r="O70" s="8"/>
      <c r="P70" s="82"/>
      <c r="Q70" s="82"/>
      <c r="R70" s="83" t="str">
        <f>IF(P70="","",T70*M70*LOOKUP(RIGHT($D$2,3),定数!$A$6:$A$13,定数!$B$6:$B$13))</f>
        <v/>
      </c>
      <c r="S70" s="83"/>
      <c r="T70" s="84" t="str">
        <f t="shared" si="6"/>
        <v/>
      </c>
      <c r="U70" s="84"/>
      <c r="V70" t="str">
        <f t="shared" si="21"/>
        <v/>
      </c>
      <c r="W70" t="str">
        <f t="shared" si="18"/>
        <v/>
      </c>
      <c r="X70" s="41" t="str">
        <f t="shared" si="7"/>
        <v/>
      </c>
      <c r="Y70" s="42" t="str">
        <f t="shared" si="8"/>
        <v/>
      </c>
      <c r="Z70" t="str">
        <f t="shared" si="19"/>
        <v/>
      </c>
      <c r="AA70" t="str">
        <f t="shared" si="20"/>
        <v/>
      </c>
    </row>
    <row r="71" spans="2:27" x14ac:dyDescent="0.2">
      <c r="B71" s="40">
        <v>63</v>
      </c>
      <c r="C71" s="81" t="str">
        <f t="shared" si="22"/>
        <v/>
      </c>
      <c r="D71" s="81"/>
      <c r="E71" s="40"/>
      <c r="F71" s="8"/>
      <c r="G71" s="40"/>
      <c r="H71" s="82"/>
      <c r="I71" s="82"/>
      <c r="J71" s="40"/>
      <c r="K71" s="45" t="str">
        <f t="shared" si="17"/>
        <v/>
      </c>
      <c r="L71" s="46"/>
      <c r="M71" s="6" t="str">
        <f>IF(J71="","",(K71/J71)/LOOKUP(RIGHT($D$2,3),定数!$A$6:$A$13,定数!$B$6:$B$13))</f>
        <v/>
      </c>
      <c r="N71" s="40"/>
      <c r="O71" s="8"/>
      <c r="P71" s="82"/>
      <c r="Q71" s="82"/>
      <c r="R71" s="83" t="str">
        <f>IF(P71="","",T71*M71*LOOKUP(RIGHT($D$2,3),定数!$A$6:$A$13,定数!$B$6:$B$13))</f>
        <v/>
      </c>
      <c r="S71" s="83"/>
      <c r="T71" s="84" t="str">
        <f t="shared" si="6"/>
        <v/>
      </c>
      <c r="U71" s="84"/>
      <c r="V71" t="str">
        <f t="shared" si="21"/>
        <v/>
      </c>
      <c r="W71" t="str">
        <f t="shared" si="18"/>
        <v/>
      </c>
      <c r="X71" s="41" t="str">
        <f t="shared" si="7"/>
        <v/>
      </c>
      <c r="Y71" s="42" t="str">
        <f t="shared" si="8"/>
        <v/>
      </c>
      <c r="Z71" t="str">
        <f t="shared" si="19"/>
        <v/>
      </c>
      <c r="AA71" t="str">
        <f t="shared" si="20"/>
        <v/>
      </c>
    </row>
    <row r="72" spans="2:27" x14ac:dyDescent="0.2">
      <c r="B72" s="40">
        <v>64</v>
      </c>
      <c r="C72" s="81" t="str">
        <f t="shared" si="22"/>
        <v/>
      </c>
      <c r="D72" s="81"/>
      <c r="E72" s="40"/>
      <c r="F72" s="8"/>
      <c r="G72" s="40"/>
      <c r="H72" s="82"/>
      <c r="I72" s="82"/>
      <c r="J72" s="40"/>
      <c r="K72" s="45" t="str">
        <f t="shared" si="17"/>
        <v/>
      </c>
      <c r="L72" s="46"/>
      <c r="M72" s="6" t="str">
        <f>IF(J72="","",(K72/J72)/LOOKUP(RIGHT($D$2,3),定数!$A$6:$A$13,定数!$B$6:$B$13))</f>
        <v/>
      </c>
      <c r="N72" s="40"/>
      <c r="O72" s="8"/>
      <c r="P72" s="82"/>
      <c r="Q72" s="82"/>
      <c r="R72" s="83" t="str">
        <f>IF(P72="","",T72*M72*LOOKUP(RIGHT($D$2,3),定数!$A$6:$A$13,定数!$B$6:$B$13))</f>
        <v/>
      </c>
      <c r="S72" s="83"/>
      <c r="T72" s="84" t="str">
        <f t="shared" si="6"/>
        <v/>
      </c>
      <c r="U72" s="84"/>
      <c r="V72" t="str">
        <f t="shared" si="21"/>
        <v/>
      </c>
      <c r="W72" t="str">
        <f t="shared" si="18"/>
        <v/>
      </c>
      <c r="X72" s="41" t="str">
        <f t="shared" si="7"/>
        <v/>
      </c>
      <c r="Y72" s="42" t="str">
        <f t="shared" si="8"/>
        <v/>
      </c>
      <c r="Z72" t="str">
        <f t="shared" si="19"/>
        <v/>
      </c>
      <c r="AA72" t="str">
        <f t="shared" si="20"/>
        <v/>
      </c>
    </row>
    <row r="73" spans="2:27" x14ac:dyDescent="0.2">
      <c r="B73" s="40">
        <v>65</v>
      </c>
      <c r="C73" s="81" t="str">
        <f t="shared" si="22"/>
        <v/>
      </c>
      <c r="D73" s="81"/>
      <c r="E73" s="40"/>
      <c r="F73" s="8"/>
      <c r="G73" s="40"/>
      <c r="H73" s="82"/>
      <c r="I73" s="82"/>
      <c r="J73" s="40"/>
      <c r="K73" s="45" t="str">
        <f t="shared" si="17"/>
        <v/>
      </c>
      <c r="L73" s="46"/>
      <c r="M73" s="6" t="str">
        <f>IF(J73="","",(K73/J73)/LOOKUP(RIGHT($D$2,3),定数!$A$6:$A$13,定数!$B$6:$B$13))</f>
        <v/>
      </c>
      <c r="N73" s="40"/>
      <c r="O73" s="8"/>
      <c r="P73" s="82"/>
      <c r="Q73" s="82"/>
      <c r="R73" s="83" t="str">
        <f>IF(P73="","",T73*M73*LOOKUP(RIGHT($D$2,3),定数!$A$6:$A$13,定数!$B$6:$B$13))</f>
        <v/>
      </c>
      <c r="S73" s="83"/>
      <c r="T73" s="84" t="str">
        <f t="shared" si="6"/>
        <v/>
      </c>
      <c r="U73" s="84"/>
      <c r="V73" t="str">
        <f t="shared" si="21"/>
        <v/>
      </c>
      <c r="W73" t="str">
        <f t="shared" si="18"/>
        <v/>
      </c>
      <c r="X73" s="41" t="str">
        <f t="shared" si="7"/>
        <v/>
      </c>
      <c r="Y73" s="42" t="str">
        <f t="shared" si="8"/>
        <v/>
      </c>
      <c r="Z73" t="str">
        <f t="shared" si="19"/>
        <v/>
      </c>
      <c r="AA73" t="str">
        <f t="shared" si="20"/>
        <v/>
      </c>
    </row>
    <row r="74" spans="2:27" x14ac:dyDescent="0.2">
      <c r="B74" s="40">
        <v>66</v>
      </c>
      <c r="C74" s="81" t="str">
        <f t="shared" si="22"/>
        <v/>
      </c>
      <c r="D74" s="81"/>
      <c r="E74" s="40"/>
      <c r="F74" s="8"/>
      <c r="G74" s="40"/>
      <c r="H74" s="82"/>
      <c r="I74" s="82"/>
      <c r="J74" s="40"/>
      <c r="K74" s="45" t="str">
        <f t="shared" si="17"/>
        <v/>
      </c>
      <c r="L74" s="46"/>
      <c r="M74" s="6" t="str">
        <f>IF(J74="","",(K74/J74)/LOOKUP(RIGHT($D$2,3),定数!$A$6:$A$13,定数!$B$6:$B$13))</f>
        <v/>
      </c>
      <c r="N74" s="40"/>
      <c r="O74" s="8"/>
      <c r="P74" s="82"/>
      <c r="Q74" s="82"/>
      <c r="R74" s="83" t="str">
        <f>IF(P74="","",T74*M74*LOOKUP(RIGHT($D$2,3),定数!$A$6:$A$13,定数!$B$6:$B$13))</f>
        <v/>
      </c>
      <c r="S74" s="83"/>
      <c r="T74" s="84" t="str">
        <f t="shared" si="6"/>
        <v/>
      </c>
      <c r="U74" s="84"/>
      <c r="V74" t="str">
        <f t="shared" si="21"/>
        <v/>
      </c>
      <c r="W74" t="str">
        <f t="shared" si="18"/>
        <v/>
      </c>
      <c r="X74" s="41" t="str">
        <f t="shared" si="7"/>
        <v/>
      </c>
      <c r="Y74" s="42" t="str">
        <f t="shared" si="8"/>
        <v/>
      </c>
      <c r="Z74" t="str">
        <f t="shared" si="19"/>
        <v/>
      </c>
      <c r="AA74" t="str">
        <f t="shared" si="20"/>
        <v/>
      </c>
    </row>
    <row r="75" spans="2:27" x14ac:dyDescent="0.2">
      <c r="B75" s="40">
        <v>67</v>
      </c>
      <c r="C75" s="81" t="str">
        <f t="shared" si="22"/>
        <v/>
      </c>
      <c r="D75" s="81"/>
      <c r="E75" s="40"/>
      <c r="F75" s="8"/>
      <c r="G75" s="40"/>
      <c r="H75" s="82"/>
      <c r="I75" s="82"/>
      <c r="J75" s="40"/>
      <c r="K75" s="45" t="str">
        <f t="shared" si="17"/>
        <v/>
      </c>
      <c r="L75" s="46"/>
      <c r="M75" s="6" t="str">
        <f>IF(J75="","",(K75/J75)/LOOKUP(RIGHT($D$2,3),定数!$A$6:$A$13,定数!$B$6:$B$13))</f>
        <v/>
      </c>
      <c r="N75" s="40"/>
      <c r="O75" s="8"/>
      <c r="P75" s="82"/>
      <c r="Q75" s="82"/>
      <c r="R75" s="83" t="str">
        <f>IF(P75="","",T75*M75*LOOKUP(RIGHT($D$2,3),定数!$A$6:$A$13,定数!$B$6:$B$13))</f>
        <v/>
      </c>
      <c r="S75" s="83"/>
      <c r="T75" s="84" t="str">
        <f t="shared" ref="T75:T107" si="23">IF(P75="","",IF(G75="買",(P75-H75),(H75-P75))*IF(RIGHT($D$2,3)="JPY",100,10000))</f>
        <v/>
      </c>
      <c r="U75" s="84"/>
      <c r="V75" t="str">
        <f t="shared" si="21"/>
        <v/>
      </c>
      <c r="W75" t="str">
        <f t="shared" si="18"/>
        <v/>
      </c>
      <c r="X75" s="41" t="str">
        <f t="shared" si="7"/>
        <v/>
      </c>
      <c r="Y75" s="42" t="str">
        <f t="shared" si="8"/>
        <v/>
      </c>
      <c r="Z75" t="str">
        <f t="shared" si="19"/>
        <v/>
      </c>
      <c r="AA75" t="str">
        <f t="shared" si="20"/>
        <v/>
      </c>
    </row>
    <row r="76" spans="2:27" x14ac:dyDescent="0.2">
      <c r="B76" s="40">
        <v>68</v>
      </c>
      <c r="C76" s="81" t="str">
        <f t="shared" si="22"/>
        <v/>
      </c>
      <c r="D76" s="81"/>
      <c r="E76" s="40"/>
      <c r="F76" s="8"/>
      <c r="G76" s="40"/>
      <c r="H76" s="82"/>
      <c r="I76" s="82"/>
      <c r="J76" s="40"/>
      <c r="K76" s="45" t="str">
        <f t="shared" si="17"/>
        <v/>
      </c>
      <c r="L76" s="46"/>
      <c r="M76" s="6" t="str">
        <f>IF(J76="","",(K76/J76)/LOOKUP(RIGHT($D$2,3),定数!$A$6:$A$13,定数!$B$6:$B$13))</f>
        <v/>
      </c>
      <c r="N76" s="40"/>
      <c r="O76" s="8"/>
      <c r="P76" s="82"/>
      <c r="Q76" s="82"/>
      <c r="R76" s="83" t="str">
        <f>IF(P76="","",T76*M76*LOOKUP(RIGHT($D$2,3),定数!$A$6:$A$13,定数!$B$6:$B$13))</f>
        <v/>
      </c>
      <c r="S76" s="83"/>
      <c r="T76" s="84" t="str">
        <f t="shared" si="23"/>
        <v/>
      </c>
      <c r="U76" s="84"/>
      <c r="V76" t="str">
        <f t="shared" si="21"/>
        <v/>
      </c>
      <c r="W76" t="str">
        <f t="shared" si="18"/>
        <v/>
      </c>
      <c r="X76" s="41" t="str">
        <f t="shared" ref="X76:X108" si="24">IF(C76&lt;&gt;"",MAX(X75,C76),"")</f>
        <v/>
      </c>
      <c r="Y76" s="42" t="str">
        <f t="shared" ref="Y76:Y108" si="25">IF(X76&lt;&gt;"",1-(C76/X76),"")</f>
        <v/>
      </c>
      <c r="Z76" t="str">
        <f t="shared" si="19"/>
        <v/>
      </c>
      <c r="AA76" t="str">
        <f t="shared" si="20"/>
        <v/>
      </c>
    </row>
    <row r="77" spans="2:27" x14ac:dyDescent="0.2">
      <c r="B77" s="40">
        <v>69</v>
      </c>
      <c r="C77" s="81" t="str">
        <f t="shared" si="22"/>
        <v/>
      </c>
      <c r="D77" s="81"/>
      <c r="E77" s="40"/>
      <c r="F77" s="8"/>
      <c r="G77" s="40"/>
      <c r="H77" s="82"/>
      <c r="I77" s="82"/>
      <c r="J77" s="40"/>
      <c r="K77" s="45" t="str">
        <f t="shared" si="17"/>
        <v/>
      </c>
      <c r="L77" s="46"/>
      <c r="M77" s="6" t="str">
        <f>IF(J77="","",(K77/J77)/LOOKUP(RIGHT($D$2,3),定数!$A$6:$A$13,定数!$B$6:$B$13))</f>
        <v/>
      </c>
      <c r="N77" s="40"/>
      <c r="O77" s="8"/>
      <c r="P77" s="82"/>
      <c r="Q77" s="82"/>
      <c r="R77" s="83" t="str">
        <f>IF(P77="","",T77*M77*LOOKUP(RIGHT($D$2,3),定数!$A$6:$A$13,定数!$B$6:$B$13))</f>
        <v/>
      </c>
      <c r="S77" s="83"/>
      <c r="T77" s="84" t="str">
        <f t="shared" si="23"/>
        <v/>
      </c>
      <c r="U77" s="84"/>
      <c r="V77" t="str">
        <f t="shared" si="21"/>
        <v/>
      </c>
      <c r="W77" t="str">
        <f t="shared" si="18"/>
        <v/>
      </c>
      <c r="X77" s="41" t="str">
        <f t="shared" si="24"/>
        <v/>
      </c>
      <c r="Y77" s="42" t="str">
        <f t="shared" si="25"/>
        <v/>
      </c>
      <c r="Z77" t="str">
        <f t="shared" si="19"/>
        <v/>
      </c>
      <c r="AA77" t="str">
        <f t="shared" si="20"/>
        <v/>
      </c>
    </row>
    <row r="78" spans="2:27" x14ac:dyDescent="0.2">
      <c r="B78" s="40">
        <v>70</v>
      </c>
      <c r="C78" s="81" t="str">
        <f t="shared" si="22"/>
        <v/>
      </c>
      <c r="D78" s="81"/>
      <c r="E78" s="40"/>
      <c r="F78" s="8"/>
      <c r="G78" s="40"/>
      <c r="H78" s="82"/>
      <c r="I78" s="82"/>
      <c r="J78" s="40"/>
      <c r="K78" s="45" t="str">
        <f t="shared" si="17"/>
        <v/>
      </c>
      <c r="L78" s="46"/>
      <c r="M78" s="6" t="str">
        <f>IF(J78="","",(K78/J78)/LOOKUP(RIGHT($D$2,3),定数!$A$6:$A$13,定数!$B$6:$B$13))</f>
        <v/>
      </c>
      <c r="N78" s="40"/>
      <c r="O78" s="8"/>
      <c r="P78" s="82"/>
      <c r="Q78" s="82"/>
      <c r="R78" s="83" t="str">
        <f>IF(P78="","",T78*M78*LOOKUP(RIGHT($D$2,3),定数!$A$6:$A$13,定数!$B$6:$B$13))</f>
        <v/>
      </c>
      <c r="S78" s="83"/>
      <c r="T78" s="84" t="str">
        <f t="shared" si="23"/>
        <v/>
      </c>
      <c r="U78" s="84"/>
      <c r="V78" t="str">
        <f t="shared" si="21"/>
        <v/>
      </c>
      <c r="W78" t="str">
        <f t="shared" si="18"/>
        <v/>
      </c>
      <c r="X78" s="41" t="str">
        <f t="shared" si="24"/>
        <v/>
      </c>
      <c r="Y78" s="42" t="str">
        <f t="shared" si="25"/>
        <v/>
      </c>
      <c r="Z78" t="str">
        <f t="shared" si="19"/>
        <v/>
      </c>
      <c r="AA78" t="str">
        <f t="shared" si="20"/>
        <v/>
      </c>
    </row>
    <row r="79" spans="2:27" x14ac:dyDescent="0.2">
      <c r="B79" s="40">
        <v>71</v>
      </c>
      <c r="C79" s="81" t="str">
        <f t="shared" si="22"/>
        <v/>
      </c>
      <c r="D79" s="81"/>
      <c r="E79" s="40"/>
      <c r="F79" s="8"/>
      <c r="G79" s="40"/>
      <c r="H79" s="82"/>
      <c r="I79" s="82"/>
      <c r="J79" s="40"/>
      <c r="K79" s="45" t="str">
        <f t="shared" si="17"/>
        <v/>
      </c>
      <c r="L79" s="46"/>
      <c r="M79" s="6" t="str">
        <f>IF(J79="","",(K79/J79)/LOOKUP(RIGHT($D$2,3),定数!$A$6:$A$13,定数!$B$6:$B$13))</f>
        <v/>
      </c>
      <c r="N79" s="40"/>
      <c r="O79" s="8"/>
      <c r="P79" s="82"/>
      <c r="Q79" s="82"/>
      <c r="R79" s="83" t="str">
        <f>IF(P79="","",T79*M79*LOOKUP(RIGHT($D$2,3),定数!$A$6:$A$13,定数!$B$6:$B$13))</f>
        <v/>
      </c>
      <c r="S79" s="83"/>
      <c r="T79" s="84" t="str">
        <f t="shared" si="23"/>
        <v/>
      </c>
      <c r="U79" s="84"/>
      <c r="V79" t="str">
        <f t="shared" si="21"/>
        <v/>
      </c>
      <c r="W79" t="str">
        <f t="shared" si="18"/>
        <v/>
      </c>
      <c r="X79" s="41" t="str">
        <f t="shared" si="24"/>
        <v/>
      </c>
      <c r="Y79" s="42" t="str">
        <f t="shared" si="25"/>
        <v/>
      </c>
      <c r="Z79" t="str">
        <f t="shared" si="19"/>
        <v/>
      </c>
      <c r="AA79" t="str">
        <f t="shared" si="20"/>
        <v/>
      </c>
    </row>
    <row r="80" spans="2:27" x14ac:dyDescent="0.2">
      <c r="B80" s="40">
        <v>72</v>
      </c>
      <c r="C80" s="81" t="str">
        <f t="shared" si="22"/>
        <v/>
      </c>
      <c r="D80" s="81"/>
      <c r="E80" s="40"/>
      <c r="F80" s="8"/>
      <c r="G80" s="40"/>
      <c r="H80" s="82"/>
      <c r="I80" s="82"/>
      <c r="J80" s="40"/>
      <c r="K80" s="45" t="str">
        <f t="shared" si="17"/>
        <v/>
      </c>
      <c r="L80" s="46"/>
      <c r="M80" s="6" t="str">
        <f>IF(J80="","",(K80/J80)/LOOKUP(RIGHT($D$2,3),定数!$A$6:$A$13,定数!$B$6:$B$13))</f>
        <v/>
      </c>
      <c r="N80" s="40"/>
      <c r="O80" s="8"/>
      <c r="P80" s="82"/>
      <c r="Q80" s="82"/>
      <c r="R80" s="83" t="str">
        <f>IF(P80="","",T80*M80*LOOKUP(RIGHT($D$2,3),定数!$A$6:$A$13,定数!$B$6:$B$13))</f>
        <v/>
      </c>
      <c r="S80" s="83"/>
      <c r="T80" s="84" t="str">
        <f t="shared" si="23"/>
        <v/>
      </c>
      <c r="U80" s="84"/>
      <c r="V80" t="str">
        <f t="shared" si="21"/>
        <v/>
      </c>
      <c r="W80" t="str">
        <f t="shared" si="18"/>
        <v/>
      </c>
      <c r="X80" s="41" t="str">
        <f t="shared" si="24"/>
        <v/>
      </c>
      <c r="Y80" s="42" t="str">
        <f t="shared" si="25"/>
        <v/>
      </c>
      <c r="Z80" t="str">
        <f t="shared" si="19"/>
        <v/>
      </c>
      <c r="AA80" t="str">
        <f t="shared" si="20"/>
        <v/>
      </c>
    </row>
    <row r="81" spans="2:27" x14ac:dyDescent="0.2">
      <c r="B81" s="40">
        <v>73</v>
      </c>
      <c r="C81" s="81" t="str">
        <f t="shared" si="22"/>
        <v/>
      </c>
      <c r="D81" s="81"/>
      <c r="E81" s="40"/>
      <c r="F81" s="8"/>
      <c r="G81" s="40"/>
      <c r="H81" s="82"/>
      <c r="I81" s="82"/>
      <c r="J81" s="40"/>
      <c r="K81" s="45" t="str">
        <f t="shared" si="17"/>
        <v/>
      </c>
      <c r="L81" s="46"/>
      <c r="M81" s="6" t="str">
        <f>IF(J81="","",(K81/J81)/LOOKUP(RIGHT($D$2,3),定数!$A$6:$A$13,定数!$B$6:$B$13))</f>
        <v/>
      </c>
      <c r="N81" s="40"/>
      <c r="O81" s="8"/>
      <c r="P81" s="82"/>
      <c r="Q81" s="82"/>
      <c r="R81" s="83" t="str">
        <f>IF(P81="","",T81*M81*LOOKUP(RIGHT($D$2,3),定数!$A$6:$A$13,定数!$B$6:$B$13))</f>
        <v/>
      </c>
      <c r="S81" s="83"/>
      <c r="T81" s="84" t="str">
        <f t="shared" si="23"/>
        <v/>
      </c>
      <c r="U81" s="84"/>
      <c r="V81" t="str">
        <f t="shared" si="21"/>
        <v/>
      </c>
      <c r="W81" t="str">
        <f t="shared" si="18"/>
        <v/>
      </c>
      <c r="X81" s="41" t="str">
        <f t="shared" si="24"/>
        <v/>
      </c>
      <c r="Y81" s="42" t="str">
        <f t="shared" si="25"/>
        <v/>
      </c>
      <c r="Z81" t="str">
        <f t="shared" si="19"/>
        <v/>
      </c>
      <c r="AA81" t="str">
        <f t="shared" si="20"/>
        <v/>
      </c>
    </row>
    <row r="82" spans="2:27" x14ac:dyDescent="0.2">
      <c r="B82" s="40">
        <v>74</v>
      </c>
      <c r="C82" s="81" t="str">
        <f t="shared" si="22"/>
        <v/>
      </c>
      <c r="D82" s="81"/>
      <c r="E82" s="40"/>
      <c r="F82" s="8"/>
      <c r="G82" s="40"/>
      <c r="H82" s="82"/>
      <c r="I82" s="82"/>
      <c r="J82" s="40"/>
      <c r="K82" s="45" t="str">
        <f t="shared" si="17"/>
        <v/>
      </c>
      <c r="L82" s="46"/>
      <c r="M82" s="6" t="str">
        <f>IF(J82="","",(K82/J82)/LOOKUP(RIGHT($D$2,3),定数!$A$6:$A$13,定数!$B$6:$B$13))</f>
        <v/>
      </c>
      <c r="N82" s="40"/>
      <c r="O82" s="8"/>
      <c r="P82" s="82"/>
      <c r="Q82" s="82"/>
      <c r="R82" s="83" t="str">
        <f>IF(P82="","",T82*M82*LOOKUP(RIGHT($D$2,3),定数!$A$6:$A$13,定数!$B$6:$B$13))</f>
        <v/>
      </c>
      <c r="S82" s="83"/>
      <c r="T82" s="84" t="str">
        <f t="shared" si="23"/>
        <v/>
      </c>
      <c r="U82" s="84"/>
      <c r="V82" t="str">
        <f t="shared" si="21"/>
        <v/>
      </c>
      <c r="W82" t="str">
        <f t="shared" si="18"/>
        <v/>
      </c>
      <c r="X82" s="41" t="str">
        <f t="shared" si="24"/>
        <v/>
      </c>
      <c r="Y82" s="42" t="str">
        <f t="shared" si="25"/>
        <v/>
      </c>
      <c r="Z82" t="str">
        <f t="shared" si="19"/>
        <v/>
      </c>
      <c r="AA82" t="str">
        <f t="shared" si="20"/>
        <v/>
      </c>
    </row>
    <row r="83" spans="2:27" x14ac:dyDescent="0.2">
      <c r="B83" s="40">
        <v>75</v>
      </c>
      <c r="C83" s="81" t="str">
        <f t="shared" si="22"/>
        <v/>
      </c>
      <c r="D83" s="81"/>
      <c r="E83" s="40"/>
      <c r="F83" s="8"/>
      <c r="G83" s="40"/>
      <c r="H83" s="82"/>
      <c r="I83" s="82"/>
      <c r="J83" s="40"/>
      <c r="K83" s="45" t="str">
        <f t="shared" si="17"/>
        <v/>
      </c>
      <c r="L83" s="46"/>
      <c r="M83" s="6" t="str">
        <f>IF(J83="","",(K83/J83)/LOOKUP(RIGHT($D$2,3),定数!$A$6:$A$13,定数!$B$6:$B$13))</f>
        <v/>
      </c>
      <c r="N83" s="40"/>
      <c r="O83" s="8"/>
      <c r="P83" s="82"/>
      <c r="Q83" s="82"/>
      <c r="R83" s="83" t="str">
        <f>IF(P83="","",T83*M83*LOOKUP(RIGHT($D$2,3),定数!$A$6:$A$13,定数!$B$6:$B$13))</f>
        <v/>
      </c>
      <c r="S83" s="83"/>
      <c r="T83" s="84" t="str">
        <f t="shared" si="23"/>
        <v/>
      </c>
      <c r="U83" s="84"/>
      <c r="V83" t="str">
        <f t="shared" si="21"/>
        <v/>
      </c>
      <c r="W83" t="str">
        <f t="shared" si="18"/>
        <v/>
      </c>
      <c r="X83" s="41" t="str">
        <f t="shared" si="24"/>
        <v/>
      </c>
      <c r="Y83" s="42" t="str">
        <f t="shared" si="25"/>
        <v/>
      </c>
      <c r="Z83" t="str">
        <f t="shared" si="19"/>
        <v/>
      </c>
      <c r="AA83" t="str">
        <f t="shared" si="20"/>
        <v/>
      </c>
    </row>
    <row r="84" spans="2:27" x14ac:dyDescent="0.2">
      <c r="B84" s="40">
        <v>76</v>
      </c>
      <c r="C84" s="81" t="str">
        <f t="shared" si="22"/>
        <v/>
      </c>
      <c r="D84" s="81"/>
      <c r="E84" s="40"/>
      <c r="F84" s="8"/>
      <c r="G84" s="40"/>
      <c r="H84" s="82"/>
      <c r="I84" s="82"/>
      <c r="J84" s="40"/>
      <c r="K84" s="45" t="str">
        <f t="shared" si="17"/>
        <v/>
      </c>
      <c r="L84" s="46"/>
      <c r="M84" s="6" t="str">
        <f>IF(J84="","",(K84/J84)/LOOKUP(RIGHT($D$2,3),定数!$A$6:$A$13,定数!$B$6:$B$13))</f>
        <v/>
      </c>
      <c r="N84" s="40"/>
      <c r="O84" s="8"/>
      <c r="P84" s="82"/>
      <c r="Q84" s="82"/>
      <c r="R84" s="83" t="str">
        <f>IF(P84="","",T84*M84*LOOKUP(RIGHT($D$2,3),定数!$A$6:$A$13,定数!$B$6:$B$13))</f>
        <v/>
      </c>
      <c r="S84" s="83"/>
      <c r="T84" s="84" t="str">
        <f t="shared" si="23"/>
        <v/>
      </c>
      <c r="U84" s="84"/>
      <c r="V84" t="str">
        <f t="shared" si="21"/>
        <v/>
      </c>
      <c r="W84" t="str">
        <f t="shared" si="18"/>
        <v/>
      </c>
      <c r="X84" s="41" t="str">
        <f t="shared" si="24"/>
        <v/>
      </c>
      <c r="Y84" s="42" t="str">
        <f t="shared" si="25"/>
        <v/>
      </c>
      <c r="Z84" t="str">
        <f t="shared" si="19"/>
        <v/>
      </c>
      <c r="AA84" t="str">
        <f t="shared" si="20"/>
        <v/>
      </c>
    </row>
    <row r="85" spans="2:27" x14ac:dyDescent="0.2">
      <c r="B85" s="40">
        <v>77</v>
      </c>
      <c r="C85" s="81" t="str">
        <f t="shared" si="22"/>
        <v/>
      </c>
      <c r="D85" s="81"/>
      <c r="E85" s="40"/>
      <c r="F85" s="8"/>
      <c r="G85" s="40"/>
      <c r="H85" s="82"/>
      <c r="I85" s="82"/>
      <c r="J85" s="40"/>
      <c r="K85" s="45" t="str">
        <f t="shared" ref="K85:K116" si="26">IF(J85="","",C86*0.03)</f>
        <v/>
      </c>
      <c r="L85" s="46"/>
      <c r="M85" s="6" t="str">
        <f>IF(J85="","",(K85/J85)/LOOKUP(RIGHT($D$2,3),定数!$A$6:$A$13,定数!$B$6:$B$13))</f>
        <v/>
      </c>
      <c r="N85" s="40"/>
      <c r="O85" s="8"/>
      <c r="P85" s="82"/>
      <c r="Q85" s="82"/>
      <c r="R85" s="83" t="str">
        <f>IF(P85="","",T85*M85*LOOKUP(RIGHT($D$2,3),定数!$A$6:$A$13,定数!$B$6:$B$13))</f>
        <v/>
      </c>
      <c r="S85" s="83"/>
      <c r="T85" s="84" t="str">
        <f t="shared" si="23"/>
        <v/>
      </c>
      <c r="U85" s="84"/>
      <c r="V85" t="str">
        <f t="shared" si="21"/>
        <v/>
      </c>
      <c r="W85" t="str">
        <f t="shared" ref="W85:W108" si="27">IF(T84&lt;&gt;"",IF(T84&lt;0,1+W84,0),"")</f>
        <v/>
      </c>
      <c r="X85" s="41" t="str">
        <f t="shared" si="24"/>
        <v/>
      </c>
      <c r="Y85" s="42" t="str">
        <f t="shared" si="25"/>
        <v/>
      </c>
      <c r="Z85" t="str">
        <f t="shared" ref="Z85:Z108" si="28">IF(R84&gt;0,R84,"")</f>
        <v/>
      </c>
      <c r="AA85" t="str">
        <f t="shared" ref="AA85:AA108" si="29">IF(R84&lt;0,R84,"")</f>
        <v/>
      </c>
    </row>
    <row r="86" spans="2:27" x14ac:dyDescent="0.2">
      <c r="B86" s="40">
        <v>78</v>
      </c>
      <c r="C86" s="81" t="str">
        <f t="shared" si="22"/>
        <v/>
      </c>
      <c r="D86" s="81"/>
      <c r="E86" s="40"/>
      <c r="F86" s="8"/>
      <c r="G86" s="40"/>
      <c r="H86" s="82"/>
      <c r="I86" s="82"/>
      <c r="J86" s="40"/>
      <c r="K86" s="45" t="str">
        <f t="shared" si="26"/>
        <v/>
      </c>
      <c r="L86" s="46"/>
      <c r="M86" s="6" t="str">
        <f>IF(J86="","",(K86/J86)/LOOKUP(RIGHT($D$2,3),定数!$A$6:$A$13,定数!$B$6:$B$13))</f>
        <v/>
      </c>
      <c r="N86" s="40"/>
      <c r="O86" s="8"/>
      <c r="P86" s="82"/>
      <c r="Q86" s="82"/>
      <c r="R86" s="83" t="str">
        <f>IF(P86="","",T86*M86*LOOKUP(RIGHT($D$2,3),定数!$A$6:$A$13,定数!$B$6:$B$13))</f>
        <v/>
      </c>
      <c r="S86" s="83"/>
      <c r="T86" s="84" t="str">
        <f t="shared" si="23"/>
        <v/>
      </c>
      <c r="U86" s="84"/>
      <c r="V86" t="str">
        <f t="shared" si="21"/>
        <v/>
      </c>
      <c r="W86" t="str">
        <f t="shared" si="27"/>
        <v/>
      </c>
      <c r="X86" s="41" t="str">
        <f t="shared" si="24"/>
        <v/>
      </c>
      <c r="Y86" s="42" t="str">
        <f t="shared" si="25"/>
        <v/>
      </c>
      <c r="Z86" t="str">
        <f t="shared" si="28"/>
        <v/>
      </c>
      <c r="AA86" t="str">
        <f t="shared" si="29"/>
        <v/>
      </c>
    </row>
    <row r="87" spans="2:27" x14ac:dyDescent="0.2">
      <c r="B87" s="40">
        <v>79</v>
      </c>
      <c r="C87" s="81" t="str">
        <f t="shared" si="22"/>
        <v/>
      </c>
      <c r="D87" s="81"/>
      <c r="E87" s="40"/>
      <c r="F87" s="8"/>
      <c r="G87" s="40"/>
      <c r="H87" s="82"/>
      <c r="I87" s="82"/>
      <c r="J87" s="40"/>
      <c r="K87" s="45" t="str">
        <f t="shared" si="26"/>
        <v/>
      </c>
      <c r="L87" s="46"/>
      <c r="M87" s="6" t="str">
        <f>IF(J87="","",(K87/J87)/LOOKUP(RIGHT($D$2,3),定数!$A$6:$A$13,定数!$B$6:$B$13))</f>
        <v/>
      </c>
      <c r="N87" s="40"/>
      <c r="O87" s="8"/>
      <c r="P87" s="82"/>
      <c r="Q87" s="82"/>
      <c r="R87" s="83" t="str">
        <f>IF(P87="","",T87*M87*LOOKUP(RIGHT($D$2,3),定数!$A$6:$A$13,定数!$B$6:$B$13))</f>
        <v/>
      </c>
      <c r="S87" s="83"/>
      <c r="T87" s="84" t="str">
        <f t="shared" si="23"/>
        <v/>
      </c>
      <c r="U87" s="84"/>
      <c r="V87" t="str">
        <f t="shared" ref="V87:V108" si="30">IF(S86&lt;&gt;"",IF(S86&lt;0,1+V86,0),"")</f>
        <v/>
      </c>
      <c r="W87" t="str">
        <f t="shared" si="27"/>
        <v/>
      </c>
      <c r="X87" s="41" t="str">
        <f t="shared" si="24"/>
        <v/>
      </c>
      <c r="Y87" s="42" t="str">
        <f t="shared" si="25"/>
        <v/>
      </c>
      <c r="Z87" t="str">
        <f t="shared" si="28"/>
        <v/>
      </c>
      <c r="AA87" t="str">
        <f t="shared" si="29"/>
        <v/>
      </c>
    </row>
    <row r="88" spans="2:27" x14ac:dyDescent="0.2">
      <c r="B88" s="40">
        <v>80</v>
      </c>
      <c r="C88" s="81" t="str">
        <f t="shared" ref="C88:C119" si="31">IF(R86="","",C87+R86)</f>
        <v/>
      </c>
      <c r="D88" s="81"/>
      <c r="E88" s="40"/>
      <c r="F88" s="8"/>
      <c r="G88" s="40"/>
      <c r="H88" s="82"/>
      <c r="I88" s="82"/>
      <c r="J88" s="40"/>
      <c r="K88" s="45" t="str">
        <f t="shared" si="26"/>
        <v/>
      </c>
      <c r="L88" s="46"/>
      <c r="M88" s="6" t="str">
        <f>IF(J88="","",(K88/J88)/LOOKUP(RIGHT($D$2,3),定数!$A$6:$A$13,定数!$B$6:$B$13))</f>
        <v/>
      </c>
      <c r="N88" s="40"/>
      <c r="O88" s="8"/>
      <c r="P88" s="82"/>
      <c r="Q88" s="82"/>
      <c r="R88" s="83" t="str">
        <f>IF(P88="","",T88*M88*LOOKUP(RIGHT($D$2,3),定数!$A$6:$A$13,定数!$B$6:$B$13))</f>
        <v/>
      </c>
      <c r="S88" s="83"/>
      <c r="T88" s="84" t="str">
        <f t="shared" si="23"/>
        <v/>
      </c>
      <c r="U88" s="84"/>
      <c r="V88" t="str">
        <f t="shared" si="30"/>
        <v/>
      </c>
      <c r="W88" t="str">
        <f t="shared" si="27"/>
        <v/>
      </c>
      <c r="X88" s="41" t="str">
        <f t="shared" si="24"/>
        <v/>
      </c>
      <c r="Y88" s="42" t="str">
        <f t="shared" si="25"/>
        <v/>
      </c>
      <c r="Z88" t="str">
        <f t="shared" si="28"/>
        <v/>
      </c>
      <c r="AA88" t="str">
        <f t="shared" si="29"/>
        <v/>
      </c>
    </row>
    <row r="89" spans="2:27" x14ac:dyDescent="0.2">
      <c r="B89" s="40">
        <v>81</v>
      </c>
      <c r="C89" s="81" t="str">
        <f t="shared" si="31"/>
        <v/>
      </c>
      <c r="D89" s="81"/>
      <c r="E89" s="40"/>
      <c r="F89" s="8"/>
      <c r="G89" s="40"/>
      <c r="H89" s="82"/>
      <c r="I89" s="82"/>
      <c r="J89" s="40"/>
      <c r="K89" s="45" t="str">
        <f t="shared" si="26"/>
        <v/>
      </c>
      <c r="L89" s="46"/>
      <c r="M89" s="6" t="str">
        <f>IF(J89="","",(K89/J89)/LOOKUP(RIGHT($D$2,3),定数!$A$6:$A$13,定数!$B$6:$B$13))</f>
        <v/>
      </c>
      <c r="N89" s="40"/>
      <c r="O89" s="8"/>
      <c r="P89" s="82"/>
      <c r="Q89" s="82"/>
      <c r="R89" s="83" t="str">
        <f>IF(P89="","",T89*M89*LOOKUP(RIGHT($D$2,3),定数!$A$6:$A$13,定数!$B$6:$B$13))</f>
        <v/>
      </c>
      <c r="S89" s="83"/>
      <c r="T89" s="84" t="str">
        <f t="shared" si="23"/>
        <v/>
      </c>
      <c r="U89" s="84"/>
      <c r="V89" t="str">
        <f t="shared" si="30"/>
        <v/>
      </c>
      <c r="W89" t="str">
        <f t="shared" si="27"/>
        <v/>
      </c>
      <c r="X89" s="41" t="str">
        <f t="shared" si="24"/>
        <v/>
      </c>
      <c r="Y89" s="42" t="str">
        <f t="shared" si="25"/>
        <v/>
      </c>
      <c r="Z89" t="str">
        <f t="shared" si="28"/>
        <v/>
      </c>
      <c r="AA89" t="str">
        <f t="shared" si="29"/>
        <v/>
      </c>
    </row>
    <row r="90" spans="2:27" x14ac:dyDescent="0.2">
      <c r="B90" s="40">
        <v>82</v>
      </c>
      <c r="C90" s="81" t="str">
        <f t="shared" si="31"/>
        <v/>
      </c>
      <c r="D90" s="81"/>
      <c r="E90" s="40"/>
      <c r="F90" s="8"/>
      <c r="G90" s="40"/>
      <c r="H90" s="82"/>
      <c r="I90" s="82"/>
      <c r="J90" s="40"/>
      <c r="K90" s="45" t="str">
        <f t="shared" si="26"/>
        <v/>
      </c>
      <c r="L90" s="46"/>
      <c r="M90" s="6" t="str">
        <f>IF(J90="","",(K90/J90)/LOOKUP(RIGHT($D$2,3),定数!$A$6:$A$13,定数!$B$6:$B$13))</f>
        <v/>
      </c>
      <c r="N90" s="40"/>
      <c r="O90" s="8"/>
      <c r="P90" s="82"/>
      <c r="Q90" s="82"/>
      <c r="R90" s="83" t="str">
        <f>IF(P90="","",T90*M90*LOOKUP(RIGHT($D$2,3),定数!$A$6:$A$13,定数!$B$6:$B$13))</f>
        <v/>
      </c>
      <c r="S90" s="83"/>
      <c r="T90" s="84" t="str">
        <f t="shared" si="23"/>
        <v/>
      </c>
      <c r="U90" s="84"/>
      <c r="V90" t="str">
        <f t="shared" si="30"/>
        <v/>
      </c>
      <c r="W90" t="str">
        <f t="shared" si="27"/>
        <v/>
      </c>
      <c r="X90" s="41" t="str">
        <f t="shared" si="24"/>
        <v/>
      </c>
      <c r="Y90" s="42" t="str">
        <f t="shared" si="25"/>
        <v/>
      </c>
      <c r="Z90" t="str">
        <f t="shared" si="28"/>
        <v/>
      </c>
      <c r="AA90" t="str">
        <f t="shared" si="29"/>
        <v/>
      </c>
    </row>
    <row r="91" spans="2:27" x14ac:dyDescent="0.2">
      <c r="B91" s="40">
        <v>83</v>
      </c>
      <c r="C91" s="81" t="str">
        <f t="shared" si="31"/>
        <v/>
      </c>
      <c r="D91" s="81"/>
      <c r="E91" s="40"/>
      <c r="F91" s="8"/>
      <c r="G91" s="40"/>
      <c r="H91" s="82"/>
      <c r="I91" s="82"/>
      <c r="J91" s="40"/>
      <c r="K91" s="45" t="str">
        <f t="shared" si="26"/>
        <v/>
      </c>
      <c r="L91" s="46"/>
      <c r="M91" s="6" t="str">
        <f>IF(J91="","",(K91/J91)/LOOKUP(RIGHT($D$2,3),定数!$A$6:$A$13,定数!$B$6:$B$13))</f>
        <v/>
      </c>
      <c r="N91" s="40"/>
      <c r="O91" s="8"/>
      <c r="P91" s="82"/>
      <c r="Q91" s="82"/>
      <c r="R91" s="83" t="str">
        <f>IF(P91="","",T91*M91*LOOKUP(RIGHT($D$2,3),定数!$A$6:$A$13,定数!$B$6:$B$13))</f>
        <v/>
      </c>
      <c r="S91" s="83"/>
      <c r="T91" s="84" t="str">
        <f t="shared" si="23"/>
        <v/>
      </c>
      <c r="U91" s="84"/>
      <c r="V91" t="str">
        <f t="shared" si="30"/>
        <v/>
      </c>
      <c r="W91" t="str">
        <f t="shared" si="27"/>
        <v/>
      </c>
      <c r="X91" s="41" t="str">
        <f t="shared" si="24"/>
        <v/>
      </c>
      <c r="Y91" s="42" t="str">
        <f t="shared" si="25"/>
        <v/>
      </c>
      <c r="Z91" t="str">
        <f t="shared" si="28"/>
        <v/>
      </c>
      <c r="AA91" t="str">
        <f t="shared" si="29"/>
        <v/>
      </c>
    </row>
    <row r="92" spans="2:27" x14ac:dyDescent="0.2">
      <c r="B92" s="40">
        <v>84</v>
      </c>
      <c r="C92" s="81" t="str">
        <f t="shared" si="31"/>
        <v/>
      </c>
      <c r="D92" s="81"/>
      <c r="E92" s="40"/>
      <c r="F92" s="8"/>
      <c r="G92" s="40"/>
      <c r="H92" s="82"/>
      <c r="I92" s="82"/>
      <c r="J92" s="40"/>
      <c r="K92" s="45" t="str">
        <f t="shared" si="26"/>
        <v/>
      </c>
      <c r="L92" s="46"/>
      <c r="M92" s="6" t="str">
        <f>IF(J92="","",(K92/J92)/LOOKUP(RIGHT($D$2,3),定数!$A$6:$A$13,定数!$B$6:$B$13))</f>
        <v/>
      </c>
      <c r="N92" s="40"/>
      <c r="O92" s="8"/>
      <c r="P92" s="82"/>
      <c r="Q92" s="82"/>
      <c r="R92" s="83" t="str">
        <f>IF(P92="","",T92*M92*LOOKUP(RIGHT($D$2,3),定数!$A$6:$A$13,定数!$B$6:$B$13))</f>
        <v/>
      </c>
      <c r="S92" s="83"/>
      <c r="T92" s="84" t="str">
        <f t="shared" si="23"/>
        <v/>
      </c>
      <c r="U92" s="84"/>
      <c r="V92" t="str">
        <f t="shared" si="30"/>
        <v/>
      </c>
      <c r="W92" t="str">
        <f t="shared" si="27"/>
        <v/>
      </c>
      <c r="X92" s="41" t="str">
        <f t="shared" si="24"/>
        <v/>
      </c>
      <c r="Y92" s="42" t="str">
        <f t="shared" si="25"/>
        <v/>
      </c>
      <c r="Z92" t="str">
        <f t="shared" si="28"/>
        <v/>
      </c>
      <c r="AA92" t="str">
        <f t="shared" si="29"/>
        <v/>
      </c>
    </row>
    <row r="93" spans="2:27" x14ac:dyDescent="0.2">
      <c r="B93" s="40">
        <v>85</v>
      </c>
      <c r="C93" s="81" t="str">
        <f t="shared" si="31"/>
        <v/>
      </c>
      <c r="D93" s="81"/>
      <c r="E93" s="40"/>
      <c r="F93" s="8"/>
      <c r="G93" s="40"/>
      <c r="H93" s="82"/>
      <c r="I93" s="82"/>
      <c r="J93" s="40"/>
      <c r="K93" s="45" t="str">
        <f t="shared" si="26"/>
        <v/>
      </c>
      <c r="L93" s="46"/>
      <c r="M93" s="6" t="str">
        <f>IF(J93="","",(K93/J93)/LOOKUP(RIGHT($D$2,3),定数!$A$6:$A$13,定数!$B$6:$B$13))</f>
        <v/>
      </c>
      <c r="N93" s="40"/>
      <c r="O93" s="8"/>
      <c r="P93" s="82"/>
      <c r="Q93" s="82"/>
      <c r="R93" s="83" t="str">
        <f>IF(P93="","",T93*M93*LOOKUP(RIGHT($D$2,3),定数!$A$6:$A$13,定数!$B$6:$B$13))</f>
        <v/>
      </c>
      <c r="S93" s="83"/>
      <c r="T93" s="84" t="str">
        <f t="shared" si="23"/>
        <v/>
      </c>
      <c r="U93" s="84"/>
      <c r="V93" t="str">
        <f t="shared" si="30"/>
        <v/>
      </c>
      <c r="W93" t="str">
        <f t="shared" si="27"/>
        <v/>
      </c>
      <c r="X93" s="41" t="str">
        <f t="shared" si="24"/>
        <v/>
      </c>
      <c r="Y93" s="42" t="str">
        <f t="shared" si="25"/>
        <v/>
      </c>
      <c r="Z93" t="str">
        <f t="shared" si="28"/>
        <v/>
      </c>
      <c r="AA93" t="str">
        <f t="shared" si="29"/>
        <v/>
      </c>
    </row>
    <row r="94" spans="2:27" x14ac:dyDescent="0.2">
      <c r="B94" s="40">
        <v>86</v>
      </c>
      <c r="C94" s="81" t="str">
        <f t="shared" si="31"/>
        <v/>
      </c>
      <c r="D94" s="81"/>
      <c r="E94" s="40"/>
      <c r="F94" s="8"/>
      <c r="G94" s="40"/>
      <c r="H94" s="82"/>
      <c r="I94" s="82"/>
      <c r="J94" s="40"/>
      <c r="K94" s="45" t="str">
        <f t="shared" si="26"/>
        <v/>
      </c>
      <c r="L94" s="46"/>
      <c r="M94" s="6" t="str">
        <f>IF(J94="","",(K94/J94)/LOOKUP(RIGHT($D$2,3),定数!$A$6:$A$13,定数!$B$6:$B$13))</f>
        <v/>
      </c>
      <c r="N94" s="40"/>
      <c r="O94" s="8"/>
      <c r="P94" s="82"/>
      <c r="Q94" s="82"/>
      <c r="R94" s="83" t="str">
        <f>IF(P94="","",T94*M94*LOOKUP(RIGHT($D$2,3),定数!$A$6:$A$13,定数!$B$6:$B$13))</f>
        <v/>
      </c>
      <c r="S94" s="83"/>
      <c r="T94" s="84" t="str">
        <f t="shared" si="23"/>
        <v/>
      </c>
      <c r="U94" s="84"/>
      <c r="V94" t="str">
        <f t="shared" si="30"/>
        <v/>
      </c>
      <c r="W94" t="str">
        <f t="shared" si="27"/>
        <v/>
      </c>
      <c r="X94" s="41" t="str">
        <f t="shared" si="24"/>
        <v/>
      </c>
      <c r="Y94" s="42" t="str">
        <f t="shared" si="25"/>
        <v/>
      </c>
      <c r="Z94" t="str">
        <f t="shared" si="28"/>
        <v/>
      </c>
      <c r="AA94" t="str">
        <f t="shared" si="29"/>
        <v/>
      </c>
    </row>
    <row r="95" spans="2:27" x14ac:dyDescent="0.2">
      <c r="B95" s="40">
        <v>87</v>
      </c>
      <c r="C95" s="81" t="str">
        <f t="shared" si="31"/>
        <v/>
      </c>
      <c r="D95" s="81"/>
      <c r="E95" s="40"/>
      <c r="F95" s="8"/>
      <c r="G95" s="40"/>
      <c r="H95" s="82"/>
      <c r="I95" s="82"/>
      <c r="J95" s="40"/>
      <c r="K95" s="45" t="str">
        <f t="shared" si="26"/>
        <v/>
      </c>
      <c r="L95" s="46"/>
      <c r="M95" s="6" t="str">
        <f>IF(J95="","",(K95/J95)/LOOKUP(RIGHT($D$2,3),定数!$A$6:$A$13,定数!$B$6:$B$13))</f>
        <v/>
      </c>
      <c r="N95" s="40"/>
      <c r="O95" s="8"/>
      <c r="P95" s="82"/>
      <c r="Q95" s="82"/>
      <c r="R95" s="83" t="str">
        <f>IF(P95="","",T95*M95*LOOKUP(RIGHT($D$2,3),定数!$A$6:$A$13,定数!$B$6:$B$13))</f>
        <v/>
      </c>
      <c r="S95" s="83"/>
      <c r="T95" s="84" t="str">
        <f t="shared" si="23"/>
        <v/>
      </c>
      <c r="U95" s="84"/>
      <c r="V95" t="str">
        <f t="shared" si="30"/>
        <v/>
      </c>
      <c r="W95" t="str">
        <f t="shared" si="27"/>
        <v/>
      </c>
      <c r="X95" s="41" t="str">
        <f t="shared" si="24"/>
        <v/>
      </c>
      <c r="Y95" s="42" t="str">
        <f t="shared" si="25"/>
        <v/>
      </c>
      <c r="Z95" t="str">
        <f t="shared" si="28"/>
        <v/>
      </c>
      <c r="AA95" t="str">
        <f t="shared" si="29"/>
        <v/>
      </c>
    </row>
    <row r="96" spans="2:27" x14ac:dyDescent="0.2">
      <c r="B96" s="40">
        <v>88</v>
      </c>
      <c r="C96" s="81" t="str">
        <f t="shared" si="31"/>
        <v/>
      </c>
      <c r="D96" s="81"/>
      <c r="E96" s="40"/>
      <c r="F96" s="8"/>
      <c r="G96" s="40"/>
      <c r="H96" s="82"/>
      <c r="I96" s="82"/>
      <c r="J96" s="40"/>
      <c r="K96" s="45" t="str">
        <f t="shared" si="26"/>
        <v/>
      </c>
      <c r="L96" s="46"/>
      <c r="M96" s="6" t="str">
        <f>IF(J96="","",(K96/J96)/LOOKUP(RIGHT($D$2,3),定数!$A$6:$A$13,定数!$B$6:$B$13))</f>
        <v/>
      </c>
      <c r="N96" s="40"/>
      <c r="O96" s="8"/>
      <c r="P96" s="82"/>
      <c r="Q96" s="82"/>
      <c r="R96" s="83" t="str">
        <f>IF(P96="","",T96*M96*LOOKUP(RIGHT($D$2,3),定数!$A$6:$A$13,定数!$B$6:$B$13))</f>
        <v/>
      </c>
      <c r="S96" s="83"/>
      <c r="T96" s="84" t="str">
        <f t="shared" si="23"/>
        <v/>
      </c>
      <c r="U96" s="84"/>
      <c r="V96" t="str">
        <f t="shared" si="30"/>
        <v/>
      </c>
      <c r="W96" t="str">
        <f t="shared" si="27"/>
        <v/>
      </c>
      <c r="X96" s="41" t="str">
        <f t="shared" si="24"/>
        <v/>
      </c>
      <c r="Y96" s="42" t="str">
        <f t="shared" si="25"/>
        <v/>
      </c>
      <c r="Z96" t="str">
        <f t="shared" si="28"/>
        <v/>
      </c>
      <c r="AA96" t="str">
        <f t="shared" si="29"/>
        <v/>
      </c>
    </row>
    <row r="97" spans="2:27" x14ac:dyDescent="0.2">
      <c r="B97" s="40">
        <v>89</v>
      </c>
      <c r="C97" s="81" t="str">
        <f t="shared" si="31"/>
        <v/>
      </c>
      <c r="D97" s="81"/>
      <c r="E97" s="40"/>
      <c r="F97" s="8"/>
      <c r="G97" s="40"/>
      <c r="H97" s="82"/>
      <c r="I97" s="82"/>
      <c r="J97" s="40"/>
      <c r="K97" s="45" t="str">
        <f t="shared" si="26"/>
        <v/>
      </c>
      <c r="L97" s="46"/>
      <c r="M97" s="6" t="str">
        <f>IF(J97="","",(K97/J97)/LOOKUP(RIGHT($D$2,3),定数!$A$6:$A$13,定数!$B$6:$B$13))</f>
        <v/>
      </c>
      <c r="N97" s="40"/>
      <c r="O97" s="8"/>
      <c r="P97" s="82"/>
      <c r="Q97" s="82"/>
      <c r="R97" s="83" t="str">
        <f>IF(P97="","",T97*M97*LOOKUP(RIGHT($D$2,3),定数!$A$6:$A$13,定数!$B$6:$B$13))</f>
        <v/>
      </c>
      <c r="S97" s="83"/>
      <c r="T97" s="84" t="str">
        <f t="shared" si="23"/>
        <v/>
      </c>
      <c r="U97" s="84"/>
      <c r="V97" t="str">
        <f t="shared" si="30"/>
        <v/>
      </c>
      <c r="W97" t="str">
        <f t="shared" si="27"/>
        <v/>
      </c>
      <c r="X97" s="41" t="str">
        <f t="shared" si="24"/>
        <v/>
      </c>
      <c r="Y97" s="42" t="str">
        <f t="shared" si="25"/>
        <v/>
      </c>
      <c r="Z97" t="str">
        <f t="shared" si="28"/>
        <v/>
      </c>
      <c r="AA97" t="str">
        <f t="shared" si="29"/>
        <v/>
      </c>
    </row>
    <row r="98" spans="2:27" x14ac:dyDescent="0.2">
      <c r="B98" s="40">
        <v>90</v>
      </c>
      <c r="C98" s="81" t="str">
        <f t="shared" si="31"/>
        <v/>
      </c>
      <c r="D98" s="81"/>
      <c r="E98" s="40"/>
      <c r="F98" s="8"/>
      <c r="G98" s="40"/>
      <c r="H98" s="82"/>
      <c r="I98" s="82"/>
      <c r="J98" s="40"/>
      <c r="K98" s="45" t="str">
        <f t="shared" si="26"/>
        <v/>
      </c>
      <c r="L98" s="46"/>
      <c r="M98" s="6" t="str">
        <f>IF(J98="","",(K98/J98)/LOOKUP(RIGHT($D$2,3),定数!$A$6:$A$13,定数!$B$6:$B$13))</f>
        <v/>
      </c>
      <c r="N98" s="40"/>
      <c r="O98" s="8"/>
      <c r="P98" s="82"/>
      <c r="Q98" s="82"/>
      <c r="R98" s="83" t="str">
        <f>IF(P98="","",T98*M98*LOOKUP(RIGHT($D$2,3),定数!$A$6:$A$13,定数!$B$6:$B$13))</f>
        <v/>
      </c>
      <c r="S98" s="83"/>
      <c r="T98" s="84" t="str">
        <f t="shared" si="23"/>
        <v/>
      </c>
      <c r="U98" s="84"/>
      <c r="V98" t="str">
        <f t="shared" si="30"/>
        <v/>
      </c>
      <c r="W98" t="str">
        <f t="shared" si="27"/>
        <v/>
      </c>
      <c r="X98" s="41" t="str">
        <f t="shared" si="24"/>
        <v/>
      </c>
      <c r="Y98" s="42" t="str">
        <f t="shared" si="25"/>
        <v/>
      </c>
      <c r="Z98" t="str">
        <f t="shared" si="28"/>
        <v/>
      </c>
      <c r="AA98" t="str">
        <f t="shared" si="29"/>
        <v/>
      </c>
    </row>
    <row r="99" spans="2:27" x14ac:dyDescent="0.2">
      <c r="B99" s="40">
        <v>91</v>
      </c>
      <c r="C99" s="81" t="str">
        <f t="shared" si="31"/>
        <v/>
      </c>
      <c r="D99" s="81"/>
      <c r="E99" s="40"/>
      <c r="F99" s="8"/>
      <c r="G99" s="40"/>
      <c r="H99" s="82"/>
      <c r="I99" s="82"/>
      <c r="J99" s="40"/>
      <c r="K99" s="45" t="str">
        <f t="shared" si="26"/>
        <v/>
      </c>
      <c r="L99" s="46"/>
      <c r="M99" s="6" t="str">
        <f>IF(J99="","",(K99/J99)/LOOKUP(RIGHT($D$2,3),定数!$A$6:$A$13,定数!$B$6:$B$13))</f>
        <v/>
      </c>
      <c r="N99" s="40"/>
      <c r="O99" s="8"/>
      <c r="P99" s="82"/>
      <c r="Q99" s="82"/>
      <c r="R99" s="83" t="str">
        <f>IF(P99="","",T99*M99*LOOKUP(RIGHT($D$2,3),定数!$A$6:$A$13,定数!$B$6:$B$13))</f>
        <v/>
      </c>
      <c r="S99" s="83"/>
      <c r="T99" s="84" t="str">
        <f t="shared" si="23"/>
        <v/>
      </c>
      <c r="U99" s="84"/>
      <c r="V99" t="str">
        <f t="shared" si="30"/>
        <v/>
      </c>
      <c r="W99" t="str">
        <f t="shared" si="27"/>
        <v/>
      </c>
      <c r="X99" s="41" t="str">
        <f t="shared" si="24"/>
        <v/>
      </c>
      <c r="Y99" s="42" t="str">
        <f t="shared" si="25"/>
        <v/>
      </c>
      <c r="Z99" t="str">
        <f t="shared" si="28"/>
        <v/>
      </c>
      <c r="AA99" t="str">
        <f t="shared" si="29"/>
        <v/>
      </c>
    </row>
    <row r="100" spans="2:27" x14ac:dyDescent="0.2">
      <c r="B100" s="40">
        <v>92</v>
      </c>
      <c r="C100" s="81" t="str">
        <f t="shared" si="31"/>
        <v/>
      </c>
      <c r="D100" s="81"/>
      <c r="E100" s="40"/>
      <c r="F100" s="8"/>
      <c r="G100" s="40"/>
      <c r="H100" s="82"/>
      <c r="I100" s="82"/>
      <c r="J100" s="40"/>
      <c r="K100" s="45" t="str">
        <f t="shared" si="26"/>
        <v/>
      </c>
      <c r="L100" s="46"/>
      <c r="M100" s="6" t="str">
        <f>IF(J100="","",(K100/J100)/LOOKUP(RIGHT($D$2,3),定数!$A$6:$A$13,定数!$B$6:$B$13))</f>
        <v/>
      </c>
      <c r="N100" s="40"/>
      <c r="O100" s="8"/>
      <c r="P100" s="82"/>
      <c r="Q100" s="82"/>
      <c r="R100" s="83" t="str">
        <f>IF(P100="","",T100*M100*LOOKUP(RIGHT($D$2,3),定数!$A$6:$A$13,定数!$B$6:$B$13))</f>
        <v/>
      </c>
      <c r="S100" s="83"/>
      <c r="T100" s="84" t="str">
        <f t="shared" si="23"/>
        <v/>
      </c>
      <c r="U100" s="84"/>
      <c r="V100" t="str">
        <f t="shared" si="30"/>
        <v/>
      </c>
      <c r="W100" t="str">
        <f t="shared" si="27"/>
        <v/>
      </c>
      <c r="X100" s="41" t="str">
        <f t="shared" si="24"/>
        <v/>
      </c>
      <c r="Y100" s="42" t="str">
        <f t="shared" si="25"/>
        <v/>
      </c>
      <c r="Z100" t="str">
        <f t="shared" si="28"/>
        <v/>
      </c>
      <c r="AA100" t="str">
        <f t="shared" si="29"/>
        <v/>
      </c>
    </row>
    <row r="101" spans="2:27" x14ac:dyDescent="0.2">
      <c r="B101" s="40">
        <v>93</v>
      </c>
      <c r="C101" s="81" t="str">
        <f t="shared" si="31"/>
        <v/>
      </c>
      <c r="D101" s="81"/>
      <c r="E101" s="40"/>
      <c r="F101" s="8"/>
      <c r="G101" s="40"/>
      <c r="H101" s="82"/>
      <c r="I101" s="82"/>
      <c r="J101" s="40"/>
      <c r="K101" s="45" t="str">
        <f t="shared" si="26"/>
        <v/>
      </c>
      <c r="L101" s="46"/>
      <c r="M101" s="6" t="str">
        <f>IF(J101="","",(K101/J101)/LOOKUP(RIGHT($D$2,3),定数!$A$6:$A$13,定数!$B$6:$B$13))</f>
        <v/>
      </c>
      <c r="N101" s="40"/>
      <c r="O101" s="8"/>
      <c r="P101" s="82"/>
      <c r="Q101" s="82"/>
      <c r="R101" s="83" t="str">
        <f>IF(P101="","",T101*M101*LOOKUP(RIGHT($D$2,3),定数!$A$6:$A$13,定数!$B$6:$B$13))</f>
        <v/>
      </c>
      <c r="S101" s="83"/>
      <c r="T101" s="84" t="str">
        <f t="shared" si="23"/>
        <v/>
      </c>
      <c r="U101" s="84"/>
      <c r="V101" t="str">
        <f t="shared" si="30"/>
        <v/>
      </c>
      <c r="W101" t="str">
        <f t="shared" si="27"/>
        <v/>
      </c>
      <c r="X101" s="41" t="str">
        <f t="shared" si="24"/>
        <v/>
      </c>
      <c r="Y101" s="42" t="str">
        <f t="shared" si="25"/>
        <v/>
      </c>
      <c r="Z101" t="str">
        <f t="shared" si="28"/>
        <v/>
      </c>
      <c r="AA101" t="str">
        <f t="shared" si="29"/>
        <v/>
      </c>
    </row>
    <row r="102" spans="2:27" x14ac:dyDescent="0.2">
      <c r="B102" s="40">
        <v>94</v>
      </c>
      <c r="C102" s="81" t="str">
        <f t="shared" si="31"/>
        <v/>
      </c>
      <c r="D102" s="81"/>
      <c r="E102" s="40"/>
      <c r="F102" s="8"/>
      <c r="G102" s="40"/>
      <c r="H102" s="82"/>
      <c r="I102" s="82"/>
      <c r="J102" s="40"/>
      <c r="K102" s="45" t="str">
        <f t="shared" si="26"/>
        <v/>
      </c>
      <c r="L102" s="46"/>
      <c r="M102" s="6" t="str">
        <f>IF(J102="","",(K102/J102)/LOOKUP(RIGHT($D$2,3),定数!$A$6:$A$13,定数!$B$6:$B$13))</f>
        <v/>
      </c>
      <c r="N102" s="40"/>
      <c r="O102" s="8"/>
      <c r="P102" s="82"/>
      <c r="Q102" s="82"/>
      <c r="R102" s="83" t="str">
        <f>IF(P102="","",T102*M102*LOOKUP(RIGHT($D$2,3),定数!$A$6:$A$13,定数!$B$6:$B$13))</f>
        <v/>
      </c>
      <c r="S102" s="83"/>
      <c r="T102" s="84" t="str">
        <f t="shared" si="23"/>
        <v/>
      </c>
      <c r="U102" s="84"/>
      <c r="V102" t="str">
        <f t="shared" si="30"/>
        <v/>
      </c>
      <c r="W102" t="str">
        <f t="shared" si="27"/>
        <v/>
      </c>
      <c r="X102" s="41" t="str">
        <f t="shared" si="24"/>
        <v/>
      </c>
      <c r="Y102" s="42" t="str">
        <f t="shared" si="25"/>
        <v/>
      </c>
      <c r="Z102" t="str">
        <f t="shared" si="28"/>
        <v/>
      </c>
      <c r="AA102" t="str">
        <f t="shared" si="29"/>
        <v/>
      </c>
    </row>
    <row r="103" spans="2:27" x14ac:dyDescent="0.2">
      <c r="B103" s="40">
        <v>95</v>
      </c>
      <c r="C103" s="81" t="str">
        <f t="shared" si="31"/>
        <v/>
      </c>
      <c r="D103" s="81"/>
      <c r="E103" s="40"/>
      <c r="F103" s="8"/>
      <c r="G103" s="40"/>
      <c r="H103" s="82"/>
      <c r="I103" s="82"/>
      <c r="J103" s="40"/>
      <c r="K103" s="45" t="str">
        <f t="shared" si="26"/>
        <v/>
      </c>
      <c r="L103" s="46"/>
      <c r="M103" s="6" t="str">
        <f>IF(J103="","",(K103/J103)/LOOKUP(RIGHT($D$2,3),定数!$A$6:$A$13,定数!$B$6:$B$13))</f>
        <v/>
      </c>
      <c r="N103" s="40"/>
      <c r="O103" s="8"/>
      <c r="P103" s="82"/>
      <c r="Q103" s="82"/>
      <c r="R103" s="83" t="str">
        <f>IF(P103="","",T103*M103*LOOKUP(RIGHT($D$2,3),定数!$A$6:$A$13,定数!$B$6:$B$13))</f>
        <v/>
      </c>
      <c r="S103" s="83"/>
      <c r="T103" s="84" t="str">
        <f t="shared" si="23"/>
        <v/>
      </c>
      <c r="U103" s="84"/>
      <c r="V103" t="str">
        <f t="shared" si="30"/>
        <v/>
      </c>
      <c r="W103" t="str">
        <f t="shared" si="27"/>
        <v/>
      </c>
      <c r="X103" s="41" t="str">
        <f t="shared" si="24"/>
        <v/>
      </c>
      <c r="Y103" s="42" t="str">
        <f t="shared" si="25"/>
        <v/>
      </c>
      <c r="Z103" t="str">
        <f t="shared" si="28"/>
        <v/>
      </c>
      <c r="AA103" t="str">
        <f t="shared" si="29"/>
        <v/>
      </c>
    </row>
    <row r="104" spans="2:27" x14ac:dyDescent="0.2">
      <c r="B104" s="40">
        <v>96</v>
      </c>
      <c r="C104" s="81" t="str">
        <f t="shared" si="31"/>
        <v/>
      </c>
      <c r="D104" s="81"/>
      <c r="E104" s="40"/>
      <c r="F104" s="8"/>
      <c r="G104" s="40"/>
      <c r="H104" s="82"/>
      <c r="I104" s="82"/>
      <c r="J104" s="40"/>
      <c r="K104" s="45" t="str">
        <f t="shared" si="26"/>
        <v/>
      </c>
      <c r="L104" s="46"/>
      <c r="M104" s="6" t="str">
        <f>IF(J104="","",(K104/J104)/LOOKUP(RIGHT($D$2,3),定数!$A$6:$A$13,定数!$B$6:$B$13))</f>
        <v/>
      </c>
      <c r="N104" s="40"/>
      <c r="O104" s="8"/>
      <c r="P104" s="82"/>
      <c r="Q104" s="82"/>
      <c r="R104" s="83" t="str">
        <f>IF(P104="","",T104*M104*LOOKUP(RIGHT($D$2,3),定数!$A$6:$A$13,定数!$B$6:$B$13))</f>
        <v/>
      </c>
      <c r="S104" s="83"/>
      <c r="T104" s="84" t="str">
        <f t="shared" si="23"/>
        <v/>
      </c>
      <c r="U104" s="84"/>
      <c r="V104" t="str">
        <f t="shared" si="30"/>
        <v/>
      </c>
      <c r="W104" t="str">
        <f t="shared" si="27"/>
        <v/>
      </c>
      <c r="X104" s="41" t="str">
        <f t="shared" si="24"/>
        <v/>
      </c>
      <c r="Y104" s="42" t="str">
        <f t="shared" si="25"/>
        <v/>
      </c>
      <c r="Z104" t="str">
        <f t="shared" si="28"/>
        <v/>
      </c>
      <c r="AA104" t="str">
        <f t="shared" si="29"/>
        <v/>
      </c>
    </row>
    <row r="105" spans="2:27" x14ac:dyDescent="0.2">
      <c r="B105" s="40">
        <v>97</v>
      </c>
      <c r="C105" s="81" t="str">
        <f t="shared" si="31"/>
        <v/>
      </c>
      <c r="D105" s="81"/>
      <c r="E105" s="40"/>
      <c r="F105" s="8"/>
      <c r="G105" s="40"/>
      <c r="H105" s="82"/>
      <c r="I105" s="82"/>
      <c r="J105" s="40"/>
      <c r="K105" s="45" t="str">
        <f t="shared" si="26"/>
        <v/>
      </c>
      <c r="L105" s="46"/>
      <c r="M105" s="6" t="str">
        <f>IF(J105="","",(K105/J105)/LOOKUP(RIGHT($D$2,3),定数!$A$6:$A$13,定数!$B$6:$B$13))</f>
        <v/>
      </c>
      <c r="N105" s="40"/>
      <c r="O105" s="8"/>
      <c r="P105" s="82"/>
      <c r="Q105" s="82"/>
      <c r="R105" s="83" t="str">
        <f>IF(P105="","",T105*M105*LOOKUP(RIGHT($D$2,3),定数!$A$6:$A$13,定数!$B$6:$B$13))</f>
        <v/>
      </c>
      <c r="S105" s="83"/>
      <c r="T105" s="84" t="str">
        <f t="shared" si="23"/>
        <v/>
      </c>
      <c r="U105" s="84"/>
      <c r="V105" t="str">
        <f t="shared" si="30"/>
        <v/>
      </c>
      <c r="W105" t="str">
        <f t="shared" si="27"/>
        <v/>
      </c>
      <c r="X105" s="41" t="str">
        <f t="shared" si="24"/>
        <v/>
      </c>
      <c r="Y105" s="42" t="str">
        <f t="shared" si="25"/>
        <v/>
      </c>
      <c r="Z105" t="str">
        <f t="shared" si="28"/>
        <v/>
      </c>
      <c r="AA105" t="str">
        <f t="shared" si="29"/>
        <v/>
      </c>
    </row>
    <row r="106" spans="2:27" x14ac:dyDescent="0.2">
      <c r="B106" s="40">
        <v>98</v>
      </c>
      <c r="C106" s="81" t="str">
        <f t="shared" si="31"/>
        <v/>
      </c>
      <c r="D106" s="81"/>
      <c r="E106" s="40"/>
      <c r="F106" s="8"/>
      <c r="G106" s="40"/>
      <c r="H106" s="82"/>
      <c r="I106" s="82"/>
      <c r="J106" s="40"/>
      <c r="K106" s="45" t="str">
        <f t="shared" si="26"/>
        <v/>
      </c>
      <c r="L106" s="46"/>
      <c r="M106" s="6" t="str">
        <f>IF(J106="","",(K106/J106)/LOOKUP(RIGHT($D$2,3),定数!$A$6:$A$13,定数!$B$6:$B$13))</f>
        <v/>
      </c>
      <c r="N106" s="40"/>
      <c r="O106" s="8"/>
      <c r="P106" s="82"/>
      <c r="Q106" s="82"/>
      <c r="R106" s="83" t="str">
        <f>IF(P106="","",T106*M106*LOOKUP(RIGHT($D$2,3),定数!$A$6:$A$13,定数!$B$6:$B$13))</f>
        <v/>
      </c>
      <c r="S106" s="83"/>
      <c r="T106" s="84" t="str">
        <f t="shared" si="23"/>
        <v/>
      </c>
      <c r="U106" s="84"/>
      <c r="V106" t="str">
        <f t="shared" si="30"/>
        <v/>
      </c>
      <c r="W106" t="str">
        <f t="shared" si="27"/>
        <v/>
      </c>
      <c r="X106" s="41" t="str">
        <f t="shared" si="24"/>
        <v/>
      </c>
      <c r="Y106" s="42" t="str">
        <f t="shared" si="25"/>
        <v/>
      </c>
      <c r="Z106" t="str">
        <f t="shared" si="28"/>
        <v/>
      </c>
      <c r="AA106" t="str">
        <f t="shared" si="29"/>
        <v/>
      </c>
    </row>
    <row r="107" spans="2:27" x14ac:dyDescent="0.2">
      <c r="B107" s="40">
        <v>99</v>
      </c>
      <c r="C107" s="81" t="str">
        <f t="shared" si="31"/>
        <v/>
      </c>
      <c r="D107" s="81"/>
      <c r="E107" s="40"/>
      <c r="F107" s="8"/>
      <c r="G107" s="40"/>
      <c r="H107" s="82"/>
      <c r="I107" s="82"/>
      <c r="J107" s="40"/>
      <c r="K107" s="45" t="str">
        <f t="shared" si="26"/>
        <v/>
      </c>
      <c r="L107" s="46"/>
      <c r="M107" s="6" t="str">
        <f>IF(J107="","",(K107/J107)/LOOKUP(RIGHT($D$2,3),定数!$A$6:$A$13,定数!$B$6:$B$13))</f>
        <v/>
      </c>
      <c r="N107" s="40"/>
      <c r="O107" s="8"/>
      <c r="P107" s="82"/>
      <c r="Q107" s="82"/>
      <c r="R107" s="83" t="str">
        <f>IF(P107="","",T107*M107*LOOKUP(RIGHT($D$2,3),定数!$A$6:$A$13,定数!$B$6:$B$13))</f>
        <v/>
      </c>
      <c r="S107" s="83"/>
      <c r="T107" s="84" t="str">
        <f t="shared" si="23"/>
        <v/>
      </c>
      <c r="U107" s="84"/>
      <c r="V107" t="str">
        <f t="shared" si="30"/>
        <v/>
      </c>
      <c r="W107" t="str">
        <f t="shared" si="27"/>
        <v/>
      </c>
      <c r="X107" s="41" t="str">
        <f t="shared" si="24"/>
        <v/>
      </c>
      <c r="Y107" s="42" t="str">
        <f t="shared" si="25"/>
        <v/>
      </c>
      <c r="Z107" t="str">
        <f t="shared" si="28"/>
        <v/>
      </c>
      <c r="AA107" t="str">
        <f t="shared" si="29"/>
        <v/>
      </c>
    </row>
    <row r="108" spans="2:27" x14ac:dyDescent="0.2">
      <c r="B108" s="40">
        <v>100</v>
      </c>
      <c r="C108" s="81" t="str">
        <f t="shared" si="31"/>
        <v/>
      </c>
      <c r="D108" s="8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V108" t="str">
        <f t="shared" si="30"/>
        <v/>
      </c>
      <c r="W108" t="str">
        <f t="shared" si="27"/>
        <v/>
      </c>
      <c r="X108" s="41" t="str">
        <f t="shared" si="24"/>
        <v/>
      </c>
      <c r="Y108" s="42" t="str">
        <f t="shared" si="25"/>
        <v/>
      </c>
      <c r="Z108" t="str">
        <f t="shared" si="28"/>
        <v/>
      </c>
      <c r="AA108" t="str">
        <f t="shared" si="29"/>
        <v/>
      </c>
    </row>
    <row r="109" spans="2:27" x14ac:dyDescent="0.2">
      <c r="B109" s="1"/>
      <c r="C109" s="1"/>
      <c r="D109" s="1"/>
    </row>
  </sheetData>
  <mergeCells count="630">
    <mergeCell ref="C108:D108"/>
    <mergeCell ref="H107:I107"/>
    <mergeCell ref="K107:L107"/>
    <mergeCell ref="P107:Q107"/>
    <mergeCell ref="R107:S107"/>
    <mergeCell ref="T107:U107"/>
    <mergeCell ref="C106:D106"/>
    <mergeCell ref="H105:I105"/>
    <mergeCell ref="K105:L105"/>
    <mergeCell ref="P105:Q105"/>
    <mergeCell ref="R105:S105"/>
    <mergeCell ref="T105:U105"/>
    <mergeCell ref="C107:D107"/>
    <mergeCell ref="H106:I106"/>
    <mergeCell ref="K106:L106"/>
    <mergeCell ref="P106:Q106"/>
    <mergeCell ref="R106:S106"/>
    <mergeCell ref="T106:U106"/>
    <mergeCell ref="C104:D104"/>
    <mergeCell ref="H103:I103"/>
    <mergeCell ref="K103:L103"/>
    <mergeCell ref="P103:Q103"/>
    <mergeCell ref="R103:S103"/>
    <mergeCell ref="T103:U103"/>
    <mergeCell ref="C105:D105"/>
    <mergeCell ref="H104:I104"/>
    <mergeCell ref="K104:L104"/>
    <mergeCell ref="P104:Q104"/>
    <mergeCell ref="R104:S104"/>
    <mergeCell ref="T104:U104"/>
    <mergeCell ref="C102:D102"/>
    <mergeCell ref="H101:I101"/>
    <mergeCell ref="K101:L101"/>
    <mergeCell ref="P101:Q101"/>
    <mergeCell ref="R101:S101"/>
    <mergeCell ref="T101:U101"/>
    <mergeCell ref="C103:D103"/>
    <mergeCell ref="H102:I102"/>
    <mergeCell ref="K102:L102"/>
    <mergeCell ref="P102:Q102"/>
    <mergeCell ref="R102:S102"/>
    <mergeCell ref="T102:U102"/>
    <mergeCell ref="C100:D100"/>
    <mergeCell ref="H99:I99"/>
    <mergeCell ref="K99:L99"/>
    <mergeCell ref="P99:Q99"/>
    <mergeCell ref="R99:S99"/>
    <mergeCell ref="T99:U99"/>
    <mergeCell ref="C101:D101"/>
    <mergeCell ref="H100:I100"/>
    <mergeCell ref="K100:L100"/>
    <mergeCell ref="P100:Q100"/>
    <mergeCell ref="R100:S100"/>
    <mergeCell ref="T100:U100"/>
    <mergeCell ref="C98:D98"/>
    <mergeCell ref="H97:I97"/>
    <mergeCell ref="K97:L97"/>
    <mergeCell ref="P97:Q97"/>
    <mergeCell ref="R97:S97"/>
    <mergeCell ref="T97:U97"/>
    <mergeCell ref="C99:D99"/>
    <mergeCell ref="H98:I98"/>
    <mergeCell ref="K98:L98"/>
    <mergeCell ref="P98:Q98"/>
    <mergeCell ref="R98:S98"/>
    <mergeCell ref="T98:U98"/>
    <mergeCell ref="C96:D96"/>
    <mergeCell ref="H95:I95"/>
    <mergeCell ref="K95:L95"/>
    <mergeCell ref="P95:Q95"/>
    <mergeCell ref="R95:S95"/>
    <mergeCell ref="T95:U95"/>
    <mergeCell ref="C97:D97"/>
    <mergeCell ref="H96:I96"/>
    <mergeCell ref="K96:L96"/>
    <mergeCell ref="P96:Q96"/>
    <mergeCell ref="R96:S96"/>
    <mergeCell ref="T96:U96"/>
    <mergeCell ref="C94:D94"/>
    <mergeCell ref="H93:I93"/>
    <mergeCell ref="K93:L93"/>
    <mergeCell ref="P93:Q93"/>
    <mergeCell ref="R93:S93"/>
    <mergeCell ref="T93:U93"/>
    <mergeCell ref="C95:D95"/>
    <mergeCell ref="H94:I94"/>
    <mergeCell ref="K94:L94"/>
    <mergeCell ref="P94:Q94"/>
    <mergeCell ref="R94:S94"/>
    <mergeCell ref="T94:U94"/>
    <mergeCell ref="C92:D92"/>
    <mergeCell ref="H91:I91"/>
    <mergeCell ref="K91:L91"/>
    <mergeCell ref="P91:Q91"/>
    <mergeCell ref="R91:S91"/>
    <mergeCell ref="T91:U91"/>
    <mergeCell ref="C93:D93"/>
    <mergeCell ref="H92:I92"/>
    <mergeCell ref="K92:L92"/>
    <mergeCell ref="P92:Q92"/>
    <mergeCell ref="R92:S92"/>
    <mergeCell ref="T92:U92"/>
    <mergeCell ref="C90:D90"/>
    <mergeCell ref="H89:I89"/>
    <mergeCell ref="K89:L89"/>
    <mergeCell ref="P89:Q89"/>
    <mergeCell ref="R89:S89"/>
    <mergeCell ref="T89:U89"/>
    <mergeCell ref="C91:D91"/>
    <mergeCell ref="H90:I90"/>
    <mergeCell ref="K90:L90"/>
    <mergeCell ref="P90:Q90"/>
    <mergeCell ref="R90:S90"/>
    <mergeCell ref="T90:U90"/>
    <mergeCell ref="C88:D88"/>
    <mergeCell ref="H87:I87"/>
    <mergeCell ref="K87:L87"/>
    <mergeCell ref="P87:Q87"/>
    <mergeCell ref="R87:S87"/>
    <mergeCell ref="T87:U87"/>
    <mergeCell ref="C89:D89"/>
    <mergeCell ref="H88:I88"/>
    <mergeCell ref="K88:L88"/>
    <mergeCell ref="P88:Q88"/>
    <mergeCell ref="R88:S88"/>
    <mergeCell ref="T88:U88"/>
    <mergeCell ref="C86:D86"/>
    <mergeCell ref="H85:I85"/>
    <mergeCell ref="K85:L85"/>
    <mergeCell ref="P85:Q85"/>
    <mergeCell ref="R85:S85"/>
    <mergeCell ref="T85:U85"/>
    <mergeCell ref="C87:D87"/>
    <mergeCell ref="H86:I86"/>
    <mergeCell ref="K86:L86"/>
    <mergeCell ref="P86:Q86"/>
    <mergeCell ref="R86:S86"/>
    <mergeCell ref="T86:U86"/>
    <mergeCell ref="C84:D84"/>
    <mergeCell ref="H83:I83"/>
    <mergeCell ref="K83:L83"/>
    <mergeCell ref="P83:Q83"/>
    <mergeCell ref="R83:S83"/>
    <mergeCell ref="T83:U83"/>
    <mergeCell ref="C85:D85"/>
    <mergeCell ref="H84:I84"/>
    <mergeCell ref="K84:L84"/>
    <mergeCell ref="P84:Q84"/>
    <mergeCell ref="R84:S84"/>
    <mergeCell ref="T84:U84"/>
    <mergeCell ref="C82:D82"/>
    <mergeCell ref="H81:I81"/>
    <mergeCell ref="K81:L81"/>
    <mergeCell ref="P81:Q81"/>
    <mergeCell ref="R81:S81"/>
    <mergeCell ref="T81:U81"/>
    <mergeCell ref="C83:D83"/>
    <mergeCell ref="H82:I82"/>
    <mergeCell ref="K82:L82"/>
    <mergeCell ref="P82:Q82"/>
    <mergeCell ref="R82:S82"/>
    <mergeCell ref="T82:U82"/>
    <mergeCell ref="C80:D80"/>
    <mergeCell ref="H79:I79"/>
    <mergeCell ref="K79:L79"/>
    <mergeCell ref="P79:Q79"/>
    <mergeCell ref="R79:S79"/>
    <mergeCell ref="T79:U79"/>
    <mergeCell ref="C81:D81"/>
    <mergeCell ref="H80:I80"/>
    <mergeCell ref="K80:L80"/>
    <mergeCell ref="P80:Q80"/>
    <mergeCell ref="R80:S80"/>
    <mergeCell ref="T80:U80"/>
    <mergeCell ref="C78:D78"/>
    <mergeCell ref="H77:I77"/>
    <mergeCell ref="K77:L77"/>
    <mergeCell ref="P77:Q77"/>
    <mergeCell ref="R77:S77"/>
    <mergeCell ref="T77:U77"/>
    <mergeCell ref="C79:D79"/>
    <mergeCell ref="H78:I78"/>
    <mergeCell ref="K78:L78"/>
    <mergeCell ref="P78:Q78"/>
    <mergeCell ref="R78:S78"/>
    <mergeCell ref="T78:U78"/>
    <mergeCell ref="C76:D76"/>
    <mergeCell ref="H75:I75"/>
    <mergeCell ref="K75:L75"/>
    <mergeCell ref="P75:Q75"/>
    <mergeCell ref="R75:S75"/>
    <mergeCell ref="T75:U75"/>
    <mergeCell ref="C77:D77"/>
    <mergeCell ref="H76:I76"/>
    <mergeCell ref="K76:L76"/>
    <mergeCell ref="P76:Q76"/>
    <mergeCell ref="R76:S76"/>
    <mergeCell ref="T76:U76"/>
    <mergeCell ref="C74:D74"/>
    <mergeCell ref="H73:I73"/>
    <mergeCell ref="K73:L73"/>
    <mergeCell ref="P73:Q73"/>
    <mergeCell ref="R73:S73"/>
    <mergeCell ref="T73:U73"/>
    <mergeCell ref="C75:D75"/>
    <mergeCell ref="H74:I74"/>
    <mergeCell ref="K74:L74"/>
    <mergeCell ref="P74:Q74"/>
    <mergeCell ref="R74:S74"/>
    <mergeCell ref="T74:U74"/>
    <mergeCell ref="C72:D72"/>
    <mergeCell ref="H71:I71"/>
    <mergeCell ref="K71:L71"/>
    <mergeCell ref="P71:Q71"/>
    <mergeCell ref="R71:S71"/>
    <mergeCell ref="T71:U71"/>
    <mergeCell ref="C73:D73"/>
    <mergeCell ref="H72:I72"/>
    <mergeCell ref="K72:L72"/>
    <mergeCell ref="P72:Q72"/>
    <mergeCell ref="R72:S72"/>
    <mergeCell ref="T72:U72"/>
    <mergeCell ref="C70:D70"/>
    <mergeCell ref="H69:I69"/>
    <mergeCell ref="K69:L69"/>
    <mergeCell ref="P69:Q69"/>
    <mergeCell ref="R69:S69"/>
    <mergeCell ref="T69:U69"/>
    <mergeCell ref="C71:D71"/>
    <mergeCell ref="H70:I70"/>
    <mergeCell ref="K70:L70"/>
    <mergeCell ref="P70:Q70"/>
    <mergeCell ref="R70:S70"/>
    <mergeCell ref="T70:U70"/>
    <mergeCell ref="C68:D68"/>
    <mergeCell ref="H67:I67"/>
    <mergeCell ref="K67:L67"/>
    <mergeCell ref="P67:Q67"/>
    <mergeCell ref="R67:S67"/>
    <mergeCell ref="T67:U67"/>
    <mergeCell ref="C69:D69"/>
    <mergeCell ref="H68:I68"/>
    <mergeCell ref="K68:L68"/>
    <mergeCell ref="P68:Q68"/>
    <mergeCell ref="R68:S68"/>
    <mergeCell ref="T68:U68"/>
    <mergeCell ref="C66:D66"/>
    <mergeCell ref="H65:I65"/>
    <mergeCell ref="K65:L65"/>
    <mergeCell ref="P65:Q65"/>
    <mergeCell ref="R65:S65"/>
    <mergeCell ref="T65:U65"/>
    <mergeCell ref="C67:D67"/>
    <mergeCell ref="H66:I66"/>
    <mergeCell ref="K66:L66"/>
    <mergeCell ref="P66:Q66"/>
    <mergeCell ref="R66:S66"/>
    <mergeCell ref="T66:U66"/>
    <mergeCell ref="C64:D64"/>
    <mergeCell ref="H63:I63"/>
    <mergeCell ref="K63:L63"/>
    <mergeCell ref="P63:Q63"/>
    <mergeCell ref="R63:S63"/>
    <mergeCell ref="T63:U63"/>
    <mergeCell ref="C65:D65"/>
    <mergeCell ref="H64:I64"/>
    <mergeCell ref="K64:L64"/>
    <mergeCell ref="P64:Q64"/>
    <mergeCell ref="R64:S64"/>
    <mergeCell ref="T64:U64"/>
    <mergeCell ref="C62:D62"/>
    <mergeCell ref="H61:I61"/>
    <mergeCell ref="K61:L61"/>
    <mergeCell ref="P61:Q61"/>
    <mergeCell ref="R61:S61"/>
    <mergeCell ref="T61:U61"/>
    <mergeCell ref="C63:D63"/>
    <mergeCell ref="H62:I62"/>
    <mergeCell ref="K62:L62"/>
    <mergeCell ref="P62:Q62"/>
    <mergeCell ref="R62:S62"/>
    <mergeCell ref="T62:U62"/>
    <mergeCell ref="C60:D60"/>
    <mergeCell ref="H59:I59"/>
    <mergeCell ref="K59:L59"/>
    <mergeCell ref="P59:Q59"/>
    <mergeCell ref="R59:S59"/>
    <mergeCell ref="T59:U59"/>
    <mergeCell ref="C61:D61"/>
    <mergeCell ref="H60:I60"/>
    <mergeCell ref="K60:L60"/>
    <mergeCell ref="P60:Q60"/>
    <mergeCell ref="R60:S60"/>
    <mergeCell ref="T60:U60"/>
    <mergeCell ref="C58:D58"/>
    <mergeCell ref="H57:I57"/>
    <mergeCell ref="K57:L57"/>
    <mergeCell ref="P57:Q57"/>
    <mergeCell ref="R57:S57"/>
    <mergeCell ref="T57:U57"/>
    <mergeCell ref="C59:D59"/>
    <mergeCell ref="H58:I58"/>
    <mergeCell ref="K58:L58"/>
    <mergeCell ref="P58:Q58"/>
    <mergeCell ref="R58:S58"/>
    <mergeCell ref="T58:U58"/>
    <mergeCell ref="C56:D56"/>
    <mergeCell ref="H55:I55"/>
    <mergeCell ref="K55:L55"/>
    <mergeCell ref="P55:Q55"/>
    <mergeCell ref="R55:S55"/>
    <mergeCell ref="T55:U55"/>
    <mergeCell ref="C57:D57"/>
    <mergeCell ref="H56:I56"/>
    <mergeCell ref="K56:L56"/>
    <mergeCell ref="P56:Q56"/>
    <mergeCell ref="R56:S56"/>
    <mergeCell ref="T56:U56"/>
    <mergeCell ref="C54:D54"/>
    <mergeCell ref="H53:I53"/>
    <mergeCell ref="K53:L53"/>
    <mergeCell ref="P53:Q53"/>
    <mergeCell ref="R53:S53"/>
    <mergeCell ref="T53:U53"/>
    <mergeCell ref="C55:D55"/>
    <mergeCell ref="H54:I54"/>
    <mergeCell ref="K54:L54"/>
    <mergeCell ref="P54:Q54"/>
    <mergeCell ref="R54:S54"/>
    <mergeCell ref="T54:U54"/>
    <mergeCell ref="C52:D52"/>
    <mergeCell ref="H51:I51"/>
    <mergeCell ref="K51:L51"/>
    <mergeCell ref="P51:Q51"/>
    <mergeCell ref="R51:S51"/>
    <mergeCell ref="T51:U51"/>
    <mergeCell ref="C53:D53"/>
    <mergeCell ref="H52:I52"/>
    <mergeCell ref="K52:L52"/>
    <mergeCell ref="P52:Q52"/>
    <mergeCell ref="R52:S52"/>
    <mergeCell ref="T52:U52"/>
    <mergeCell ref="C50:D50"/>
    <mergeCell ref="H49:I49"/>
    <mergeCell ref="K49:L49"/>
    <mergeCell ref="P49:Q49"/>
    <mergeCell ref="R49:S49"/>
    <mergeCell ref="T49:U49"/>
    <mergeCell ref="C51:D51"/>
    <mergeCell ref="H50:I50"/>
    <mergeCell ref="K50:L50"/>
    <mergeCell ref="P50:Q50"/>
    <mergeCell ref="R50:S50"/>
    <mergeCell ref="T50:U50"/>
    <mergeCell ref="C48:D48"/>
    <mergeCell ref="H47:I47"/>
    <mergeCell ref="K47:L47"/>
    <mergeCell ref="P47:Q47"/>
    <mergeCell ref="R47:S47"/>
    <mergeCell ref="T47:U47"/>
    <mergeCell ref="C49:D49"/>
    <mergeCell ref="H48:I48"/>
    <mergeCell ref="K48:L48"/>
    <mergeCell ref="P48:Q48"/>
    <mergeCell ref="R48:S48"/>
    <mergeCell ref="T48:U48"/>
    <mergeCell ref="C46:D46"/>
    <mergeCell ref="H45:I45"/>
    <mergeCell ref="K45:L45"/>
    <mergeCell ref="P45:Q45"/>
    <mergeCell ref="R45:S45"/>
    <mergeCell ref="T45:U45"/>
    <mergeCell ref="C47:D47"/>
    <mergeCell ref="H46:I46"/>
    <mergeCell ref="K46:L46"/>
    <mergeCell ref="P46:Q46"/>
    <mergeCell ref="R46:S46"/>
    <mergeCell ref="T46:U46"/>
    <mergeCell ref="C44:D44"/>
    <mergeCell ref="H43:I43"/>
    <mergeCell ref="K43:L43"/>
    <mergeCell ref="P43:Q43"/>
    <mergeCell ref="R43:S43"/>
    <mergeCell ref="T43:U43"/>
    <mergeCell ref="C45:D45"/>
    <mergeCell ref="H44:I44"/>
    <mergeCell ref="K44:L44"/>
    <mergeCell ref="P44:Q44"/>
    <mergeCell ref="R44:S44"/>
    <mergeCell ref="T44:U44"/>
    <mergeCell ref="C42:D42"/>
    <mergeCell ref="H41:I41"/>
    <mergeCell ref="K41:L41"/>
    <mergeCell ref="P41:Q41"/>
    <mergeCell ref="R41:S41"/>
    <mergeCell ref="T41:U41"/>
    <mergeCell ref="C43:D43"/>
    <mergeCell ref="H42:I42"/>
    <mergeCell ref="K42:L42"/>
    <mergeCell ref="P42:Q42"/>
    <mergeCell ref="R42:S42"/>
    <mergeCell ref="T42:U42"/>
    <mergeCell ref="C40:D40"/>
    <mergeCell ref="H39:I39"/>
    <mergeCell ref="K39:L39"/>
    <mergeCell ref="P39:Q39"/>
    <mergeCell ref="R39:S39"/>
    <mergeCell ref="T39:U39"/>
    <mergeCell ref="C41:D41"/>
    <mergeCell ref="H40:I40"/>
    <mergeCell ref="K40:L40"/>
    <mergeCell ref="P40:Q40"/>
    <mergeCell ref="R40:S40"/>
    <mergeCell ref="T40:U40"/>
    <mergeCell ref="C38:D38"/>
    <mergeCell ref="H37:I37"/>
    <mergeCell ref="K37:L37"/>
    <mergeCell ref="P37:Q37"/>
    <mergeCell ref="R37:S37"/>
    <mergeCell ref="T37:U37"/>
    <mergeCell ref="C39:D39"/>
    <mergeCell ref="H38:I38"/>
    <mergeCell ref="K38:L38"/>
    <mergeCell ref="P38:Q38"/>
    <mergeCell ref="R38:S38"/>
    <mergeCell ref="T38:U38"/>
    <mergeCell ref="C36:D36"/>
    <mergeCell ref="H35:I35"/>
    <mergeCell ref="K35:L35"/>
    <mergeCell ref="P35:Q35"/>
    <mergeCell ref="R35:S35"/>
    <mergeCell ref="T35:U35"/>
    <mergeCell ref="C37:D37"/>
    <mergeCell ref="H36:I36"/>
    <mergeCell ref="K36:L36"/>
    <mergeCell ref="P36:Q36"/>
    <mergeCell ref="R36:S36"/>
    <mergeCell ref="T36:U36"/>
    <mergeCell ref="C34:D34"/>
    <mergeCell ref="H33:I33"/>
    <mergeCell ref="K33:L33"/>
    <mergeCell ref="P33:Q33"/>
    <mergeCell ref="R33:S33"/>
    <mergeCell ref="T33:U33"/>
    <mergeCell ref="C35:D35"/>
    <mergeCell ref="H34:I34"/>
    <mergeCell ref="K34:L34"/>
    <mergeCell ref="P34:Q34"/>
    <mergeCell ref="R34:S34"/>
    <mergeCell ref="T34:U34"/>
    <mergeCell ref="C32:D32"/>
    <mergeCell ref="H31:I31"/>
    <mergeCell ref="K31:L31"/>
    <mergeCell ref="P31:Q31"/>
    <mergeCell ref="R31:S31"/>
    <mergeCell ref="T31:U31"/>
    <mergeCell ref="C33:D33"/>
    <mergeCell ref="H32:I32"/>
    <mergeCell ref="K32:L32"/>
    <mergeCell ref="P32:Q32"/>
    <mergeCell ref="R32:S32"/>
    <mergeCell ref="T32:U32"/>
    <mergeCell ref="C30:D30"/>
    <mergeCell ref="H29:I29"/>
    <mergeCell ref="K29:L29"/>
    <mergeCell ref="P29:Q29"/>
    <mergeCell ref="R29:S29"/>
    <mergeCell ref="T29:U29"/>
    <mergeCell ref="C31:D31"/>
    <mergeCell ref="H30:I30"/>
    <mergeCell ref="K30:L30"/>
    <mergeCell ref="P30:Q30"/>
    <mergeCell ref="R30:S30"/>
    <mergeCell ref="T30:U30"/>
    <mergeCell ref="C28:D28"/>
    <mergeCell ref="H27:I27"/>
    <mergeCell ref="K27:L27"/>
    <mergeCell ref="P27:Q27"/>
    <mergeCell ref="R27:S27"/>
    <mergeCell ref="T27:U27"/>
    <mergeCell ref="C29:D29"/>
    <mergeCell ref="H28:I28"/>
    <mergeCell ref="K28:L28"/>
    <mergeCell ref="P28:Q28"/>
    <mergeCell ref="R28:S28"/>
    <mergeCell ref="T28:U28"/>
    <mergeCell ref="C26:D26"/>
    <mergeCell ref="H25:I25"/>
    <mergeCell ref="K25:L25"/>
    <mergeCell ref="P25:Q25"/>
    <mergeCell ref="R25:S25"/>
    <mergeCell ref="T25:U25"/>
    <mergeCell ref="C27:D27"/>
    <mergeCell ref="H26:I26"/>
    <mergeCell ref="K26:L26"/>
    <mergeCell ref="P26:Q26"/>
    <mergeCell ref="R26:S26"/>
    <mergeCell ref="T26:U26"/>
    <mergeCell ref="C24:D24"/>
    <mergeCell ref="H23:I23"/>
    <mergeCell ref="K23:L23"/>
    <mergeCell ref="P23:Q23"/>
    <mergeCell ref="R23:S23"/>
    <mergeCell ref="T23:U23"/>
    <mergeCell ref="C25:D25"/>
    <mergeCell ref="H24:I24"/>
    <mergeCell ref="K24:L24"/>
    <mergeCell ref="P24:Q24"/>
    <mergeCell ref="R24:S24"/>
    <mergeCell ref="T24:U24"/>
    <mergeCell ref="C22:D22"/>
    <mergeCell ref="H21:I21"/>
    <mergeCell ref="K21:L21"/>
    <mergeCell ref="P21:Q21"/>
    <mergeCell ref="R21:S21"/>
    <mergeCell ref="T21:U21"/>
    <mergeCell ref="C23:D23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1:D21"/>
    <mergeCell ref="H20:I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K20:L20"/>
    <mergeCell ref="C20:D20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</mergeCells>
  <phoneticPr fontId="2"/>
  <conditionalFormatting sqref="G14:G45">
    <cfRule type="cellIs" dxfId="37" priority="5" stopIfTrue="1" operator="equal">
      <formula>"買"</formula>
    </cfRule>
    <cfRule type="cellIs" dxfId="36" priority="6" stopIfTrue="1" operator="equal">
      <formula>"売"</formula>
    </cfRule>
  </conditionalFormatting>
  <conditionalFormatting sqref="G9:G11 G46:G107">
    <cfRule type="cellIs" dxfId="35" priority="7" stopIfTrue="1" operator="equal">
      <formula>"買"</formula>
    </cfRule>
    <cfRule type="cellIs" dxfId="34" priority="8" stopIfTrue="1" operator="equal">
      <formula>"売"</formula>
    </cfRule>
  </conditionalFormatting>
  <conditionalFormatting sqref="G12">
    <cfRule type="cellIs" dxfId="33" priority="3" stopIfTrue="1" operator="equal">
      <formula>"買"</formula>
    </cfRule>
    <cfRule type="cellIs" dxfId="32" priority="4" stopIfTrue="1" operator="equal">
      <formula>"売"</formula>
    </cfRule>
  </conditionalFormatting>
  <conditionalFormatting sqref="G13">
    <cfRule type="cellIs" dxfId="31" priority="1" stopIfTrue="1" operator="equal">
      <formula>"買"</formula>
    </cfRule>
    <cfRule type="cellIs" dxfId="30" priority="2" stopIfTrue="1" operator="equal">
      <formula>"売"</formula>
    </cfRule>
  </conditionalFormatting>
  <dataValidations count="1">
    <dataValidation type="list" allowBlank="1" showInputMessage="1" showErrorMessage="1" sqref="G9:G107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A109"/>
  <sheetViews>
    <sheetView zoomScale="115" zoomScaleNormal="115" workbookViewId="0">
      <pane ySplit="8" topLeftCell="A9" activePane="bottomLeft" state="frozen"/>
      <selection pane="bottomLeft" activeCell="P22" sqref="P22:Q22"/>
    </sheetView>
  </sheetViews>
  <sheetFormatPr defaultRowHeight="13.2" x14ac:dyDescent="0.2"/>
  <cols>
    <col min="1" max="1" width="2.88671875" customWidth="1"/>
    <col min="2" max="18" width="6.6640625" customWidth="1"/>
    <col min="22" max="22" width="10.88671875" style="22" hidden="1" customWidth="1"/>
    <col min="23" max="23" width="0" hidden="1" customWidth="1"/>
  </cols>
  <sheetData>
    <row r="2" spans="2:27" x14ac:dyDescent="0.2">
      <c r="B2" s="47" t="s">
        <v>5</v>
      </c>
      <c r="C2" s="47"/>
      <c r="D2" s="49" t="s">
        <v>48</v>
      </c>
      <c r="E2" s="49"/>
      <c r="F2" s="47" t="s">
        <v>6</v>
      </c>
      <c r="G2" s="47"/>
      <c r="H2" s="51" t="s">
        <v>36</v>
      </c>
      <c r="I2" s="51"/>
      <c r="J2" s="47" t="s">
        <v>7</v>
      </c>
      <c r="K2" s="47"/>
      <c r="L2" s="48">
        <v>100000</v>
      </c>
      <c r="M2" s="49"/>
      <c r="N2" s="47" t="s">
        <v>8</v>
      </c>
      <c r="O2" s="47"/>
      <c r="P2" s="50">
        <f>SUM(L2,D4)</f>
        <v>151065.33496065845</v>
      </c>
      <c r="Q2" s="51"/>
      <c r="R2" s="1"/>
      <c r="S2" s="1"/>
      <c r="T2" s="1"/>
    </row>
    <row r="3" spans="2:27" ht="57" customHeight="1" x14ac:dyDescent="0.2">
      <c r="B3" s="47" t="s">
        <v>9</v>
      </c>
      <c r="C3" s="47"/>
      <c r="D3" s="52" t="s">
        <v>38</v>
      </c>
      <c r="E3" s="52"/>
      <c r="F3" s="52"/>
      <c r="G3" s="52"/>
      <c r="H3" s="52"/>
      <c r="I3" s="52"/>
      <c r="J3" s="47" t="s">
        <v>10</v>
      </c>
      <c r="K3" s="47"/>
      <c r="L3" s="52" t="s">
        <v>61</v>
      </c>
      <c r="M3" s="53"/>
      <c r="N3" s="53"/>
      <c r="O3" s="53"/>
      <c r="P3" s="53"/>
      <c r="Q3" s="53"/>
      <c r="R3" s="1"/>
      <c r="S3" s="1"/>
    </row>
    <row r="4" spans="2:27" x14ac:dyDescent="0.2">
      <c r="B4" s="47" t="s">
        <v>11</v>
      </c>
      <c r="C4" s="47"/>
      <c r="D4" s="54">
        <f>SUM($R$9:$S$993)</f>
        <v>51065.334960658452</v>
      </c>
      <c r="E4" s="54"/>
      <c r="F4" s="47" t="s">
        <v>12</v>
      </c>
      <c r="G4" s="47"/>
      <c r="H4" s="55">
        <f>SUM($T$9:$U$108)</f>
        <v>1404.0000000000052</v>
      </c>
      <c r="I4" s="51"/>
      <c r="J4" s="56" t="s">
        <v>68</v>
      </c>
      <c r="K4" s="56"/>
      <c r="L4" s="50" t="e">
        <f>Z8/AA8</f>
        <v>#DIV/0!</v>
      </c>
      <c r="M4" s="50"/>
      <c r="N4" s="56" t="s">
        <v>60</v>
      </c>
      <c r="O4" s="56"/>
      <c r="P4" s="57">
        <f>MAX(Y:Y)</f>
        <v>3.0410958904109497E-2</v>
      </c>
      <c r="Q4" s="57"/>
      <c r="R4" s="1"/>
      <c r="S4" s="1"/>
      <c r="T4" s="1"/>
    </row>
    <row r="5" spans="2:27" x14ac:dyDescent="0.2">
      <c r="B5" s="39" t="s">
        <v>15</v>
      </c>
      <c r="C5" s="2">
        <f>COUNTIF($R$9:$R$990,"&gt;0")</f>
        <v>11</v>
      </c>
      <c r="D5" s="38" t="s">
        <v>16</v>
      </c>
      <c r="E5" s="15">
        <f>COUNTIF($R$9:$R$990,"&lt;0")</f>
        <v>2</v>
      </c>
      <c r="F5" s="38" t="s">
        <v>17</v>
      </c>
      <c r="G5" s="2">
        <f>COUNTIF($R$9:$R$990,"=0")</f>
        <v>0</v>
      </c>
      <c r="H5" s="38" t="s">
        <v>18</v>
      </c>
      <c r="I5" s="3">
        <f>C5/SUM(C5,E5,G5)</f>
        <v>0.84615384615384615</v>
      </c>
      <c r="J5" s="58" t="s">
        <v>19</v>
      </c>
      <c r="K5" s="47"/>
      <c r="L5" s="59">
        <f>MAX(V9:V993)</f>
        <v>4</v>
      </c>
      <c r="M5" s="60"/>
      <c r="N5" s="17" t="s">
        <v>20</v>
      </c>
      <c r="O5" s="9"/>
      <c r="P5" s="59">
        <f>MAX(W9:W993)</f>
        <v>1</v>
      </c>
      <c r="Q5" s="60"/>
      <c r="R5" s="1"/>
      <c r="S5" s="1"/>
      <c r="T5" s="1"/>
    </row>
    <row r="6" spans="2:27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3" t="s">
        <v>66</v>
      </c>
      <c r="N6" s="12"/>
      <c r="O6" s="12"/>
      <c r="P6" s="10"/>
      <c r="Q6" s="7"/>
      <c r="R6" s="1"/>
      <c r="S6" s="1"/>
      <c r="T6" s="1"/>
    </row>
    <row r="7" spans="2:27" x14ac:dyDescent="0.2">
      <c r="B7" s="61" t="s">
        <v>21</v>
      </c>
      <c r="C7" s="63" t="s">
        <v>22</v>
      </c>
      <c r="D7" s="64"/>
      <c r="E7" s="67" t="s">
        <v>23</v>
      </c>
      <c r="F7" s="68"/>
      <c r="G7" s="68"/>
      <c r="H7" s="68"/>
      <c r="I7" s="69"/>
      <c r="J7" s="70"/>
      <c r="K7" s="71"/>
      <c r="L7" s="72"/>
      <c r="M7" s="73" t="s">
        <v>25</v>
      </c>
      <c r="N7" s="74" t="s">
        <v>26</v>
      </c>
      <c r="O7" s="75"/>
      <c r="P7" s="75"/>
      <c r="Q7" s="76"/>
      <c r="R7" s="77" t="s">
        <v>27</v>
      </c>
      <c r="S7" s="77"/>
      <c r="T7" s="77"/>
      <c r="U7" s="77"/>
    </row>
    <row r="8" spans="2:27" x14ac:dyDescent="0.2">
      <c r="B8" s="62"/>
      <c r="C8" s="65"/>
      <c r="D8" s="66"/>
      <c r="E8" s="18" t="s">
        <v>28</v>
      </c>
      <c r="F8" s="18" t="s">
        <v>29</v>
      </c>
      <c r="G8" s="18" t="s">
        <v>30</v>
      </c>
      <c r="H8" s="78" t="s">
        <v>31</v>
      </c>
      <c r="I8" s="69"/>
      <c r="J8" s="4" t="s">
        <v>32</v>
      </c>
      <c r="K8" s="79" t="s">
        <v>33</v>
      </c>
      <c r="L8" s="72"/>
      <c r="M8" s="73"/>
      <c r="N8" s="5" t="s">
        <v>28</v>
      </c>
      <c r="O8" s="5" t="s">
        <v>29</v>
      </c>
      <c r="P8" s="80" t="s">
        <v>31</v>
      </c>
      <c r="Q8" s="76"/>
      <c r="R8" s="77" t="s">
        <v>34</v>
      </c>
      <c r="S8" s="77"/>
      <c r="T8" s="77" t="s">
        <v>32</v>
      </c>
      <c r="U8" s="77"/>
      <c r="Y8" t="s">
        <v>59</v>
      </c>
    </row>
    <row r="9" spans="2:27" x14ac:dyDescent="0.2">
      <c r="B9" s="40">
        <v>1</v>
      </c>
      <c r="C9" s="81">
        <f>L2</f>
        <v>100000</v>
      </c>
      <c r="D9" s="81"/>
      <c r="E9" s="44">
        <v>2010</v>
      </c>
      <c r="F9" s="8">
        <v>44117</v>
      </c>
      <c r="G9" s="44" t="s">
        <v>4</v>
      </c>
      <c r="H9" s="82">
        <v>1.3935</v>
      </c>
      <c r="I9" s="82"/>
      <c r="J9" s="44">
        <v>160</v>
      </c>
      <c r="K9" s="81">
        <f>IF(J9="","",C9*0.03)</f>
        <v>3000</v>
      </c>
      <c r="L9" s="81"/>
      <c r="M9" s="6">
        <f>IF(J9="","",(K9/J9)/LOOKUP(RIGHT($D$2,3),定数!$A$6:$A$13,定数!$B$6:$B$13))</f>
        <v>0.15625</v>
      </c>
      <c r="N9" s="40">
        <v>2010</v>
      </c>
      <c r="O9" s="8">
        <v>44139</v>
      </c>
      <c r="P9" s="82">
        <v>1.4172</v>
      </c>
      <c r="Q9" s="82"/>
      <c r="R9" s="83">
        <f>IF(P9="","",T9*M9*LOOKUP(RIGHT($D$2,3),定数!$A$6:$A$13,定数!$B$6:$B$13))</f>
        <v>4443.75000000001</v>
      </c>
      <c r="S9" s="83"/>
      <c r="T9" s="84">
        <f>IF(P9="","",IF(G9="買",(P9-H9),(H9-P9))*IF(RIGHT($D$2,3)="JPY",100,10000))</f>
        <v>237.00000000000054</v>
      </c>
      <c r="U9" s="84"/>
      <c r="V9" s="1">
        <f>IF(T9&lt;&gt;"",IF(T9&gt;0,1+V8,0),"")</f>
        <v>1</v>
      </c>
      <c r="W9">
        <f>IF(T9&lt;&gt;"",IF(T9&lt;0,1+W8,0),"")</f>
        <v>0</v>
      </c>
      <c r="Z9">
        <f>IF(R9&gt;0,R9,"")</f>
        <v>4443.75000000001</v>
      </c>
      <c r="AA9" t="str">
        <f>IF(R9&lt;0,R9,"")</f>
        <v/>
      </c>
    </row>
    <row r="10" spans="2:27" x14ac:dyDescent="0.2">
      <c r="B10" s="40">
        <v>2</v>
      </c>
      <c r="C10" s="81">
        <f t="shared" ref="C10:C73" si="0">IF(R9="","",C9+R9)</f>
        <v>104443.75000000001</v>
      </c>
      <c r="D10" s="81"/>
      <c r="E10" s="44">
        <v>2011</v>
      </c>
      <c r="F10" s="8">
        <v>43907</v>
      </c>
      <c r="G10" s="44" t="s">
        <v>4</v>
      </c>
      <c r="H10" s="82">
        <v>1.4013</v>
      </c>
      <c r="I10" s="82"/>
      <c r="J10" s="44">
        <v>158</v>
      </c>
      <c r="K10" s="45">
        <f>IF(J10="","",C10*0.03)</f>
        <v>3133.3125000000005</v>
      </c>
      <c r="L10" s="46"/>
      <c r="M10" s="6">
        <f>IF(J10="","",(K10/J10)/LOOKUP(RIGHT($D$2,3),定数!$A$6:$A$13,定数!$B$6:$B$13))</f>
        <v>0.16525909810126585</v>
      </c>
      <c r="N10" s="40">
        <v>2011</v>
      </c>
      <c r="O10" s="8">
        <v>43912</v>
      </c>
      <c r="P10" s="82">
        <v>1.4248000000000001</v>
      </c>
      <c r="Q10" s="82"/>
      <c r="R10" s="83">
        <f>IF(P10="","",T10*M10*LOOKUP(RIGHT($D$2,3),定数!$A$6:$A$13,定数!$B$6:$B$13))</f>
        <v>4660.3065664557125</v>
      </c>
      <c r="S10" s="83"/>
      <c r="T10" s="84">
        <f>IF(P10="","",IF(G10="買",(P10-H10),(H10-P10))*IF(RIGHT($D$2,3)="JPY",100,10000))</f>
        <v>235.00000000000077</v>
      </c>
      <c r="U10" s="84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41">
        <f>IF(C10&lt;&gt;"",MAX(C10,C9),"")</f>
        <v>104443.75000000001</v>
      </c>
      <c r="Z10">
        <f t="shared" ref="Z10:Z73" si="3">IF(R10&gt;0,R10,"")</f>
        <v>4660.3065664557125</v>
      </c>
      <c r="AA10" t="str">
        <f t="shared" ref="AA10:AA73" si="4">IF(R10&lt;0,R10,"")</f>
        <v/>
      </c>
    </row>
    <row r="11" spans="2:27" x14ac:dyDescent="0.2">
      <c r="B11" s="40">
        <v>3</v>
      </c>
      <c r="C11" s="81">
        <f t="shared" si="0"/>
        <v>109104.05656645572</v>
      </c>
      <c r="D11" s="81"/>
      <c r="E11" s="44">
        <v>2011</v>
      </c>
      <c r="F11" s="8">
        <v>44193</v>
      </c>
      <c r="G11" s="44" t="s">
        <v>3</v>
      </c>
      <c r="H11" s="82">
        <v>1.3024</v>
      </c>
      <c r="I11" s="82"/>
      <c r="J11" s="44">
        <v>172</v>
      </c>
      <c r="K11" s="45">
        <f t="shared" ref="K11:K20" si="5">IF(J11="","",C11*0.03)</f>
        <v>3273.1216969936713</v>
      </c>
      <c r="L11" s="46"/>
      <c r="M11" s="6">
        <f>IF(J11="","",(K11/J11)/LOOKUP(RIGHT($D$2,3),定数!$A$6:$A$13,定数!$B$6:$B$13))</f>
        <v>0.15858147756752283</v>
      </c>
      <c r="N11" s="40">
        <v>2012</v>
      </c>
      <c r="O11" s="8">
        <v>43836</v>
      </c>
      <c r="P11" s="82">
        <v>1.2766999999999999</v>
      </c>
      <c r="Q11" s="82"/>
      <c r="R11" s="83">
        <f>IF(P11="","",T11*M11*LOOKUP(RIGHT($D$2,3),定数!$A$6:$A$13,定数!$B$6:$B$13))</f>
        <v>4890.6527681824155</v>
      </c>
      <c r="S11" s="83"/>
      <c r="T11" s="84">
        <f>IF(P11="","",IF(G11="買",(P11-H11),(H11-P11))*IF(RIGHT($D$2,3)="JPY",100,10000))</f>
        <v>257.00000000000057</v>
      </c>
      <c r="U11" s="84"/>
      <c r="V11" s="22">
        <f t="shared" si="1"/>
        <v>3</v>
      </c>
      <c r="W11">
        <f t="shared" si="2"/>
        <v>0</v>
      </c>
      <c r="X11" s="41">
        <f>IF(C11&lt;&gt;"",MAX(X10,C11),"")</f>
        <v>109104.05656645572</v>
      </c>
      <c r="Y11" s="42">
        <f>IF(X11&lt;&gt;"",1-(C11/X11),"")</f>
        <v>0</v>
      </c>
      <c r="Z11">
        <f t="shared" si="3"/>
        <v>4890.6527681824155</v>
      </c>
      <c r="AA11" t="str">
        <f t="shared" si="4"/>
        <v/>
      </c>
    </row>
    <row r="12" spans="2:27" x14ac:dyDescent="0.2">
      <c r="B12" s="40">
        <v>4</v>
      </c>
      <c r="C12" s="81">
        <f t="shared" si="0"/>
        <v>113994.70933463814</v>
      </c>
      <c r="D12" s="81"/>
      <c r="E12" s="44">
        <v>2012</v>
      </c>
      <c r="F12" s="8">
        <v>44136</v>
      </c>
      <c r="G12" s="44" t="s">
        <v>3</v>
      </c>
      <c r="H12" s="82">
        <v>1.2944</v>
      </c>
      <c r="I12" s="82"/>
      <c r="J12" s="44">
        <v>75</v>
      </c>
      <c r="K12" s="45">
        <f t="shared" si="5"/>
        <v>3419.8412800391443</v>
      </c>
      <c r="L12" s="46"/>
      <c r="M12" s="6">
        <f>IF(J12="","",(K12/J12)/LOOKUP(RIGHT($D$2,3),定数!$A$6:$A$13,定数!$B$6:$B$13))</f>
        <v>0.3799823644487938</v>
      </c>
      <c r="N12" s="40">
        <v>2012</v>
      </c>
      <c r="O12" s="8">
        <v>44137</v>
      </c>
      <c r="P12" s="82">
        <v>1.2834000000000001</v>
      </c>
      <c r="Q12" s="82"/>
      <c r="R12" s="83">
        <f>IF(P12="","",T12*M12*LOOKUP(RIGHT($D$2,3),定数!$A$6:$A$13,定数!$B$6:$B$13))</f>
        <v>5015.7672107240323</v>
      </c>
      <c r="S12" s="83"/>
      <c r="T12" s="84">
        <f t="shared" ref="T12:T19" si="6">IF(P12="","",IF(G12="買",(P12-H12),(H12-P12))*IF(RIGHT($D$2,3)="JPY",100,10000))</f>
        <v>109.99999999999899</v>
      </c>
      <c r="U12" s="84"/>
      <c r="V12" s="22">
        <f t="shared" si="1"/>
        <v>4</v>
      </c>
      <c r="W12">
        <f t="shared" si="2"/>
        <v>0</v>
      </c>
      <c r="X12" s="41">
        <f t="shared" ref="X12:X75" si="7">IF(C12&lt;&gt;"",MAX(X11,C12),"")</f>
        <v>113994.70933463814</v>
      </c>
      <c r="Y12" s="42">
        <f t="shared" ref="Y12:Y75" si="8">IF(X12&lt;&gt;"",1-(C12/X12),"")</f>
        <v>0</v>
      </c>
      <c r="Z12">
        <f t="shared" si="3"/>
        <v>5015.7672107240323</v>
      </c>
      <c r="AA12" t="str">
        <f t="shared" si="4"/>
        <v/>
      </c>
    </row>
    <row r="13" spans="2:27" x14ac:dyDescent="0.2">
      <c r="B13" s="40">
        <v>5</v>
      </c>
      <c r="C13" s="81">
        <f t="shared" si="0"/>
        <v>119010.47654536218</v>
      </c>
      <c r="D13" s="81"/>
      <c r="E13" s="44">
        <v>2013</v>
      </c>
      <c r="F13" s="8">
        <v>44066</v>
      </c>
      <c r="G13" s="44" t="s">
        <v>4</v>
      </c>
      <c r="H13" s="82">
        <v>1.3373999999999999</v>
      </c>
      <c r="I13" s="82"/>
      <c r="J13" s="44">
        <v>76</v>
      </c>
      <c r="K13" s="45">
        <f t="shared" si="5"/>
        <v>3570.3142963608652</v>
      </c>
      <c r="L13" s="46"/>
      <c r="M13" s="6">
        <f>IF(J13="","",(K13/J13)/LOOKUP(RIGHT($D$2,3),定数!$A$6:$A$13,定数!$B$6:$B$13))</f>
        <v>0.39148183074132292</v>
      </c>
      <c r="N13" s="44">
        <v>2013</v>
      </c>
      <c r="O13" s="8">
        <v>44072</v>
      </c>
      <c r="P13" s="82">
        <v>1.3298000000000001</v>
      </c>
      <c r="Q13" s="82"/>
      <c r="R13" s="83">
        <f>IF(P13="","",T13*M13*LOOKUP(RIGHT($D$2,3),定数!$A$6:$A$13,定数!$B$6:$B$13))</f>
        <v>-3570.3142963607847</v>
      </c>
      <c r="S13" s="83"/>
      <c r="T13" s="84">
        <f t="shared" si="6"/>
        <v>-75.999999999998295</v>
      </c>
      <c r="U13" s="84"/>
      <c r="V13" s="22">
        <f t="shared" si="1"/>
        <v>0</v>
      </c>
      <c r="W13">
        <f t="shared" si="2"/>
        <v>1</v>
      </c>
      <c r="X13" s="41">
        <f t="shared" si="7"/>
        <v>119010.47654536218</v>
      </c>
      <c r="Y13" s="42">
        <f t="shared" si="8"/>
        <v>0</v>
      </c>
      <c r="Z13" t="str">
        <f t="shared" si="3"/>
        <v/>
      </c>
      <c r="AA13">
        <f t="shared" si="4"/>
        <v>-3570.3142963607847</v>
      </c>
    </row>
    <row r="14" spans="2:27" x14ac:dyDescent="0.2">
      <c r="B14" s="40">
        <v>6</v>
      </c>
      <c r="C14" s="81">
        <f t="shared" si="0"/>
        <v>115440.1622490014</v>
      </c>
      <c r="D14" s="81"/>
      <c r="E14" s="44">
        <v>2013</v>
      </c>
      <c r="F14" s="8">
        <v>44170</v>
      </c>
      <c r="G14" s="44" t="s">
        <v>4</v>
      </c>
      <c r="H14" s="82">
        <v>1.3606</v>
      </c>
      <c r="I14" s="82"/>
      <c r="J14" s="44">
        <v>78</v>
      </c>
      <c r="K14" s="45">
        <f t="shared" si="5"/>
        <v>3463.2048674700418</v>
      </c>
      <c r="L14" s="46"/>
      <c r="M14" s="6">
        <f>IF(J14="","",(K14/J14)/LOOKUP(RIGHT($D$2,3),定数!$A$6:$A$13,定数!$B$6:$B$13))</f>
        <v>0.37000052002885059</v>
      </c>
      <c r="N14" s="40">
        <v>2013</v>
      </c>
      <c r="O14" s="8">
        <v>44174</v>
      </c>
      <c r="P14" s="82">
        <v>1.3720000000000001</v>
      </c>
      <c r="Q14" s="82"/>
      <c r="R14" s="83">
        <f>IF(P14="","",T14*M14*LOOKUP(RIGHT($D$2,3),定数!$A$6:$A$13,定数!$B$6:$B$13))</f>
        <v>5061.6071139947107</v>
      </c>
      <c r="S14" s="83"/>
      <c r="T14" s="84">
        <f t="shared" si="6"/>
        <v>114.00000000000077</v>
      </c>
      <c r="U14" s="84"/>
      <c r="V14" s="22">
        <f t="shared" si="1"/>
        <v>1</v>
      </c>
      <c r="W14">
        <f t="shared" si="2"/>
        <v>0</v>
      </c>
      <c r="X14" s="41">
        <f t="shared" si="7"/>
        <v>119010.47654536218</v>
      </c>
      <c r="Y14" s="42">
        <f t="shared" si="8"/>
        <v>2.9999999999999249E-2</v>
      </c>
      <c r="Z14">
        <f t="shared" si="3"/>
        <v>5061.6071139947107</v>
      </c>
      <c r="AA14" t="str">
        <f t="shared" si="4"/>
        <v/>
      </c>
    </row>
    <row r="15" spans="2:27" x14ac:dyDescent="0.2">
      <c r="B15" s="40">
        <v>7</v>
      </c>
      <c r="C15" s="81">
        <f t="shared" si="0"/>
        <v>120501.76936299611</v>
      </c>
      <c r="D15" s="81"/>
      <c r="E15" s="44">
        <v>2014</v>
      </c>
      <c r="F15" s="8">
        <v>43956</v>
      </c>
      <c r="G15" s="44" t="s">
        <v>4</v>
      </c>
      <c r="H15" s="82">
        <v>1.3882000000000001</v>
      </c>
      <c r="I15" s="82"/>
      <c r="J15" s="44">
        <v>70</v>
      </c>
      <c r="K15" s="45">
        <f t="shared" si="5"/>
        <v>3615.0530808898834</v>
      </c>
      <c r="L15" s="46"/>
      <c r="M15" s="6">
        <f>IF(J15="","",(K15/J15)/LOOKUP(RIGHT($D$2,3),定数!$A$6:$A$13,定数!$B$6:$B$13))</f>
        <v>0.43036346201070041</v>
      </c>
      <c r="N15" s="40">
        <v>2014</v>
      </c>
      <c r="O15" s="8">
        <v>43959</v>
      </c>
      <c r="P15" s="82">
        <v>1.3984000000000001</v>
      </c>
      <c r="Q15" s="82"/>
      <c r="R15" s="83">
        <f>IF(P15="","",T15*M15*LOOKUP(RIGHT($D$2,3),定数!$A$6:$A$13,定数!$B$6:$B$13))</f>
        <v>5267.6487750109663</v>
      </c>
      <c r="S15" s="83"/>
      <c r="T15" s="84">
        <f t="shared" si="6"/>
        <v>101.99999999999987</v>
      </c>
      <c r="U15" s="84"/>
      <c r="V15" s="22">
        <f t="shared" si="1"/>
        <v>2</v>
      </c>
      <c r="W15">
        <f t="shared" si="2"/>
        <v>0</v>
      </c>
      <c r="X15" s="41">
        <f t="shared" si="7"/>
        <v>120501.76936299611</v>
      </c>
      <c r="Y15" s="42">
        <f t="shared" si="8"/>
        <v>0</v>
      </c>
      <c r="Z15">
        <f t="shared" si="3"/>
        <v>5267.6487750109663</v>
      </c>
      <c r="AA15" t="str">
        <f t="shared" si="4"/>
        <v/>
      </c>
    </row>
    <row r="16" spans="2:27" x14ac:dyDescent="0.2">
      <c r="B16" s="40">
        <v>8</v>
      </c>
      <c r="C16" s="81">
        <f t="shared" si="0"/>
        <v>125769.41813800708</v>
      </c>
      <c r="D16" s="81"/>
      <c r="E16" s="44">
        <v>2014</v>
      </c>
      <c r="F16" s="8">
        <v>44062</v>
      </c>
      <c r="G16" s="44" t="s">
        <v>3</v>
      </c>
      <c r="H16" s="82">
        <v>1.3341000000000001</v>
      </c>
      <c r="I16" s="82"/>
      <c r="J16" s="44">
        <v>73</v>
      </c>
      <c r="K16" s="45">
        <f t="shared" si="5"/>
        <v>3773.0825441402121</v>
      </c>
      <c r="L16" s="46"/>
      <c r="M16" s="6">
        <f>IF(J16="","",(K16/J16)/LOOKUP(RIGHT($D$2,3),定数!$A$6:$A$13,定数!$B$6:$B$13))</f>
        <v>0.43071718540413378</v>
      </c>
      <c r="N16" s="40">
        <v>2014</v>
      </c>
      <c r="O16" s="8">
        <v>44065</v>
      </c>
      <c r="P16" s="82">
        <v>1.3232999999999999</v>
      </c>
      <c r="Q16" s="82"/>
      <c r="R16" s="83">
        <f>IF(P16="","",T16*M16*LOOKUP(RIGHT($D$2,3),定数!$A$6:$A$13,定数!$B$6:$B$13))</f>
        <v>5582.0947228376481</v>
      </c>
      <c r="S16" s="83"/>
      <c r="T16" s="84">
        <f t="shared" si="6"/>
        <v>108.00000000000142</v>
      </c>
      <c r="U16" s="84"/>
      <c r="V16" s="22">
        <f t="shared" si="1"/>
        <v>3</v>
      </c>
      <c r="W16">
        <f t="shared" si="2"/>
        <v>0</v>
      </c>
      <c r="X16" s="41">
        <f t="shared" si="7"/>
        <v>125769.41813800708</v>
      </c>
      <c r="Y16" s="42">
        <f t="shared" si="8"/>
        <v>0</v>
      </c>
      <c r="Z16">
        <f t="shared" si="3"/>
        <v>5582.0947228376481</v>
      </c>
      <c r="AA16" t="str">
        <f t="shared" si="4"/>
        <v/>
      </c>
    </row>
    <row r="17" spans="2:27" x14ac:dyDescent="0.2">
      <c r="B17" s="40">
        <v>9</v>
      </c>
      <c r="C17" s="81">
        <f t="shared" si="0"/>
        <v>131351.51286084473</v>
      </c>
      <c r="D17" s="81"/>
      <c r="E17" s="44">
        <v>2014</v>
      </c>
      <c r="F17" s="8">
        <v>44098</v>
      </c>
      <c r="G17" s="44" t="s">
        <v>3</v>
      </c>
      <c r="H17" s="82">
        <v>1.2841</v>
      </c>
      <c r="I17" s="82"/>
      <c r="J17" s="44">
        <v>59</v>
      </c>
      <c r="K17" s="45">
        <f t="shared" si="5"/>
        <v>3940.5453858253418</v>
      </c>
      <c r="L17" s="46"/>
      <c r="M17" s="6">
        <f>IF(J17="","",(K17/J17)/LOOKUP(RIGHT($D$2,3),定数!$A$6:$A$13,定数!$B$6:$B$13))</f>
        <v>0.55657420703747773</v>
      </c>
      <c r="N17" s="40">
        <v>2014</v>
      </c>
      <c r="O17" s="8">
        <v>44099</v>
      </c>
      <c r="P17" s="82">
        <v>1.2766</v>
      </c>
      <c r="Q17" s="82"/>
      <c r="R17" s="83">
        <f>IF(P17="","",T17*M17*LOOKUP(RIGHT($D$2,3),定数!$A$6:$A$13,定数!$B$6:$B$13))</f>
        <v>5009.1678633373413</v>
      </c>
      <c r="S17" s="83"/>
      <c r="T17" s="84">
        <f t="shared" si="6"/>
        <v>75.000000000000625</v>
      </c>
      <c r="U17" s="84"/>
      <c r="V17" s="22">
        <f t="shared" si="1"/>
        <v>4</v>
      </c>
      <c r="W17">
        <f t="shared" si="2"/>
        <v>0</v>
      </c>
      <c r="X17" s="41">
        <f t="shared" si="7"/>
        <v>131351.51286084473</v>
      </c>
      <c r="Y17" s="42">
        <f t="shared" si="8"/>
        <v>0</v>
      </c>
      <c r="Z17">
        <f t="shared" si="3"/>
        <v>5009.1678633373413</v>
      </c>
      <c r="AA17" t="str">
        <f t="shared" si="4"/>
        <v/>
      </c>
    </row>
    <row r="18" spans="2:27" x14ac:dyDescent="0.2">
      <c r="B18" s="40">
        <v>10</v>
      </c>
      <c r="C18" s="81">
        <f t="shared" si="0"/>
        <v>136360.68072418208</v>
      </c>
      <c r="D18" s="81"/>
      <c r="E18" s="44">
        <v>2015</v>
      </c>
      <c r="F18" s="8">
        <v>43998</v>
      </c>
      <c r="G18" s="44" t="s">
        <v>4</v>
      </c>
      <c r="H18" s="82">
        <v>1.1296999999999999</v>
      </c>
      <c r="I18" s="82"/>
      <c r="J18" s="44">
        <v>146</v>
      </c>
      <c r="K18" s="45">
        <f t="shared" si="5"/>
        <v>4090.8204217254624</v>
      </c>
      <c r="L18" s="46"/>
      <c r="M18" s="6">
        <f>IF(J18="","",(K18/J18)/LOOKUP(RIGHT($D$2,3),定数!$A$6:$A$13,定数!$B$6:$B$13))</f>
        <v>0.23349431630853096</v>
      </c>
      <c r="N18" s="44">
        <v>2015</v>
      </c>
      <c r="O18" s="8">
        <v>44005</v>
      </c>
      <c r="P18" s="82">
        <v>1.1149</v>
      </c>
      <c r="Q18" s="82"/>
      <c r="R18" s="83">
        <f>IF(P18="","",T18*M18*LOOKUP(RIGHT($D$2,3),定数!$A$6:$A$13,定数!$B$6:$B$13))</f>
        <v>-4146.8590576394881</v>
      </c>
      <c r="S18" s="83"/>
      <c r="T18" s="84">
        <f t="shared" si="6"/>
        <v>-147.99999999999923</v>
      </c>
      <c r="U18" s="84"/>
      <c r="V18" s="22">
        <f t="shared" si="1"/>
        <v>0</v>
      </c>
      <c r="W18">
        <f t="shared" si="2"/>
        <v>1</v>
      </c>
      <c r="X18" s="41">
        <f t="shared" si="7"/>
        <v>136360.68072418208</v>
      </c>
      <c r="Y18" s="42">
        <f t="shared" si="8"/>
        <v>0</v>
      </c>
      <c r="Z18" t="str">
        <f t="shared" si="3"/>
        <v/>
      </c>
      <c r="AA18">
        <f t="shared" si="4"/>
        <v>-4146.8590576394881</v>
      </c>
    </row>
    <row r="19" spans="2:27" x14ac:dyDescent="0.2">
      <c r="B19" s="40">
        <v>11</v>
      </c>
      <c r="C19" s="81">
        <f t="shared" si="0"/>
        <v>132213.82166654259</v>
      </c>
      <c r="D19" s="81"/>
      <c r="E19" s="44">
        <v>2017</v>
      </c>
      <c r="F19" s="8">
        <v>43842</v>
      </c>
      <c r="G19" s="44" t="s">
        <v>4</v>
      </c>
      <c r="H19" s="82">
        <v>1.0623</v>
      </c>
      <c r="I19" s="82"/>
      <c r="J19" s="44">
        <v>170</v>
      </c>
      <c r="K19" s="45">
        <f t="shared" si="5"/>
        <v>3966.4146499962776</v>
      </c>
      <c r="L19" s="46"/>
      <c r="M19" s="6">
        <f>IF(J19="","",(K19/J19)/LOOKUP(RIGHT($D$2,3),定数!$A$6:$A$13,定数!$B$6:$B$13))</f>
        <v>0.19443209068609202</v>
      </c>
      <c r="N19" s="40">
        <v>2017</v>
      </c>
      <c r="O19" s="8">
        <v>43917</v>
      </c>
      <c r="P19" s="82">
        <v>1.0875999999999999</v>
      </c>
      <c r="Q19" s="82"/>
      <c r="R19" s="83">
        <f>IF(P19="","",T19*M19*LOOKUP(RIGHT($D$2,3),定数!$A$6:$A$13,定数!$B$6:$B$13))</f>
        <v>5902.9582732297258</v>
      </c>
      <c r="S19" s="83"/>
      <c r="T19" s="84">
        <f t="shared" si="6"/>
        <v>252.99999999999878</v>
      </c>
      <c r="U19" s="84"/>
      <c r="V19" s="22">
        <f t="shared" si="1"/>
        <v>1</v>
      </c>
      <c r="W19">
        <f t="shared" si="2"/>
        <v>0</v>
      </c>
      <c r="X19" s="41">
        <f t="shared" si="7"/>
        <v>136360.68072418208</v>
      </c>
      <c r="Y19" s="42">
        <f t="shared" si="8"/>
        <v>3.0410958904109497E-2</v>
      </c>
      <c r="Z19">
        <f t="shared" si="3"/>
        <v>5902.9582732297258</v>
      </c>
      <c r="AA19" t="str">
        <f t="shared" si="4"/>
        <v/>
      </c>
    </row>
    <row r="20" spans="2:27" x14ac:dyDescent="0.2">
      <c r="B20" s="40">
        <v>12</v>
      </c>
      <c r="C20" s="81">
        <f t="shared" si="0"/>
        <v>138116.7799397723</v>
      </c>
      <c r="D20" s="81"/>
      <c r="E20" s="44">
        <v>2017</v>
      </c>
      <c r="F20" s="8">
        <v>43945</v>
      </c>
      <c r="G20" s="44" t="s">
        <v>4</v>
      </c>
      <c r="H20" s="82">
        <v>1.1046</v>
      </c>
      <c r="I20" s="82"/>
      <c r="J20" s="44">
        <v>51</v>
      </c>
      <c r="K20" s="45">
        <f t="shared" si="5"/>
        <v>4143.5033981931692</v>
      </c>
      <c r="L20" s="46"/>
      <c r="M20" s="6">
        <f>IF(J20="","",(K20/J20)/LOOKUP(RIGHT($D$2,3),定数!$A$6:$A$13,定数!$B$6:$B$13))</f>
        <v>0.67704303892045248</v>
      </c>
      <c r="N20" s="40">
        <v>2019</v>
      </c>
      <c r="O20" s="8">
        <v>44121</v>
      </c>
      <c r="P20" s="82">
        <v>1.1128</v>
      </c>
      <c r="Q20" s="82"/>
      <c r="R20" s="83">
        <f>IF(P20="","",T20*M20*LOOKUP(RIGHT($D$2,3),定数!$A$6:$A$13,定数!$B$6:$B$13))</f>
        <v>6662.1035029772411</v>
      </c>
      <c r="S20" s="83"/>
      <c r="T20" s="84">
        <f t="shared" ref="T20:T51" si="9">IF(P20="","",IF(G20="買",(P20-H20),(H20-P20))*IF(RIGHT($D$2,3)="JPY",100,10000))</f>
        <v>81.999999999999858</v>
      </c>
      <c r="U20" s="84"/>
      <c r="V20" s="22">
        <f t="shared" si="1"/>
        <v>2</v>
      </c>
      <c r="W20">
        <f t="shared" si="2"/>
        <v>0</v>
      </c>
      <c r="X20" s="41">
        <f t="shared" si="7"/>
        <v>138116.7799397723</v>
      </c>
      <c r="Y20" s="42">
        <f t="shared" si="8"/>
        <v>0</v>
      </c>
      <c r="Z20">
        <f t="shared" si="3"/>
        <v>6662.1035029772411</v>
      </c>
      <c r="AA20" t="str">
        <f t="shared" si="4"/>
        <v/>
      </c>
    </row>
    <row r="21" spans="2:27" x14ac:dyDescent="0.2">
      <c r="B21" s="40">
        <v>13</v>
      </c>
      <c r="C21" s="81">
        <f t="shared" si="0"/>
        <v>144778.88344274953</v>
      </c>
      <c r="D21" s="81"/>
      <c r="E21" s="44">
        <v>2020</v>
      </c>
      <c r="F21" s="8">
        <v>43852</v>
      </c>
      <c r="G21" s="44" t="s">
        <v>3</v>
      </c>
      <c r="H21" s="82">
        <v>1.1079000000000001</v>
      </c>
      <c r="I21" s="82"/>
      <c r="J21" s="44">
        <v>38</v>
      </c>
      <c r="K21" s="45">
        <f t="shared" ref="K21:K52" si="10">IF(J21="","",C21*0.03)</f>
        <v>4343.3665032824856</v>
      </c>
      <c r="L21" s="46"/>
      <c r="M21" s="6">
        <f>IF(J21="","",(K21/J21)/LOOKUP(RIGHT($D$2,3),定数!$A$6:$A$13,定数!$B$6:$B$13))</f>
        <v>0.95249265422861529</v>
      </c>
      <c r="N21" s="40">
        <v>2020</v>
      </c>
      <c r="O21" s="8">
        <v>43854</v>
      </c>
      <c r="P21" s="82">
        <v>1.1024</v>
      </c>
      <c r="Q21" s="82"/>
      <c r="R21" s="83">
        <f>IF(P21="","",T21*M21*LOOKUP(RIGHT($D$2,3),定数!$A$6:$A$13,定数!$B$6:$B$13))</f>
        <v>6286.4515179089294</v>
      </c>
      <c r="S21" s="83"/>
      <c r="T21" s="84">
        <f t="shared" si="9"/>
        <v>55.000000000000604</v>
      </c>
      <c r="U21" s="84"/>
      <c r="V21" s="22">
        <f t="shared" si="1"/>
        <v>3</v>
      </c>
      <c r="W21">
        <f t="shared" si="2"/>
        <v>0</v>
      </c>
      <c r="X21" s="41">
        <f t="shared" si="7"/>
        <v>144778.88344274953</v>
      </c>
      <c r="Y21" s="42">
        <f t="shared" si="8"/>
        <v>0</v>
      </c>
      <c r="Z21">
        <f t="shared" si="3"/>
        <v>6286.4515179089294</v>
      </c>
      <c r="AA21" t="str">
        <f t="shared" si="4"/>
        <v/>
      </c>
    </row>
    <row r="22" spans="2:27" x14ac:dyDescent="0.2">
      <c r="B22" s="40">
        <v>14</v>
      </c>
      <c r="C22" s="81">
        <f t="shared" si="0"/>
        <v>151065.33496065845</v>
      </c>
      <c r="D22" s="81"/>
      <c r="E22" s="44"/>
      <c r="F22" s="8"/>
      <c r="G22" s="44"/>
      <c r="H22" s="82"/>
      <c r="I22" s="82"/>
      <c r="J22" s="44"/>
      <c r="K22" s="45" t="str">
        <f t="shared" si="10"/>
        <v/>
      </c>
      <c r="L22" s="46"/>
      <c r="M22" s="6" t="str">
        <f>IF(J22="","",(K22/J22)/LOOKUP(RIGHT($D$2,3),定数!$A$6:$A$13,定数!$B$6:$B$13))</f>
        <v/>
      </c>
      <c r="N22" s="40"/>
      <c r="O22" s="8"/>
      <c r="P22" s="82"/>
      <c r="Q22" s="82"/>
      <c r="R22" s="83" t="str">
        <f>IF(P22="","",T22*M22*LOOKUP(RIGHT($D$2,3),定数!$A$6:$A$13,定数!$B$6:$B$13))</f>
        <v/>
      </c>
      <c r="S22" s="83"/>
      <c r="T22" s="84" t="str">
        <f t="shared" si="9"/>
        <v/>
      </c>
      <c r="U22" s="84"/>
      <c r="V22" s="22" t="str">
        <f t="shared" si="1"/>
        <v/>
      </c>
      <c r="W22" t="str">
        <f t="shared" si="2"/>
        <v/>
      </c>
      <c r="X22" s="41">
        <f t="shared" si="7"/>
        <v>151065.33496065845</v>
      </c>
      <c r="Y22" s="42">
        <f t="shared" si="8"/>
        <v>0</v>
      </c>
      <c r="Z22" t="str">
        <f t="shared" si="3"/>
        <v/>
      </c>
      <c r="AA22" t="str">
        <f t="shared" si="4"/>
        <v/>
      </c>
    </row>
    <row r="23" spans="2:27" x14ac:dyDescent="0.2">
      <c r="B23" s="40">
        <v>15</v>
      </c>
      <c r="C23" s="81" t="str">
        <f t="shared" si="0"/>
        <v/>
      </c>
      <c r="D23" s="81"/>
      <c r="E23" s="40"/>
      <c r="F23" s="8"/>
      <c r="G23" s="40"/>
      <c r="H23" s="82"/>
      <c r="I23" s="82"/>
      <c r="J23" s="40"/>
      <c r="K23" s="45" t="str">
        <f t="shared" si="10"/>
        <v/>
      </c>
      <c r="L23" s="46"/>
      <c r="M23" s="6" t="str">
        <f>IF(J23="","",(K23/J23)/LOOKUP(RIGHT($D$2,3),定数!$A$6:$A$13,定数!$B$6:$B$13))</f>
        <v/>
      </c>
      <c r="N23" s="40"/>
      <c r="O23" s="8"/>
      <c r="P23" s="82"/>
      <c r="Q23" s="82"/>
      <c r="R23" s="83" t="str">
        <f>IF(P23="","",T23*M23*LOOKUP(RIGHT($D$2,3),定数!$A$6:$A$13,定数!$B$6:$B$13))</f>
        <v/>
      </c>
      <c r="S23" s="83"/>
      <c r="T23" s="84" t="str">
        <f t="shared" si="9"/>
        <v/>
      </c>
      <c r="U23" s="84"/>
      <c r="V23" t="str">
        <f t="shared" ref="V23:W74" si="11">IF(S23&lt;&gt;"",IF(S23&lt;0,1+V22,0),"")</f>
        <v/>
      </c>
      <c r="W23" t="str">
        <f t="shared" si="2"/>
        <v/>
      </c>
      <c r="X23" s="41" t="str">
        <f t="shared" si="7"/>
        <v/>
      </c>
      <c r="Y23" s="42" t="str">
        <f t="shared" si="8"/>
        <v/>
      </c>
      <c r="Z23" t="str">
        <f t="shared" si="3"/>
        <v/>
      </c>
      <c r="AA23" t="str">
        <f t="shared" si="4"/>
        <v/>
      </c>
    </row>
    <row r="24" spans="2:27" x14ac:dyDescent="0.2">
      <c r="B24" s="40">
        <v>16</v>
      </c>
      <c r="C24" s="81" t="str">
        <f t="shared" si="0"/>
        <v/>
      </c>
      <c r="D24" s="81"/>
      <c r="E24" s="40"/>
      <c r="F24" s="8"/>
      <c r="G24" s="40"/>
      <c r="H24" s="82"/>
      <c r="I24" s="82"/>
      <c r="J24" s="40"/>
      <c r="K24" s="45" t="str">
        <f t="shared" si="10"/>
        <v/>
      </c>
      <c r="L24" s="46"/>
      <c r="M24" s="6" t="str">
        <f>IF(J24="","",(K24/J24)/LOOKUP(RIGHT($D$2,3),定数!$A$6:$A$13,定数!$B$6:$B$13))</f>
        <v/>
      </c>
      <c r="N24" s="40"/>
      <c r="O24" s="8"/>
      <c r="P24" s="82"/>
      <c r="Q24" s="82"/>
      <c r="R24" s="83" t="str">
        <f>IF(P24="","",T24*M24*LOOKUP(RIGHT($D$2,3),定数!$A$6:$A$13,定数!$B$6:$B$13))</f>
        <v/>
      </c>
      <c r="S24" s="83"/>
      <c r="T24" s="84" t="str">
        <f t="shared" si="9"/>
        <v/>
      </c>
      <c r="U24" s="84"/>
      <c r="V24" t="str">
        <f t="shared" si="11"/>
        <v/>
      </c>
      <c r="W24" t="str">
        <f t="shared" si="2"/>
        <v/>
      </c>
      <c r="X24" s="41" t="str">
        <f t="shared" si="7"/>
        <v/>
      </c>
      <c r="Y24" s="42" t="str">
        <f t="shared" si="8"/>
        <v/>
      </c>
      <c r="Z24" t="str">
        <f t="shared" si="3"/>
        <v/>
      </c>
      <c r="AA24" t="str">
        <f t="shared" si="4"/>
        <v/>
      </c>
    </row>
    <row r="25" spans="2:27" x14ac:dyDescent="0.2">
      <c r="B25" s="40">
        <v>17</v>
      </c>
      <c r="C25" s="81" t="str">
        <f t="shared" si="0"/>
        <v/>
      </c>
      <c r="D25" s="81"/>
      <c r="E25" s="40"/>
      <c r="F25" s="8"/>
      <c r="G25" s="40"/>
      <c r="H25" s="82"/>
      <c r="I25" s="82"/>
      <c r="J25" s="40"/>
      <c r="K25" s="45" t="str">
        <f t="shared" si="10"/>
        <v/>
      </c>
      <c r="L25" s="46"/>
      <c r="M25" s="6" t="str">
        <f>IF(J25="","",(K25/J25)/LOOKUP(RIGHT($D$2,3),定数!$A$6:$A$13,定数!$B$6:$B$13))</f>
        <v/>
      </c>
      <c r="N25" s="40"/>
      <c r="O25" s="8"/>
      <c r="P25" s="82"/>
      <c r="Q25" s="82"/>
      <c r="R25" s="83" t="str">
        <f>IF(P25="","",T25*M25*LOOKUP(RIGHT($D$2,3),定数!$A$6:$A$13,定数!$B$6:$B$13))</f>
        <v/>
      </c>
      <c r="S25" s="83"/>
      <c r="T25" s="84" t="str">
        <f t="shared" si="9"/>
        <v/>
      </c>
      <c r="U25" s="84"/>
      <c r="V25" t="str">
        <f t="shared" si="11"/>
        <v/>
      </c>
      <c r="W25" t="str">
        <f t="shared" si="2"/>
        <v/>
      </c>
      <c r="X25" s="41" t="str">
        <f t="shared" si="7"/>
        <v/>
      </c>
      <c r="Y25" s="42" t="str">
        <f t="shared" si="8"/>
        <v/>
      </c>
      <c r="Z25" t="str">
        <f t="shared" si="3"/>
        <v/>
      </c>
      <c r="AA25" t="str">
        <f t="shared" si="4"/>
        <v/>
      </c>
    </row>
    <row r="26" spans="2:27" x14ac:dyDescent="0.2">
      <c r="B26" s="40">
        <v>18</v>
      </c>
      <c r="C26" s="81" t="str">
        <f t="shared" si="0"/>
        <v/>
      </c>
      <c r="D26" s="81"/>
      <c r="E26" s="40"/>
      <c r="F26" s="8"/>
      <c r="G26" s="40"/>
      <c r="H26" s="82"/>
      <c r="I26" s="82"/>
      <c r="J26" s="40"/>
      <c r="K26" s="45" t="str">
        <f t="shared" si="10"/>
        <v/>
      </c>
      <c r="L26" s="46"/>
      <c r="M26" s="6" t="str">
        <f>IF(J26="","",(K26/J26)/LOOKUP(RIGHT($D$2,3),定数!$A$6:$A$13,定数!$B$6:$B$13))</f>
        <v/>
      </c>
      <c r="N26" s="40"/>
      <c r="O26" s="8"/>
      <c r="P26" s="82"/>
      <c r="Q26" s="82"/>
      <c r="R26" s="83" t="str">
        <f>IF(P26="","",T26*M26*LOOKUP(RIGHT($D$2,3),定数!$A$6:$A$13,定数!$B$6:$B$13))</f>
        <v/>
      </c>
      <c r="S26" s="83"/>
      <c r="T26" s="84" t="str">
        <f t="shared" si="9"/>
        <v/>
      </c>
      <c r="U26" s="84"/>
      <c r="V26" t="str">
        <f t="shared" si="11"/>
        <v/>
      </c>
      <c r="W26" t="str">
        <f t="shared" si="2"/>
        <v/>
      </c>
      <c r="X26" s="41" t="str">
        <f t="shared" si="7"/>
        <v/>
      </c>
      <c r="Y26" s="42" t="str">
        <f t="shared" si="8"/>
        <v/>
      </c>
      <c r="Z26" t="str">
        <f t="shared" si="3"/>
        <v/>
      </c>
      <c r="AA26" t="str">
        <f t="shared" si="4"/>
        <v/>
      </c>
    </row>
    <row r="27" spans="2:27" x14ac:dyDescent="0.2">
      <c r="B27" s="40">
        <v>19</v>
      </c>
      <c r="C27" s="81" t="str">
        <f t="shared" si="0"/>
        <v/>
      </c>
      <c r="D27" s="81"/>
      <c r="E27" s="40"/>
      <c r="F27" s="8"/>
      <c r="G27" s="40"/>
      <c r="H27" s="82"/>
      <c r="I27" s="82"/>
      <c r="J27" s="40"/>
      <c r="K27" s="45" t="str">
        <f t="shared" si="10"/>
        <v/>
      </c>
      <c r="L27" s="46"/>
      <c r="M27" s="6" t="str">
        <f>IF(J27="","",(K27/J27)/LOOKUP(RIGHT($D$2,3),定数!$A$6:$A$13,定数!$B$6:$B$13))</f>
        <v/>
      </c>
      <c r="N27" s="40"/>
      <c r="O27" s="8"/>
      <c r="P27" s="82"/>
      <c r="Q27" s="82"/>
      <c r="R27" s="83" t="str">
        <f>IF(P27="","",T27*M27*LOOKUP(RIGHT($D$2,3),定数!$A$6:$A$13,定数!$B$6:$B$13))</f>
        <v/>
      </c>
      <c r="S27" s="83"/>
      <c r="T27" s="84" t="str">
        <f t="shared" si="9"/>
        <v/>
      </c>
      <c r="U27" s="84"/>
      <c r="V27" t="str">
        <f t="shared" si="11"/>
        <v/>
      </c>
      <c r="W27" t="str">
        <f t="shared" si="2"/>
        <v/>
      </c>
      <c r="X27" s="41" t="str">
        <f t="shared" si="7"/>
        <v/>
      </c>
      <c r="Y27" s="42" t="str">
        <f t="shared" si="8"/>
        <v/>
      </c>
      <c r="Z27" t="str">
        <f t="shared" si="3"/>
        <v/>
      </c>
      <c r="AA27" t="str">
        <f t="shared" si="4"/>
        <v/>
      </c>
    </row>
    <row r="28" spans="2:27" x14ac:dyDescent="0.2">
      <c r="B28" s="40">
        <v>20</v>
      </c>
      <c r="C28" s="81" t="str">
        <f t="shared" si="0"/>
        <v/>
      </c>
      <c r="D28" s="81"/>
      <c r="E28" s="40"/>
      <c r="F28" s="8"/>
      <c r="G28" s="40"/>
      <c r="H28" s="82"/>
      <c r="I28" s="82"/>
      <c r="J28" s="40"/>
      <c r="K28" s="45" t="str">
        <f t="shared" si="10"/>
        <v/>
      </c>
      <c r="L28" s="46"/>
      <c r="M28" s="6" t="str">
        <f>IF(J28="","",(K28/J28)/LOOKUP(RIGHT($D$2,3),定数!$A$6:$A$13,定数!$B$6:$B$13))</f>
        <v/>
      </c>
      <c r="N28" s="40"/>
      <c r="O28" s="8"/>
      <c r="P28" s="82"/>
      <c r="Q28" s="82"/>
      <c r="R28" s="83" t="str">
        <f>IF(P28="","",T28*M28*LOOKUP(RIGHT($D$2,3),定数!$A$6:$A$13,定数!$B$6:$B$13))</f>
        <v/>
      </c>
      <c r="S28" s="83"/>
      <c r="T28" s="84" t="str">
        <f t="shared" si="9"/>
        <v/>
      </c>
      <c r="U28" s="84"/>
      <c r="V28" t="str">
        <f t="shared" si="11"/>
        <v/>
      </c>
      <c r="W28" t="str">
        <f t="shared" si="2"/>
        <v/>
      </c>
      <c r="X28" s="41" t="str">
        <f t="shared" si="7"/>
        <v/>
      </c>
      <c r="Y28" s="42" t="str">
        <f t="shared" si="8"/>
        <v/>
      </c>
      <c r="Z28" t="str">
        <f t="shared" si="3"/>
        <v/>
      </c>
      <c r="AA28" t="str">
        <f t="shared" si="4"/>
        <v/>
      </c>
    </row>
    <row r="29" spans="2:27" x14ac:dyDescent="0.2">
      <c r="B29" s="40">
        <v>21</v>
      </c>
      <c r="C29" s="81" t="str">
        <f t="shared" si="0"/>
        <v/>
      </c>
      <c r="D29" s="81"/>
      <c r="E29" s="40"/>
      <c r="F29" s="8"/>
      <c r="G29" s="40"/>
      <c r="H29" s="82"/>
      <c r="I29" s="82"/>
      <c r="J29" s="40"/>
      <c r="K29" s="45" t="str">
        <f t="shared" si="10"/>
        <v/>
      </c>
      <c r="L29" s="46"/>
      <c r="M29" s="6" t="str">
        <f>IF(J29="","",(K29/J29)/LOOKUP(RIGHT($D$2,3),定数!$A$6:$A$13,定数!$B$6:$B$13))</f>
        <v/>
      </c>
      <c r="N29" s="40"/>
      <c r="O29" s="8"/>
      <c r="P29" s="82"/>
      <c r="Q29" s="82"/>
      <c r="R29" s="83" t="str">
        <f>IF(P29="","",T29*M29*LOOKUP(RIGHT($D$2,3),定数!$A$6:$A$13,定数!$B$6:$B$13))</f>
        <v/>
      </c>
      <c r="S29" s="83"/>
      <c r="T29" s="84" t="str">
        <f t="shared" si="9"/>
        <v/>
      </c>
      <c r="U29" s="84"/>
      <c r="V29" t="str">
        <f t="shared" si="11"/>
        <v/>
      </c>
      <c r="W29" t="str">
        <f t="shared" si="2"/>
        <v/>
      </c>
      <c r="X29" s="41" t="str">
        <f t="shared" si="7"/>
        <v/>
      </c>
      <c r="Y29" s="42" t="str">
        <f t="shared" si="8"/>
        <v/>
      </c>
      <c r="Z29" t="str">
        <f t="shared" si="3"/>
        <v/>
      </c>
      <c r="AA29" t="str">
        <f t="shared" si="4"/>
        <v/>
      </c>
    </row>
    <row r="30" spans="2:27" x14ac:dyDescent="0.2">
      <c r="B30" s="40">
        <v>22</v>
      </c>
      <c r="C30" s="81" t="str">
        <f t="shared" si="0"/>
        <v/>
      </c>
      <c r="D30" s="81"/>
      <c r="E30" s="40"/>
      <c r="F30" s="8"/>
      <c r="G30" s="40"/>
      <c r="H30" s="82"/>
      <c r="I30" s="82"/>
      <c r="J30" s="40"/>
      <c r="K30" s="45" t="str">
        <f t="shared" si="10"/>
        <v/>
      </c>
      <c r="L30" s="46"/>
      <c r="M30" s="6" t="str">
        <f>IF(J30="","",(K30/J30)/LOOKUP(RIGHT($D$2,3),定数!$A$6:$A$13,定数!$B$6:$B$13))</f>
        <v/>
      </c>
      <c r="N30" s="40"/>
      <c r="O30" s="8"/>
      <c r="P30" s="82"/>
      <c r="Q30" s="82"/>
      <c r="R30" s="83" t="str">
        <f>IF(P30="","",T30*M30*LOOKUP(RIGHT($D$2,3),定数!$A$6:$A$13,定数!$B$6:$B$13))</f>
        <v/>
      </c>
      <c r="S30" s="83"/>
      <c r="T30" s="84" t="str">
        <f t="shared" si="9"/>
        <v/>
      </c>
      <c r="U30" s="84"/>
      <c r="V30" t="str">
        <f t="shared" si="11"/>
        <v/>
      </c>
      <c r="W30" t="str">
        <f t="shared" si="2"/>
        <v/>
      </c>
      <c r="X30" s="41" t="str">
        <f t="shared" si="7"/>
        <v/>
      </c>
      <c r="Y30" s="42" t="str">
        <f t="shared" si="8"/>
        <v/>
      </c>
      <c r="Z30" t="str">
        <f t="shared" si="3"/>
        <v/>
      </c>
      <c r="AA30" t="str">
        <f t="shared" si="4"/>
        <v/>
      </c>
    </row>
    <row r="31" spans="2:27" x14ac:dyDescent="0.2">
      <c r="B31" s="40">
        <v>23</v>
      </c>
      <c r="C31" s="81" t="str">
        <f t="shared" si="0"/>
        <v/>
      </c>
      <c r="D31" s="81"/>
      <c r="E31" s="40"/>
      <c r="F31" s="8"/>
      <c r="G31" s="40"/>
      <c r="H31" s="82"/>
      <c r="I31" s="82"/>
      <c r="J31" s="40"/>
      <c r="K31" s="45" t="str">
        <f t="shared" si="10"/>
        <v/>
      </c>
      <c r="L31" s="46"/>
      <c r="M31" s="6" t="str">
        <f>IF(J31="","",(K31/J31)/LOOKUP(RIGHT($D$2,3),定数!$A$6:$A$13,定数!$B$6:$B$13))</f>
        <v/>
      </c>
      <c r="N31" s="40"/>
      <c r="O31" s="8"/>
      <c r="P31" s="82"/>
      <c r="Q31" s="82"/>
      <c r="R31" s="83" t="str">
        <f>IF(P31="","",T31*M31*LOOKUP(RIGHT($D$2,3),定数!$A$6:$A$13,定数!$B$6:$B$13))</f>
        <v/>
      </c>
      <c r="S31" s="83"/>
      <c r="T31" s="84" t="str">
        <f t="shared" si="9"/>
        <v/>
      </c>
      <c r="U31" s="84"/>
      <c r="V31" t="str">
        <f t="shared" si="11"/>
        <v/>
      </c>
      <c r="W31" t="str">
        <f t="shared" si="2"/>
        <v/>
      </c>
      <c r="X31" s="41" t="str">
        <f t="shared" si="7"/>
        <v/>
      </c>
      <c r="Y31" s="42" t="str">
        <f t="shared" si="8"/>
        <v/>
      </c>
      <c r="Z31" t="str">
        <f t="shared" si="3"/>
        <v/>
      </c>
      <c r="AA31" t="str">
        <f t="shared" si="4"/>
        <v/>
      </c>
    </row>
    <row r="32" spans="2:27" x14ac:dyDescent="0.2">
      <c r="B32" s="40">
        <v>24</v>
      </c>
      <c r="C32" s="81" t="str">
        <f t="shared" si="0"/>
        <v/>
      </c>
      <c r="D32" s="81"/>
      <c r="E32" s="40"/>
      <c r="F32" s="8"/>
      <c r="G32" s="40"/>
      <c r="H32" s="82"/>
      <c r="I32" s="82"/>
      <c r="J32" s="40"/>
      <c r="K32" s="45" t="str">
        <f t="shared" si="10"/>
        <v/>
      </c>
      <c r="L32" s="46"/>
      <c r="M32" s="6" t="str">
        <f>IF(J32="","",(K32/J32)/LOOKUP(RIGHT($D$2,3),定数!$A$6:$A$13,定数!$B$6:$B$13))</f>
        <v/>
      </c>
      <c r="N32" s="40"/>
      <c r="O32" s="8"/>
      <c r="P32" s="82"/>
      <c r="Q32" s="82"/>
      <c r="R32" s="83" t="str">
        <f>IF(P32="","",T32*M32*LOOKUP(RIGHT($D$2,3),定数!$A$6:$A$13,定数!$B$6:$B$13))</f>
        <v/>
      </c>
      <c r="S32" s="83"/>
      <c r="T32" s="84" t="str">
        <f t="shared" si="9"/>
        <v/>
      </c>
      <c r="U32" s="84"/>
      <c r="V32" t="str">
        <f t="shared" si="11"/>
        <v/>
      </c>
      <c r="W32" t="str">
        <f t="shared" si="2"/>
        <v/>
      </c>
      <c r="X32" s="41" t="str">
        <f t="shared" si="7"/>
        <v/>
      </c>
      <c r="Y32" s="42" t="str">
        <f t="shared" si="8"/>
        <v/>
      </c>
      <c r="Z32" t="str">
        <f t="shared" si="3"/>
        <v/>
      </c>
      <c r="AA32" t="str">
        <f t="shared" si="4"/>
        <v/>
      </c>
    </row>
    <row r="33" spans="2:27" x14ac:dyDescent="0.2">
      <c r="B33" s="40">
        <v>25</v>
      </c>
      <c r="C33" s="81" t="str">
        <f t="shared" si="0"/>
        <v/>
      </c>
      <c r="D33" s="81"/>
      <c r="E33" s="40"/>
      <c r="F33" s="8"/>
      <c r="G33" s="40"/>
      <c r="H33" s="82"/>
      <c r="I33" s="82"/>
      <c r="J33" s="40"/>
      <c r="K33" s="45" t="str">
        <f t="shared" si="10"/>
        <v/>
      </c>
      <c r="L33" s="46"/>
      <c r="M33" s="6" t="str">
        <f>IF(J33="","",(K33/J33)/LOOKUP(RIGHT($D$2,3),定数!$A$6:$A$13,定数!$B$6:$B$13))</f>
        <v/>
      </c>
      <c r="N33" s="40"/>
      <c r="O33" s="8"/>
      <c r="P33" s="82"/>
      <c r="Q33" s="82"/>
      <c r="R33" s="83" t="str">
        <f>IF(P33="","",T33*M33*LOOKUP(RIGHT($D$2,3),定数!$A$6:$A$13,定数!$B$6:$B$13))</f>
        <v/>
      </c>
      <c r="S33" s="83"/>
      <c r="T33" s="84" t="str">
        <f t="shared" si="9"/>
        <v/>
      </c>
      <c r="U33" s="84"/>
      <c r="V33" t="str">
        <f t="shared" si="11"/>
        <v/>
      </c>
      <c r="W33" t="str">
        <f t="shared" si="2"/>
        <v/>
      </c>
      <c r="X33" s="41" t="str">
        <f t="shared" si="7"/>
        <v/>
      </c>
      <c r="Y33" s="42" t="str">
        <f t="shared" si="8"/>
        <v/>
      </c>
      <c r="Z33" t="str">
        <f t="shared" si="3"/>
        <v/>
      </c>
      <c r="AA33" t="str">
        <f t="shared" si="4"/>
        <v/>
      </c>
    </row>
    <row r="34" spans="2:27" x14ac:dyDescent="0.2">
      <c r="B34" s="40">
        <v>26</v>
      </c>
      <c r="C34" s="81" t="str">
        <f t="shared" si="0"/>
        <v/>
      </c>
      <c r="D34" s="81"/>
      <c r="E34" s="40"/>
      <c r="F34" s="8"/>
      <c r="G34" s="40"/>
      <c r="H34" s="82"/>
      <c r="I34" s="82"/>
      <c r="J34" s="40"/>
      <c r="K34" s="45" t="str">
        <f t="shared" si="10"/>
        <v/>
      </c>
      <c r="L34" s="46"/>
      <c r="M34" s="6" t="str">
        <f>IF(J34="","",(K34/J34)/LOOKUP(RIGHT($D$2,3),定数!$A$6:$A$13,定数!$B$6:$B$13))</f>
        <v/>
      </c>
      <c r="N34" s="40"/>
      <c r="O34" s="8"/>
      <c r="P34" s="82"/>
      <c r="Q34" s="82"/>
      <c r="R34" s="83" t="str">
        <f>IF(P34="","",T34*M34*LOOKUP(RIGHT($D$2,3),定数!$A$6:$A$13,定数!$B$6:$B$13))</f>
        <v/>
      </c>
      <c r="S34" s="83"/>
      <c r="T34" s="84" t="str">
        <f t="shared" si="9"/>
        <v/>
      </c>
      <c r="U34" s="84"/>
      <c r="V34" t="str">
        <f t="shared" si="11"/>
        <v/>
      </c>
      <c r="W34" t="str">
        <f t="shared" si="2"/>
        <v/>
      </c>
      <c r="X34" s="41" t="str">
        <f t="shared" si="7"/>
        <v/>
      </c>
      <c r="Y34" s="42" t="str">
        <f t="shared" si="8"/>
        <v/>
      </c>
      <c r="Z34" t="str">
        <f t="shared" si="3"/>
        <v/>
      </c>
      <c r="AA34" t="str">
        <f t="shared" si="4"/>
        <v/>
      </c>
    </row>
    <row r="35" spans="2:27" x14ac:dyDescent="0.2">
      <c r="B35" s="40">
        <v>27</v>
      </c>
      <c r="C35" s="81" t="str">
        <f t="shared" si="0"/>
        <v/>
      </c>
      <c r="D35" s="81"/>
      <c r="E35" s="40"/>
      <c r="F35" s="8"/>
      <c r="G35" s="40"/>
      <c r="H35" s="82"/>
      <c r="I35" s="82"/>
      <c r="J35" s="40"/>
      <c r="K35" s="45" t="str">
        <f t="shared" si="10"/>
        <v/>
      </c>
      <c r="L35" s="46"/>
      <c r="M35" s="6" t="str">
        <f>IF(J35="","",(K35/J35)/LOOKUP(RIGHT($D$2,3),定数!$A$6:$A$13,定数!$B$6:$B$13))</f>
        <v/>
      </c>
      <c r="N35" s="40"/>
      <c r="O35" s="8"/>
      <c r="P35" s="82"/>
      <c r="Q35" s="82"/>
      <c r="R35" s="83" t="str">
        <f>IF(P35="","",T35*M35*LOOKUP(RIGHT($D$2,3),定数!$A$6:$A$13,定数!$B$6:$B$13))</f>
        <v/>
      </c>
      <c r="S35" s="83"/>
      <c r="T35" s="84" t="str">
        <f t="shared" si="9"/>
        <v/>
      </c>
      <c r="U35" s="84"/>
      <c r="V35" t="str">
        <f t="shared" si="11"/>
        <v/>
      </c>
      <c r="W35" t="str">
        <f t="shared" si="2"/>
        <v/>
      </c>
      <c r="X35" s="41" t="str">
        <f t="shared" si="7"/>
        <v/>
      </c>
      <c r="Y35" s="42" t="str">
        <f t="shared" si="8"/>
        <v/>
      </c>
      <c r="Z35" t="str">
        <f t="shared" si="3"/>
        <v/>
      </c>
      <c r="AA35" t="str">
        <f t="shared" si="4"/>
        <v/>
      </c>
    </row>
    <row r="36" spans="2:27" x14ac:dyDescent="0.2">
      <c r="B36" s="40">
        <v>28</v>
      </c>
      <c r="C36" s="81" t="str">
        <f t="shared" si="0"/>
        <v/>
      </c>
      <c r="D36" s="81"/>
      <c r="E36" s="40"/>
      <c r="F36" s="8"/>
      <c r="G36" s="40"/>
      <c r="H36" s="82"/>
      <c r="I36" s="82"/>
      <c r="J36" s="40"/>
      <c r="K36" s="45" t="str">
        <f t="shared" si="10"/>
        <v/>
      </c>
      <c r="L36" s="46"/>
      <c r="M36" s="6" t="str">
        <f>IF(J36="","",(K36/J36)/LOOKUP(RIGHT($D$2,3),定数!$A$6:$A$13,定数!$B$6:$B$13))</f>
        <v/>
      </c>
      <c r="N36" s="40"/>
      <c r="O36" s="8"/>
      <c r="P36" s="82"/>
      <c r="Q36" s="82"/>
      <c r="R36" s="83" t="str">
        <f>IF(P36="","",T36*M36*LOOKUP(RIGHT($D$2,3),定数!$A$6:$A$13,定数!$B$6:$B$13))</f>
        <v/>
      </c>
      <c r="S36" s="83"/>
      <c r="T36" s="84" t="str">
        <f t="shared" si="9"/>
        <v/>
      </c>
      <c r="U36" s="84"/>
      <c r="V36" t="str">
        <f t="shared" si="11"/>
        <v/>
      </c>
      <c r="W36" t="str">
        <f t="shared" si="2"/>
        <v/>
      </c>
      <c r="X36" s="41" t="str">
        <f t="shared" si="7"/>
        <v/>
      </c>
      <c r="Y36" s="42" t="str">
        <f t="shared" si="8"/>
        <v/>
      </c>
      <c r="Z36" t="str">
        <f t="shared" si="3"/>
        <v/>
      </c>
      <c r="AA36" t="str">
        <f t="shared" si="4"/>
        <v/>
      </c>
    </row>
    <row r="37" spans="2:27" x14ac:dyDescent="0.2">
      <c r="B37" s="40">
        <v>29</v>
      </c>
      <c r="C37" s="81" t="str">
        <f t="shared" si="0"/>
        <v/>
      </c>
      <c r="D37" s="81"/>
      <c r="E37" s="40"/>
      <c r="F37" s="8"/>
      <c r="G37" s="40"/>
      <c r="H37" s="82"/>
      <c r="I37" s="82"/>
      <c r="J37" s="40"/>
      <c r="K37" s="45" t="str">
        <f t="shared" si="10"/>
        <v/>
      </c>
      <c r="L37" s="46"/>
      <c r="M37" s="6" t="str">
        <f>IF(J37="","",(K37/J37)/LOOKUP(RIGHT($D$2,3),定数!$A$6:$A$13,定数!$B$6:$B$13))</f>
        <v/>
      </c>
      <c r="N37" s="40"/>
      <c r="O37" s="8"/>
      <c r="P37" s="82"/>
      <c r="Q37" s="82"/>
      <c r="R37" s="83" t="str">
        <f>IF(P37="","",T37*M37*LOOKUP(RIGHT($D$2,3),定数!$A$6:$A$13,定数!$B$6:$B$13))</f>
        <v/>
      </c>
      <c r="S37" s="83"/>
      <c r="T37" s="84" t="str">
        <f t="shared" si="9"/>
        <v/>
      </c>
      <c r="U37" s="84"/>
      <c r="V37" t="str">
        <f t="shared" si="11"/>
        <v/>
      </c>
      <c r="W37" t="str">
        <f t="shared" si="2"/>
        <v/>
      </c>
      <c r="X37" s="41" t="str">
        <f t="shared" si="7"/>
        <v/>
      </c>
      <c r="Y37" s="42" t="str">
        <f t="shared" si="8"/>
        <v/>
      </c>
      <c r="Z37" t="str">
        <f t="shared" si="3"/>
        <v/>
      </c>
      <c r="AA37" t="str">
        <f t="shared" si="4"/>
        <v/>
      </c>
    </row>
    <row r="38" spans="2:27" x14ac:dyDescent="0.2">
      <c r="B38" s="40">
        <v>30</v>
      </c>
      <c r="C38" s="81" t="str">
        <f t="shared" si="0"/>
        <v/>
      </c>
      <c r="D38" s="81"/>
      <c r="E38" s="40"/>
      <c r="F38" s="8"/>
      <c r="G38" s="40"/>
      <c r="H38" s="82"/>
      <c r="I38" s="82"/>
      <c r="J38" s="40"/>
      <c r="K38" s="45" t="str">
        <f t="shared" si="10"/>
        <v/>
      </c>
      <c r="L38" s="46"/>
      <c r="M38" s="6" t="str">
        <f>IF(J38="","",(K38/J38)/LOOKUP(RIGHT($D$2,3),定数!$A$6:$A$13,定数!$B$6:$B$13))</f>
        <v/>
      </c>
      <c r="N38" s="40"/>
      <c r="O38" s="8"/>
      <c r="P38" s="82"/>
      <c r="Q38" s="82"/>
      <c r="R38" s="83" t="str">
        <f>IF(P38="","",T38*M38*LOOKUP(RIGHT($D$2,3),定数!$A$6:$A$13,定数!$B$6:$B$13))</f>
        <v/>
      </c>
      <c r="S38" s="83"/>
      <c r="T38" s="84" t="str">
        <f t="shared" si="9"/>
        <v/>
      </c>
      <c r="U38" s="84"/>
      <c r="V38" t="str">
        <f t="shared" si="11"/>
        <v/>
      </c>
      <c r="W38" t="str">
        <f t="shared" si="2"/>
        <v/>
      </c>
      <c r="X38" s="41" t="str">
        <f t="shared" si="7"/>
        <v/>
      </c>
      <c r="Y38" s="42" t="str">
        <f t="shared" si="8"/>
        <v/>
      </c>
      <c r="Z38" t="str">
        <f t="shared" si="3"/>
        <v/>
      </c>
      <c r="AA38" t="str">
        <f t="shared" si="4"/>
        <v/>
      </c>
    </row>
    <row r="39" spans="2:27" x14ac:dyDescent="0.2">
      <c r="B39" s="40">
        <v>31</v>
      </c>
      <c r="C39" s="81" t="str">
        <f t="shared" si="0"/>
        <v/>
      </c>
      <c r="D39" s="81"/>
      <c r="E39" s="40"/>
      <c r="F39" s="8"/>
      <c r="G39" s="40"/>
      <c r="H39" s="82"/>
      <c r="I39" s="82"/>
      <c r="J39" s="40"/>
      <c r="K39" s="45" t="str">
        <f t="shared" si="10"/>
        <v/>
      </c>
      <c r="L39" s="46"/>
      <c r="M39" s="6" t="str">
        <f>IF(J39="","",(K39/J39)/LOOKUP(RIGHT($D$2,3),定数!$A$6:$A$13,定数!$B$6:$B$13))</f>
        <v/>
      </c>
      <c r="N39" s="40"/>
      <c r="O39" s="8"/>
      <c r="P39" s="82"/>
      <c r="Q39" s="82"/>
      <c r="R39" s="83" t="str">
        <f>IF(P39="","",T39*M39*LOOKUP(RIGHT($D$2,3),定数!$A$6:$A$13,定数!$B$6:$B$13))</f>
        <v/>
      </c>
      <c r="S39" s="83"/>
      <c r="T39" s="84" t="str">
        <f t="shared" si="9"/>
        <v/>
      </c>
      <c r="U39" s="84"/>
      <c r="V39" t="str">
        <f t="shared" si="11"/>
        <v/>
      </c>
      <c r="W39" t="str">
        <f t="shared" si="2"/>
        <v/>
      </c>
      <c r="X39" s="41" t="str">
        <f t="shared" si="7"/>
        <v/>
      </c>
      <c r="Y39" s="42" t="str">
        <f t="shared" si="8"/>
        <v/>
      </c>
      <c r="Z39" t="str">
        <f t="shared" si="3"/>
        <v/>
      </c>
      <c r="AA39" t="str">
        <f t="shared" si="4"/>
        <v/>
      </c>
    </row>
    <row r="40" spans="2:27" x14ac:dyDescent="0.2">
      <c r="B40" s="40">
        <v>32</v>
      </c>
      <c r="C40" s="81" t="str">
        <f t="shared" si="0"/>
        <v/>
      </c>
      <c r="D40" s="81"/>
      <c r="E40" s="40"/>
      <c r="F40" s="8"/>
      <c r="G40" s="40"/>
      <c r="H40" s="82"/>
      <c r="I40" s="82"/>
      <c r="J40" s="40"/>
      <c r="K40" s="45" t="str">
        <f t="shared" si="10"/>
        <v/>
      </c>
      <c r="L40" s="46"/>
      <c r="M40" s="6" t="str">
        <f>IF(J40="","",(K40/J40)/LOOKUP(RIGHT($D$2,3),定数!$A$6:$A$13,定数!$B$6:$B$13))</f>
        <v/>
      </c>
      <c r="N40" s="40"/>
      <c r="O40" s="8"/>
      <c r="P40" s="82"/>
      <c r="Q40" s="82"/>
      <c r="R40" s="83" t="str">
        <f>IF(P40="","",T40*M40*LOOKUP(RIGHT($D$2,3),定数!$A$6:$A$13,定数!$B$6:$B$13))</f>
        <v/>
      </c>
      <c r="S40" s="83"/>
      <c r="T40" s="84" t="str">
        <f t="shared" si="9"/>
        <v/>
      </c>
      <c r="U40" s="84"/>
      <c r="V40" t="str">
        <f t="shared" si="11"/>
        <v/>
      </c>
      <c r="W40" t="str">
        <f t="shared" si="2"/>
        <v/>
      </c>
      <c r="X40" s="41" t="str">
        <f t="shared" si="7"/>
        <v/>
      </c>
      <c r="Y40" s="42" t="str">
        <f t="shared" si="8"/>
        <v/>
      </c>
      <c r="Z40" t="str">
        <f t="shared" si="3"/>
        <v/>
      </c>
      <c r="AA40" t="str">
        <f t="shared" si="4"/>
        <v/>
      </c>
    </row>
    <row r="41" spans="2:27" x14ac:dyDescent="0.2">
      <c r="B41" s="40">
        <v>33</v>
      </c>
      <c r="C41" s="81" t="str">
        <f t="shared" si="0"/>
        <v/>
      </c>
      <c r="D41" s="81"/>
      <c r="E41" s="40"/>
      <c r="F41" s="8"/>
      <c r="G41" s="40"/>
      <c r="H41" s="82"/>
      <c r="I41" s="82"/>
      <c r="J41" s="40"/>
      <c r="K41" s="45" t="str">
        <f t="shared" si="10"/>
        <v/>
      </c>
      <c r="L41" s="46"/>
      <c r="M41" s="6" t="str">
        <f>IF(J41="","",(K41/J41)/LOOKUP(RIGHT($D$2,3),定数!$A$6:$A$13,定数!$B$6:$B$13))</f>
        <v/>
      </c>
      <c r="N41" s="40"/>
      <c r="O41" s="8"/>
      <c r="P41" s="82"/>
      <c r="Q41" s="82"/>
      <c r="R41" s="83" t="str">
        <f>IF(P41="","",T41*M41*LOOKUP(RIGHT($D$2,3),定数!$A$6:$A$13,定数!$B$6:$B$13))</f>
        <v/>
      </c>
      <c r="S41" s="83"/>
      <c r="T41" s="84" t="str">
        <f t="shared" si="9"/>
        <v/>
      </c>
      <c r="U41" s="84"/>
      <c r="V41" t="str">
        <f t="shared" si="11"/>
        <v/>
      </c>
      <c r="W41" t="str">
        <f t="shared" si="2"/>
        <v/>
      </c>
      <c r="X41" s="41" t="str">
        <f t="shared" si="7"/>
        <v/>
      </c>
      <c r="Y41" s="42" t="str">
        <f t="shared" si="8"/>
        <v/>
      </c>
      <c r="Z41" t="str">
        <f t="shared" si="3"/>
        <v/>
      </c>
      <c r="AA41" t="str">
        <f t="shared" si="4"/>
        <v/>
      </c>
    </row>
    <row r="42" spans="2:27" x14ac:dyDescent="0.2">
      <c r="B42" s="40">
        <v>34</v>
      </c>
      <c r="C42" s="81" t="str">
        <f t="shared" si="0"/>
        <v/>
      </c>
      <c r="D42" s="81"/>
      <c r="E42" s="40"/>
      <c r="F42" s="8"/>
      <c r="G42" s="40"/>
      <c r="H42" s="82"/>
      <c r="I42" s="82"/>
      <c r="J42" s="40"/>
      <c r="K42" s="45" t="str">
        <f t="shared" si="10"/>
        <v/>
      </c>
      <c r="L42" s="46"/>
      <c r="M42" s="6" t="str">
        <f>IF(J42="","",(K42/J42)/LOOKUP(RIGHT($D$2,3),定数!$A$6:$A$13,定数!$B$6:$B$13))</f>
        <v/>
      </c>
      <c r="N42" s="40"/>
      <c r="O42" s="8"/>
      <c r="P42" s="82"/>
      <c r="Q42" s="82"/>
      <c r="R42" s="83" t="str">
        <f>IF(P42="","",T42*M42*LOOKUP(RIGHT($D$2,3),定数!$A$6:$A$13,定数!$B$6:$B$13))</f>
        <v/>
      </c>
      <c r="S42" s="83"/>
      <c r="T42" s="84" t="str">
        <f t="shared" si="9"/>
        <v/>
      </c>
      <c r="U42" s="84"/>
      <c r="V42" t="str">
        <f t="shared" si="11"/>
        <v/>
      </c>
      <c r="W42" t="str">
        <f t="shared" si="2"/>
        <v/>
      </c>
      <c r="X42" s="41" t="str">
        <f t="shared" si="7"/>
        <v/>
      </c>
      <c r="Y42" s="42" t="str">
        <f t="shared" si="8"/>
        <v/>
      </c>
      <c r="Z42" t="str">
        <f t="shared" si="3"/>
        <v/>
      </c>
      <c r="AA42" t="str">
        <f t="shared" si="4"/>
        <v/>
      </c>
    </row>
    <row r="43" spans="2:27" x14ac:dyDescent="0.2">
      <c r="B43" s="40">
        <v>35</v>
      </c>
      <c r="C43" s="81" t="str">
        <f t="shared" si="0"/>
        <v/>
      </c>
      <c r="D43" s="81"/>
      <c r="E43" s="40"/>
      <c r="F43" s="8"/>
      <c r="G43" s="40"/>
      <c r="H43" s="82"/>
      <c r="I43" s="82"/>
      <c r="J43" s="40"/>
      <c r="K43" s="45" t="str">
        <f t="shared" si="10"/>
        <v/>
      </c>
      <c r="L43" s="46"/>
      <c r="M43" s="6" t="str">
        <f>IF(J43="","",(K43/J43)/LOOKUP(RIGHT($D$2,3),定数!$A$6:$A$13,定数!$B$6:$B$13))</f>
        <v/>
      </c>
      <c r="N43" s="40"/>
      <c r="O43" s="8"/>
      <c r="P43" s="82"/>
      <c r="Q43" s="82"/>
      <c r="R43" s="83" t="str">
        <f>IF(P43="","",T43*M43*LOOKUP(RIGHT($D$2,3),定数!$A$6:$A$13,定数!$B$6:$B$13))</f>
        <v/>
      </c>
      <c r="S43" s="83"/>
      <c r="T43" s="84" t="str">
        <f t="shared" si="9"/>
        <v/>
      </c>
      <c r="U43" s="84"/>
      <c r="V43" t="str">
        <f t="shared" si="11"/>
        <v/>
      </c>
      <c r="W43" t="str">
        <f t="shared" si="2"/>
        <v/>
      </c>
      <c r="X43" s="41" t="str">
        <f t="shared" si="7"/>
        <v/>
      </c>
      <c r="Y43" s="42" t="str">
        <f t="shared" si="8"/>
        <v/>
      </c>
      <c r="Z43" t="str">
        <f t="shared" si="3"/>
        <v/>
      </c>
      <c r="AA43" t="str">
        <f t="shared" si="4"/>
        <v/>
      </c>
    </row>
    <row r="44" spans="2:27" x14ac:dyDescent="0.2">
      <c r="B44" s="40">
        <v>36</v>
      </c>
      <c r="C44" s="81" t="str">
        <f t="shared" si="0"/>
        <v/>
      </c>
      <c r="D44" s="81"/>
      <c r="E44" s="40"/>
      <c r="F44" s="8"/>
      <c r="G44" s="40"/>
      <c r="H44" s="82"/>
      <c r="I44" s="82"/>
      <c r="J44" s="40"/>
      <c r="K44" s="45" t="str">
        <f t="shared" si="10"/>
        <v/>
      </c>
      <c r="L44" s="46"/>
      <c r="M44" s="6" t="str">
        <f>IF(J44="","",(K44/J44)/LOOKUP(RIGHT($D$2,3),定数!$A$6:$A$13,定数!$B$6:$B$13))</f>
        <v/>
      </c>
      <c r="N44" s="40"/>
      <c r="O44" s="8"/>
      <c r="P44" s="82"/>
      <c r="Q44" s="82"/>
      <c r="R44" s="83" t="str">
        <f>IF(P44="","",T44*M44*LOOKUP(RIGHT($D$2,3),定数!$A$6:$A$13,定数!$B$6:$B$13))</f>
        <v/>
      </c>
      <c r="S44" s="83"/>
      <c r="T44" s="84" t="str">
        <f t="shared" si="9"/>
        <v/>
      </c>
      <c r="U44" s="84"/>
      <c r="V44" t="str">
        <f t="shared" si="11"/>
        <v/>
      </c>
      <c r="W44" t="str">
        <f t="shared" si="2"/>
        <v/>
      </c>
      <c r="X44" s="41" t="str">
        <f t="shared" si="7"/>
        <v/>
      </c>
      <c r="Y44" s="42" t="str">
        <f t="shared" si="8"/>
        <v/>
      </c>
      <c r="Z44" t="str">
        <f t="shared" si="3"/>
        <v/>
      </c>
      <c r="AA44" t="str">
        <f t="shared" si="4"/>
        <v/>
      </c>
    </row>
    <row r="45" spans="2:27" x14ac:dyDescent="0.2">
      <c r="B45" s="40">
        <v>37</v>
      </c>
      <c r="C45" s="81" t="str">
        <f t="shared" si="0"/>
        <v/>
      </c>
      <c r="D45" s="81"/>
      <c r="E45" s="40"/>
      <c r="F45" s="8"/>
      <c r="G45" s="40"/>
      <c r="H45" s="82"/>
      <c r="I45" s="82"/>
      <c r="J45" s="40"/>
      <c r="K45" s="45" t="str">
        <f t="shared" si="10"/>
        <v/>
      </c>
      <c r="L45" s="46"/>
      <c r="M45" s="6" t="str">
        <f>IF(J45="","",(K45/J45)/LOOKUP(RIGHT($D$2,3),定数!$A$6:$A$13,定数!$B$6:$B$13))</f>
        <v/>
      </c>
      <c r="N45" s="40"/>
      <c r="O45" s="8"/>
      <c r="P45" s="82"/>
      <c r="Q45" s="82"/>
      <c r="R45" s="83" t="str">
        <f>IF(P45="","",T45*M45*LOOKUP(RIGHT($D$2,3),定数!$A$6:$A$13,定数!$B$6:$B$13))</f>
        <v/>
      </c>
      <c r="S45" s="83"/>
      <c r="T45" s="84" t="str">
        <f t="shared" si="9"/>
        <v/>
      </c>
      <c r="U45" s="84"/>
      <c r="V45" t="str">
        <f t="shared" si="11"/>
        <v/>
      </c>
      <c r="W45" t="str">
        <f t="shared" si="2"/>
        <v/>
      </c>
      <c r="X45" s="41" t="str">
        <f t="shared" si="7"/>
        <v/>
      </c>
      <c r="Y45" s="42" t="str">
        <f t="shared" si="8"/>
        <v/>
      </c>
      <c r="Z45" t="str">
        <f t="shared" si="3"/>
        <v/>
      </c>
      <c r="AA45" t="str">
        <f t="shared" si="4"/>
        <v/>
      </c>
    </row>
    <row r="46" spans="2:27" x14ac:dyDescent="0.2">
      <c r="B46" s="40">
        <v>38</v>
      </c>
      <c r="C46" s="81" t="str">
        <f t="shared" si="0"/>
        <v/>
      </c>
      <c r="D46" s="81"/>
      <c r="E46" s="40"/>
      <c r="F46" s="8"/>
      <c r="G46" s="40"/>
      <c r="H46" s="82"/>
      <c r="I46" s="82"/>
      <c r="J46" s="40"/>
      <c r="K46" s="45" t="str">
        <f t="shared" si="10"/>
        <v/>
      </c>
      <c r="L46" s="46"/>
      <c r="M46" s="6" t="str">
        <f>IF(J46="","",(K46/J46)/LOOKUP(RIGHT($D$2,3),定数!$A$6:$A$13,定数!$B$6:$B$13))</f>
        <v/>
      </c>
      <c r="N46" s="40"/>
      <c r="O46" s="8"/>
      <c r="P46" s="82"/>
      <c r="Q46" s="82"/>
      <c r="R46" s="83" t="str">
        <f>IF(P46="","",T46*M46*LOOKUP(RIGHT($D$2,3),定数!$A$6:$A$13,定数!$B$6:$B$13))</f>
        <v/>
      </c>
      <c r="S46" s="83"/>
      <c r="T46" s="84" t="str">
        <f t="shared" si="9"/>
        <v/>
      </c>
      <c r="U46" s="84"/>
      <c r="V46" t="str">
        <f t="shared" si="11"/>
        <v/>
      </c>
      <c r="W46" t="str">
        <f t="shared" si="2"/>
        <v/>
      </c>
      <c r="X46" s="41" t="str">
        <f t="shared" si="7"/>
        <v/>
      </c>
      <c r="Y46" s="42" t="str">
        <f t="shared" si="8"/>
        <v/>
      </c>
      <c r="Z46" t="str">
        <f t="shared" si="3"/>
        <v/>
      </c>
      <c r="AA46" t="str">
        <f t="shared" si="4"/>
        <v/>
      </c>
    </row>
    <row r="47" spans="2:27" x14ac:dyDescent="0.2">
      <c r="B47" s="40">
        <v>39</v>
      </c>
      <c r="C47" s="81" t="str">
        <f t="shared" si="0"/>
        <v/>
      </c>
      <c r="D47" s="81"/>
      <c r="E47" s="40"/>
      <c r="F47" s="8"/>
      <c r="G47" s="40"/>
      <c r="H47" s="82"/>
      <c r="I47" s="82"/>
      <c r="J47" s="40"/>
      <c r="K47" s="45" t="str">
        <f t="shared" si="10"/>
        <v/>
      </c>
      <c r="L47" s="46"/>
      <c r="M47" s="6" t="str">
        <f>IF(J47="","",(K47/J47)/LOOKUP(RIGHT($D$2,3),定数!$A$6:$A$13,定数!$B$6:$B$13))</f>
        <v/>
      </c>
      <c r="N47" s="40"/>
      <c r="O47" s="8"/>
      <c r="P47" s="82"/>
      <c r="Q47" s="82"/>
      <c r="R47" s="83" t="str">
        <f>IF(P47="","",T47*M47*LOOKUP(RIGHT($D$2,3),定数!$A$6:$A$13,定数!$B$6:$B$13))</f>
        <v/>
      </c>
      <c r="S47" s="83"/>
      <c r="T47" s="84" t="str">
        <f t="shared" si="9"/>
        <v/>
      </c>
      <c r="U47" s="84"/>
      <c r="V47" t="str">
        <f t="shared" si="11"/>
        <v/>
      </c>
      <c r="W47" t="str">
        <f t="shared" si="2"/>
        <v/>
      </c>
      <c r="X47" s="41" t="str">
        <f t="shared" si="7"/>
        <v/>
      </c>
      <c r="Y47" s="42" t="str">
        <f t="shared" si="8"/>
        <v/>
      </c>
      <c r="Z47" t="str">
        <f t="shared" si="3"/>
        <v/>
      </c>
      <c r="AA47" t="str">
        <f t="shared" si="4"/>
        <v/>
      </c>
    </row>
    <row r="48" spans="2:27" x14ac:dyDescent="0.2">
      <c r="B48" s="40">
        <v>40</v>
      </c>
      <c r="C48" s="81" t="str">
        <f t="shared" si="0"/>
        <v/>
      </c>
      <c r="D48" s="81"/>
      <c r="E48" s="40"/>
      <c r="F48" s="8"/>
      <c r="G48" s="40"/>
      <c r="H48" s="82"/>
      <c r="I48" s="82"/>
      <c r="J48" s="40"/>
      <c r="K48" s="45" t="str">
        <f t="shared" si="10"/>
        <v/>
      </c>
      <c r="L48" s="46"/>
      <c r="M48" s="6" t="str">
        <f>IF(J48="","",(K48/J48)/LOOKUP(RIGHT($D$2,3),定数!$A$6:$A$13,定数!$B$6:$B$13))</f>
        <v/>
      </c>
      <c r="N48" s="40"/>
      <c r="O48" s="8"/>
      <c r="P48" s="82"/>
      <c r="Q48" s="82"/>
      <c r="R48" s="83" t="str">
        <f>IF(P48="","",T48*M48*LOOKUP(RIGHT($D$2,3),定数!$A$6:$A$13,定数!$B$6:$B$13))</f>
        <v/>
      </c>
      <c r="S48" s="83"/>
      <c r="T48" s="84" t="str">
        <f t="shared" si="9"/>
        <v/>
      </c>
      <c r="U48" s="84"/>
      <c r="V48" t="str">
        <f t="shared" si="11"/>
        <v/>
      </c>
      <c r="W48" t="str">
        <f t="shared" si="2"/>
        <v/>
      </c>
      <c r="X48" s="41" t="str">
        <f t="shared" si="7"/>
        <v/>
      </c>
      <c r="Y48" s="42" t="str">
        <f t="shared" si="8"/>
        <v/>
      </c>
      <c r="Z48" t="str">
        <f t="shared" si="3"/>
        <v/>
      </c>
      <c r="AA48" t="str">
        <f t="shared" si="4"/>
        <v/>
      </c>
    </row>
    <row r="49" spans="2:27" x14ac:dyDescent="0.2">
      <c r="B49" s="40">
        <v>41</v>
      </c>
      <c r="C49" s="81" t="str">
        <f t="shared" si="0"/>
        <v/>
      </c>
      <c r="D49" s="81"/>
      <c r="E49" s="40"/>
      <c r="F49" s="8"/>
      <c r="G49" s="40"/>
      <c r="H49" s="82"/>
      <c r="I49" s="82"/>
      <c r="J49" s="40"/>
      <c r="K49" s="45" t="str">
        <f t="shared" si="10"/>
        <v/>
      </c>
      <c r="L49" s="46"/>
      <c r="M49" s="6" t="str">
        <f>IF(J49="","",(K49/J49)/LOOKUP(RIGHT($D$2,3),定数!$A$6:$A$13,定数!$B$6:$B$13))</f>
        <v/>
      </c>
      <c r="N49" s="40"/>
      <c r="O49" s="8"/>
      <c r="P49" s="82"/>
      <c r="Q49" s="82"/>
      <c r="R49" s="83" t="str">
        <f>IF(P49="","",T49*M49*LOOKUP(RIGHT($D$2,3),定数!$A$6:$A$13,定数!$B$6:$B$13))</f>
        <v/>
      </c>
      <c r="S49" s="83"/>
      <c r="T49" s="84" t="str">
        <f t="shared" si="9"/>
        <v/>
      </c>
      <c r="U49" s="84"/>
      <c r="V49" t="str">
        <f t="shared" si="11"/>
        <v/>
      </c>
      <c r="W49" t="str">
        <f t="shared" si="2"/>
        <v/>
      </c>
      <c r="X49" s="41" t="str">
        <f t="shared" si="7"/>
        <v/>
      </c>
      <c r="Y49" s="42" t="str">
        <f t="shared" si="8"/>
        <v/>
      </c>
      <c r="Z49" t="str">
        <f t="shared" si="3"/>
        <v/>
      </c>
      <c r="AA49" t="str">
        <f t="shared" si="4"/>
        <v/>
      </c>
    </row>
    <row r="50" spans="2:27" x14ac:dyDescent="0.2">
      <c r="B50" s="40">
        <v>42</v>
      </c>
      <c r="C50" s="81" t="str">
        <f t="shared" si="0"/>
        <v/>
      </c>
      <c r="D50" s="81"/>
      <c r="E50" s="40"/>
      <c r="F50" s="8"/>
      <c r="G50" s="40"/>
      <c r="H50" s="82"/>
      <c r="I50" s="82"/>
      <c r="J50" s="40"/>
      <c r="K50" s="45" t="str">
        <f t="shared" si="10"/>
        <v/>
      </c>
      <c r="L50" s="46"/>
      <c r="M50" s="6" t="str">
        <f>IF(J50="","",(K50/J50)/LOOKUP(RIGHT($D$2,3),定数!$A$6:$A$13,定数!$B$6:$B$13))</f>
        <v/>
      </c>
      <c r="N50" s="40"/>
      <c r="O50" s="8"/>
      <c r="P50" s="82"/>
      <c r="Q50" s="82"/>
      <c r="R50" s="83" t="str">
        <f>IF(P50="","",T50*M50*LOOKUP(RIGHT($D$2,3),定数!$A$6:$A$13,定数!$B$6:$B$13))</f>
        <v/>
      </c>
      <c r="S50" s="83"/>
      <c r="T50" s="84" t="str">
        <f t="shared" si="9"/>
        <v/>
      </c>
      <c r="U50" s="84"/>
      <c r="V50" t="str">
        <f t="shared" si="11"/>
        <v/>
      </c>
      <c r="W50" t="str">
        <f t="shared" si="2"/>
        <v/>
      </c>
      <c r="X50" s="41" t="str">
        <f t="shared" si="7"/>
        <v/>
      </c>
      <c r="Y50" s="42" t="str">
        <f t="shared" si="8"/>
        <v/>
      </c>
      <c r="Z50" t="str">
        <f t="shared" si="3"/>
        <v/>
      </c>
      <c r="AA50" t="str">
        <f t="shared" si="4"/>
        <v/>
      </c>
    </row>
    <row r="51" spans="2:27" x14ac:dyDescent="0.2">
      <c r="B51" s="40">
        <v>43</v>
      </c>
      <c r="C51" s="81" t="str">
        <f t="shared" si="0"/>
        <v/>
      </c>
      <c r="D51" s="81"/>
      <c r="E51" s="40"/>
      <c r="F51" s="8"/>
      <c r="G51" s="40"/>
      <c r="H51" s="82"/>
      <c r="I51" s="82"/>
      <c r="J51" s="40"/>
      <c r="K51" s="45" t="str">
        <f t="shared" si="10"/>
        <v/>
      </c>
      <c r="L51" s="46"/>
      <c r="M51" s="6" t="str">
        <f>IF(J51="","",(K51/J51)/LOOKUP(RIGHT($D$2,3),定数!$A$6:$A$13,定数!$B$6:$B$13))</f>
        <v/>
      </c>
      <c r="N51" s="40"/>
      <c r="O51" s="8"/>
      <c r="P51" s="82"/>
      <c r="Q51" s="82"/>
      <c r="R51" s="83" t="str">
        <f>IF(P51="","",T51*M51*LOOKUP(RIGHT($D$2,3),定数!$A$6:$A$13,定数!$B$6:$B$13))</f>
        <v/>
      </c>
      <c r="S51" s="83"/>
      <c r="T51" s="84" t="str">
        <f t="shared" si="9"/>
        <v/>
      </c>
      <c r="U51" s="84"/>
      <c r="V51" t="str">
        <f t="shared" si="11"/>
        <v/>
      </c>
      <c r="W51" t="str">
        <f t="shared" si="2"/>
        <v/>
      </c>
      <c r="X51" s="41" t="str">
        <f t="shared" si="7"/>
        <v/>
      </c>
      <c r="Y51" s="42" t="str">
        <f t="shared" si="8"/>
        <v/>
      </c>
      <c r="Z51" t="str">
        <f t="shared" si="3"/>
        <v/>
      </c>
      <c r="AA51" t="str">
        <f t="shared" si="4"/>
        <v/>
      </c>
    </row>
    <row r="52" spans="2:27" x14ac:dyDescent="0.2">
      <c r="B52" s="40">
        <v>44</v>
      </c>
      <c r="C52" s="81" t="str">
        <f t="shared" si="0"/>
        <v/>
      </c>
      <c r="D52" s="81"/>
      <c r="E52" s="40"/>
      <c r="F52" s="8"/>
      <c r="G52" s="40"/>
      <c r="H52" s="82"/>
      <c r="I52" s="82"/>
      <c r="J52" s="40"/>
      <c r="K52" s="45" t="str">
        <f t="shared" si="10"/>
        <v/>
      </c>
      <c r="L52" s="46"/>
      <c r="M52" s="6" t="str">
        <f>IF(J52="","",(K52/J52)/LOOKUP(RIGHT($D$2,3),定数!$A$6:$A$13,定数!$B$6:$B$13))</f>
        <v/>
      </c>
      <c r="N52" s="40"/>
      <c r="O52" s="8"/>
      <c r="P52" s="82"/>
      <c r="Q52" s="82"/>
      <c r="R52" s="83" t="str">
        <f>IF(P52="","",T52*M52*LOOKUP(RIGHT($D$2,3),定数!$A$6:$A$13,定数!$B$6:$B$13))</f>
        <v/>
      </c>
      <c r="S52" s="83"/>
      <c r="T52" s="84" t="str">
        <f t="shared" ref="T52:T83" si="12">IF(P52="","",IF(G52="買",(P52-H52),(H52-P52))*IF(RIGHT($D$2,3)="JPY",100,10000))</f>
        <v/>
      </c>
      <c r="U52" s="84"/>
      <c r="V52" t="str">
        <f t="shared" si="11"/>
        <v/>
      </c>
      <c r="W52" t="str">
        <f t="shared" si="2"/>
        <v/>
      </c>
      <c r="X52" s="41" t="str">
        <f t="shared" si="7"/>
        <v/>
      </c>
      <c r="Y52" s="42" t="str">
        <f t="shared" si="8"/>
        <v/>
      </c>
      <c r="Z52" t="str">
        <f t="shared" si="3"/>
        <v/>
      </c>
      <c r="AA52" t="str">
        <f t="shared" si="4"/>
        <v/>
      </c>
    </row>
    <row r="53" spans="2:27" x14ac:dyDescent="0.2">
      <c r="B53" s="40">
        <v>45</v>
      </c>
      <c r="C53" s="81" t="str">
        <f t="shared" si="0"/>
        <v/>
      </c>
      <c r="D53" s="81"/>
      <c r="E53" s="40"/>
      <c r="F53" s="8"/>
      <c r="G53" s="40"/>
      <c r="H53" s="82"/>
      <c r="I53" s="82"/>
      <c r="J53" s="40"/>
      <c r="K53" s="45" t="str">
        <f t="shared" ref="K53:K84" si="13">IF(J53="","",C53*0.03)</f>
        <v/>
      </c>
      <c r="L53" s="46"/>
      <c r="M53" s="6" t="str">
        <f>IF(J53="","",(K53/J53)/LOOKUP(RIGHT($D$2,3),定数!$A$6:$A$13,定数!$B$6:$B$13))</f>
        <v/>
      </c>
      <c r="N53" s="40"/>
      <c r="O53" s="8"/>
      <c r="P53" s="82"/>
      <c r="Q53" s="82"/>
      <c r="R53" s="83" t="str">
        <f>IF(P53="","",T53*M53*LOOKUP(RIGHT($D$2,3),定数!$A$6:$A$13,定数!$B$6:$B$13))</f>
        <v/>
      </c>
      <c r="S53" s="83"/>
      <c r="T53" s="84" t="str">
        <f t="shared" si="12"/>
        <v/>
      </c>
      <c r="U53" s="84"/>
      <c r="V53" t="str">
        <f t="shared" si="11"/>
        <v/>
      </c>
      <c r="W53" t="str">
        <f t="shared" si="2"/>
        <v/>
      </c>
      <c r="X53" s="41" t="str">
        <f t="shared" si="7"/>
        <v/>
      </c>
      <c r="Y53" s="42" t="str">
        <f t="shared" si="8"/>
        <v/>
      </c>
      <c r="Z53" t="str">
        <f t="shared" si="3"/>
        <v/>
      </c>
      <c r="AA53" t="str">
        <f t="shared" si="4"/>
        <v/>
      </c>
    </row>
    <row r="54" spans="2:27" x14ac:dyDescent="0.2">
      <c r="B54" s="40">
        <v>46</v>
      </c>
      <c r="C54" s="81" t="str">
        <f t="shared" si="0"/>
        <v/>
      </c>
      <c r="D54" s="81"/>
      <c r="E54" s="40"/>
      <c r="F54" s="8"/>
      <c r="G54" s="40"/>
      <c r="H54" s="82"/>
      <c r="I54" s="82"/>
      <c r="J54" s="40"/>
      <c r="K54" s="45" t="str">
        <f t="shared" si="13"/>
        <v/>
      </c>
      <c r="L54" s="46"/>
      <c r="M54" s="6" t="str">
        <f>IF(J54="","",(K54/J54)/LOOKUP(RIGHT($D$2,3),定数!$A$6:$A$13,定数!$B$6:$B$13))</f>
        <v/>
      </c>
      <c r="N54" s="40"/>
      <c r="O54" s="8"/>
      <c r="P54" s="82"/>
      <c r="Q54" s="82"/>
      <c r="R54" s="83" t="str">
        <f>IF(P54="","",T54*M54*LOOKUP(RIGHT($D$2,3),定数!$A$6:$A$13,定数!$B$6:$B$13))</f>
        <v/>
      </c>
      <c r="S54" s="83"/>
      <c r="T54" s="84" t="str">
        <f t="shared" si="12"/>
        <v/>
      </c>
      <c r="U54" s="84"/>
      <c r="V54" t="str">
        <f t="shared" si="11"/>
        <v/>
      </c>
      <c r="W54" t="str">
        <f t="shared" si="2"/>
        <v/>
      </c>
      <c r="X54" s="41" t="str">
        <f t="shared" si="7"/>
        <v/>
      </c>
      <c r="Y54" s="42" t="str">
        <f t="shared" si="8"/>
        <v/>
      </c>
      <c r="Z54" t="str">
        <f t="shared" si="3"/>
        <v/>
      </c>
      <c r="AA54" t="str">
        <f t="shared" si="4"/>
        <v/>
      </c>
    </row>
    <row r="55" spans="2:27" x14ac:dyDescent="0.2">
      <c r="B55" s="40">
        <v>47</v>
      </c>
      <c r="C55" s="81" t="str">
        <f t="shared" si="0"/>
        <v/>
      </c>
      <c r="D55" s="81"/>
      <c r="E55" s="40"/>
      <c r="F55" s="8"/>
      <c r="G55" s="40"/>
      <c r="H55" s="82"/>
      <c r="I55" s="82"/>
      <c r="J55" s="40"/>
      <c r="K55" s="45" t="str">
        <f t="shared" si="13"/>
        <v/>
      </c>
      <c r="L55" s="46"/>
      <c r="M55" s="6" t="str">
        <f>IF(J55="","",(K55/J55)/LOOKUP(RIGHT($D$2,3),定数!$A$6:$A$13,定数!$B$6:$B$13))</f>
        <v/>
      </c>
      <c r="N55" s="40"/>
      <c r="O55" s="8"/>
      <c r="P55" s="82"/>
      <c r="Q55" s="82"/>
      <c r="R55" s="83" t="str">
        <f>IF(P55="","",T55*M55*LOOKUP(RIGHT($D$2,3),定数!$A$6:$A$13,定数!$B$6:$B$13))</f>
        <v/>
      </c>
      <c r="S55" s="83"/>
      <c r="T55" s="84" t="str">
        <f t="shared" si="12"/>
        <v/>
      </c>
      <c r="U55" s="84"/>
      <c r="V55" t="str">
        <f t="shared" si="11"/>
        <v/>
      </c>
      <c r="W55" t="str">
        <f t="shared" si="2"/>
        <v/>
      </c>
      <c r="X55" s="41" t="str">
        <f t="shared" si="7"/>
        <v/>
      </c>
      <c r="Y55" s="42" t="str">
        <f t="shared" si="8"/>
        <v/>
      </c>
      <c r="Z55" t="str">
        <f t="shared" si="3"/>
        <v/>
      </c>
      <c r="AA55" t="str">
        <f t="shared" si="4"/>
        <v/>
      </c>
    </row>
    <row r="56" spans="2:27" x14ac:dyDescent="0.2">
      <c r="B56" s="40">
        <v>48</v>
      </c>
      <c r="C56" s="81" t="str">
        <f t="shared" si="0"/>
        <v/>
      </c>
      <c r="D56" s="81"/>
      <c r="E56" s="40"/>
      <c r="F56" s="8"/>
      <c r="G56" s="40"/>
      <c r="H56" s="82"/>
      <c r="I56" s="82"/>
      <c r="J56" s="40"/>
      <c r="K56" s="45" t="str">
        <f t="shared" si="13"/>
        <v/>
      </c>
      <c r="L56" s="46"/>
      <c r="M56" s="6" t="str">
        <f>IF(J56="","",(K56/J56)/LOOKUP(RIGHT($D$2,3),定数!$A$6:$A$13,定数!$B$6:$B$13))</f>
        <v/>
      </c>
      <c r="N56" s="40"/>
      <c r="O56" s="8"/>
      <c r="P56" s="82"/>
      <c r="Q56" s="82"/>
      <c r="R56" s="83" t="str">
        <f>IF(P56="","",T56*M56*LOOKUP(RIGHT($D$2,3),定数!$A$6:$A$13,定数!$B$6:$B$13))</f>
        <v/>
      </c>
      <c r="S56" s="83"/>
      <c r="T56" s="84" t="str">
        <f t="shared" si="12"/>
        <v/>
      </c>
      <c r="U56" s="84"/>
      <c r="V56" t="str">
        <f t="shared" si="11"/>
        <v/>
      </c>
      <c r="W56" t="str">
        <f t="shared" si="2"/>
        <v/>
      </c>
      <c r="X56" s="41" t="str">
        <f t="shared" si="7"/>
        <v/>
      </c>
      <c r="Y56" s="42" t="str">
        <f t="shared" si="8"/>
        <v/>
      </c>
      <c r="Z56" t="str">
        <f t="shared" si="3"/>
        <v/>
      </c>
      <c r="AA56" t="str">
        <f t="shared" si="4"/>
        <v/>
      </c>
    </row>
    <row r="57" spans="2:27" x14ac:dyDescent="0.2">
      <c r="B57" s="40">
        <v>49</v>
      </c>
      <c r="C57" s="81" t="str">
        <f t="shared" si="0"/>
        <v/>
      </c>
      <c r="D57" s="81"/>
      <c r="E57" s="40"/>
      <c r="F57" s="8"/>
      <c r="G57" s="40"/>
      <c r="H57" s="82"/>
      <c r="I57" s="82"/>
      <c r="J57" s="40"/>
      <c r="K57" s="45" t="str">
        <f t="shared" si="13"/>
        <v/>
      </c>
      <c r="L57" s="46"/>
      <c r="M57" s="6" t="str">
        <f>IF(J57="","",(K57/J57)/LOOKUP(RIGHT($D$2,3),定数!$A$6:$A$13,定数!$B$6:$B$13))</f>
        <v/>
      </c>
      <c r="N57" s="40"/>
      <c r="O57" s="8"/>
      <c r="P57" s="82"/>
      <c r="Q57" s="82"/>
      <c r="R57" s="83" t="str">
        <f>IF(P57="","",T57*M57*LOOKUP(RIGHT($D$2,3),定数!$A$6:$A$13,定数!$B$6:$B$13))</f>
        <v/>
      </c>
      <c r="S57" s="83"/>
      <c r="T57" s="84" t="str">
        <f t="shared" si="12"/>
        <v/>
      </c>
      <c r="U57" s="84"/>
      <c r="V57" t="str">
        <f t="shared" si="11"/>
        <v/>
      </c>
      <c r="W57" t="str">
        <f t="shared" si="2"/>
        <v/>
      </c>
      <c r="X57" s="41" t="str">
        <f t="shared" si="7"/>
        <v/>
      </c>
      <c r="Y57" s="42" t="str">
        <f t="shared" si="8"/>
        <v/>
      </c>
      <c r="Z57" t="str">
        <f t="shared" si="3"/>
        <v/>
      </c>
      <c r="AA57" t="str">
        <f t="shared" si="4"/>
        <v/>
      </c>
    </row>
    <row r="58" spans="2:27" x14ac:dyDescent="0.2">
      <c r="B58" s="40">
        <v>50</v>
      </c>
      <c r="C58" s="81" t="str">
        <f t="shared" si="0"/>
        <v/>
      </c>
      <c r="D58" s="81"/>
      <c r="E58" s="40"/>
      <c r="F58" s="8"/>
      <c r="G58" s="40"/>
      <c r="H58" s="82"/>
      <c r="I58" s="82"/>
      <c r="J58" s="40"/>
      <c r="K58" s="45" t="str">
        <f t="shared" si="13"/>
        <v/>
      </c>
      <c r="L58" s="46"/>
      <c r="M58" s="6" t="str">
        <f>IF(J58="","",(K58/J58)/LOOKUP(RIGHT($D$2,3),定数!$A$6:$A$13,定数!$B$6:$B$13))</f>
        <v/>
      </c>
      <c r="N58" s="40"/>
      <c r="O58" s="8"/>
      <c r="P58" s="82"/>
      <c r="Q58" s="82"/>
      <c r="R58" s="83" t="str">
        <f>IF(P58="","",T58*M58*LOOKUP(RIGHT($D$2,3),定数!$A$6:$A$13,定数!$B$6:$B$13))</f>
        <v/>
      </c>
      <c r="S58" s="83"/>
      <c r="T58" s="84" t="str">
        <f t="shared" si="12"/>
        <v/>
      </c>
      <c r="U58" s="84"/>
      <c r="V58" t="str">
        <f t="shared" si="11"/>
        <v/>
      </c>
      <c r="W58" t="str">
        <f t="shared" si="2"/>
        <v/>
      </c>
      <c r="X58" s="41" t="str">
        <f t="shared" si="7"/>
        <v/>
      </c>
      <c r="Y58" s="42" t="str">
        <f t="shared" si="8"/>
        <v/>
      </c>
      <c r="Z58" t="str">
        <f t="shared" si="3"/>
        <v/>
      </c>
      <c r="AA58" t="str">
        <f t="shared" si="4"/>
        <v/>
      </c>
    </row>
    <row r="59" spans="2:27" x14ac:dyDescent="0.2">
      <c r="B59" s="40">
        <v>51</v>
      </c>
      <c r="C59" s="81" t="str">
        <f t="shared" si="0"/>
        <v/>
      </c>
      <c r="D59" s="81"/>
      <c r="E59" s="40"/>
      <c r="F59" s="8"/>
      <c r="G59" s="40"/>
      <c r="H59" s="82"/>
      <c r="I59" s="82"/>
      <c r="J59" s="40"/>
      <c r="K59" s="45" t="str">
        <f t="shared" si="13"/>
        <v/>
      </c>
      <c r="L59" s="46"/>
      <c r="M59" s="6" t="str">
        <f>IF(J59="","",(K59/J59)/LOOKUP(RIGHT($D$2,3),定数!$A$6:$A$13,定数!$B$6:$B$13))</f>
        <v/>
      </c>
      <c r="N59" s="40"/>
      <c r="O59" s="8"/>
      <c r="P59" s="82"/>
      <c r="Q59" s="82"/>
      <c r="R59" s="83" t="str">
        <f>IF(P59="","",T59*M59*LOOKUP(RIGHT($D$2,3),定数!$A$6:$A$13,定数!$B$6:$B$13))</f>
        <v/>
      </c>
      <c r="S59" s="83"/>
      <c r="T59" s="84" t="str">
        <f t="shared" si="12"/>
        <v/>
      </c>
      <c r="U59" s="84"/>
      <c r="V59" t="str">
        <f t="shared" si="11"/>
        <v/>
      </c>
      <c r="W59" t="str">
        <f t="shared" si="2"/>
        <v/>
      </c>
      <c r="X59" s="41" t="str">
        <f t="shared" si="7"/>
        <v/>
      </c>
      <c r="Y59" s="42" t="str">
        <f t="shared" si="8"/>
        <v/>
      </c>
      <c r="Z59" t="str">
        <f t="shared" si="3"/>
        <v/>
      </c>
      <c r="AA59" t="str">
        <f t="shared" si="4"/>
        <v/>
      </c>
    </row>
    <row r="60" spans="2:27" x14ac:dyDescent="0.2">
      <c r="B60" s="40">
        <v>52</v>
      </c>
      <c r="C60" s="81" t="str">
        <f t="shared" si="0"/>
        <v/>
      </c>
      <c r="D60" s="81"/>
      <c r="E60" s="40"/>
      <c r="F60" s="8"/>
      <c r="G60" s="40"/>
      <c r="H60" s="82"/>
      <c r="I60" s="82"/>
      <c r="J60" s="40"/>
      <c r="K60" s="45" t="str">
        <f t="shared" si="13"/>
        <v/>
      </c>
      <c r="L60" s="46"/>
      <c r="M60" s="6" t="str">
        <f>IF(J60="","",(K60/J60)/LOOKUP(RIGHT($D$2,3),定数!$A$6:$A$13,定数!$B$6:$B$13))</f>
        <v/>
      </c>
      <c r="N60" s="40"/>
      <c r="O60" s="8"/>
      <c r="P60" s="82"/>
      <c r="Q60" s="82"/>
      <c r="R60" s="83" t="str">
        <f>IF(P60="","",T60*M60*LOOKUP(RIGHT($D$2,3),定数!$A$6:$A$13,定数!$B$6:$B$13))</f>
        <v/>
      </c>
      <c r="S60" s="83"/>
      <c r="T60" s="84" t="str">
        <f t="shared" si="12"/>
        <v/>
      </c>
      <c r="U60" s="84"/>
      <c r="V60" t="str">
        <f t="shared" si="11"/>
        <v/>
      </c>
      <c r="W60" t="str">
        <f t="shared" si="2"/>
        <v/>
      </c>
      <c r="X60" s="41" t="str">
        <f t="shared" si="7"/>
        <v/>
      </c>
      <c r="Y60" s="42" t="str">
        <f t="shared" si="8"/>
        <v/>
      </c>
      <c r="Z60" t="str">
        <f t="shared" si="3"/>
        <v/>
      </c>
      <c r="AA60" t="str">
        <f t="shared" si="4"/>
        <v/>
      </c>
    </row>
    <row r="61" spans="2:27" x14ac:dyDescent="0.2">
      <c r="B61" s="40">
        <v>53</v>
      </c>
      <c r="C61" s="81" t="str">
        <f t="shared" si="0"/>
        <v/>
      </c>
      <c r="D61" s="81"/>
      <c r="E61" s="40"/>
      <c r="F61" s="8"/>
      <c r="G61" s="40"/>
      <c r="H61" s="82"/>
      <c r="I61" s="82"/>
      <c r="J61" s="40"/>
      <c r="K61" s="45" t="str">
        <f t="shared" si="13"/>
        <v/>
      </c>
      <c r="L61" s="46"/>
      <c r="M61" s="6" t="str">
        <f>IF(J61="","",(K61/J61)/LOOKUP(RIGHT($D$2,3),定数!$A$6:$A$13,定数!$B$6:$B$13))</f>
        <v/>
      </c>
      <c r="N61" s="40"/>
      <c r="O61" s="8"/>
      <c r="P61" s="82"/>
      <c r="Q61" s="82"/>
      <c r="R61" s="83" t="str">
        <f>IF(P61="","",T61*M61*LOOKUP(RIGHT($D$2,3),定数!$A$6:$A$13,定数!$B$6:$B$13))</f>
        <v/>
      </c>
      <c r="S61" s="83"/>
      <c r="T61" s="84" t="str">
        <f t="shared" si="12"/>
        <v/>
      </c>
      <c r="U61" s="84"/>
      <c r="V61" t="str">
        <f t="shared" si="11"/>
        <v/>
      </c>
      <c r="W61" t="str">
        <f t="shared" si="2"/>
        <v/>
      </c>
      <c r="X61" s="41" t="str">
        <f t="shared" si="7"/>
        <v/>
      </c>
      <c r="Y61" s="42" t="str">
        <f t="shared" si="8"/>
        <v/>
      </c>
      <c r="Z61" t="str">
        <f t="shared" si="3"/>
        <v/>
      </c>
      <c r="AA61" t="str">
        <f t="shared" si="4"/>
        <v/>
      </c>
    </row>
    <row r="62" spans="2:27" x14ac:dyDescent="0.2">
      <c r="B62" s="40">
        <v>54</v>
      </c>
      <c r="C62" s="81" t="str">
        <f t="shared" si="0"/>
        <v/>
      </c>
      <c r="D62" s="81"/>
      <c r="E62" s="40"/>
      <c r="F62" s="8"/>
      <c r="G62" s="40"/>
      <c r="H62" s="82"/>
      <c r="I62" s="82"/>
      <c r="J62" s="40"/>
      <c r="K62" s="45" t="str">
        <f t="shared" si="13"/>
        <v/>
      </c>
      <c r="L62" s="46"/>
      <c r="M62" s="6" t="str">
        <f>IF(J62="","",(K62/J62)/LOOKUP(RIGHT($D$2,3),定数!$A$6:$A$13,定数!$B$6:$B$13))</f>
        <v/>
      </c>
      <c r="N62" s="40"/>
      <c r="O62" s="8"/>
      <c r="P62" s="82"/>
      <c r="Q62" s="82"/>
      <c r="R62" s="83" t="str">
        <f>IF(P62="","",T62*M62*LOOKUP(RIGHT($D$2,3),定数!$A$6:$A$13,定数!$B$6:$B$13))</f>
        <v/>
      </c>
      <c r="S62" s="83"/>
      <c r="T62" s="84" t="str">
        <f t="shared" si="12"/>
        <v/>
      </c>
      <c r="U62" s="84"/>
      <c r="V62" t="str">
        <f t="shared" si="11"/>
        <v/>
      </c>
      <c r="W62" t="str">
        <f t="shared" si="2"/>
        <v/>
      </c>
      <c r="X62" s="41" t="str">
        <f t="shared" si="7"/>
        <v/>
      </c>
      <c r="Y62" s="42" t="str">
        <f t="shared" si="8"/>
        <v/>
      </c>
      <c r="Z62" t="str">
        <f t="shared" si="3"/>
        <v/>
      </c>
      <c r="AA62" t="str">
        <f t="shared" si="4"/>
        <v/>
      </c>
    </row>
    <row r="63" spans="2:27" x14ac:dyDescent="0.2">
      <c r="B63" s="40">
        <v>55</v>
      </c>
      <c r="C63" s="81" t="str">
        <f t="shared" si="0"/>
        <v/>
      </c>
      <c r="D63" s="81"/>
      <c r="E63" s="40"/>
      <c r="F63" s="8"/>
      <c r="G63" s="40"/>
      <c r="H63" s="82"/>
      <c r="I63" s="82"/>
      <c r="J63" s="40"/>
      <c r="K63" s="45" t="str">
        <f t="shared" si="13"/>
        <v/>
      </c>
      <c r="L63" s="46"/>
      <c r="M63" s="6" t="str">
        <f>IF(J63="","",(K63/J63)/LOOKUP(RIGHT($D$2,3),定数!$A$6:$A$13,定数!$B$6:$B$13))</f>
        <v/>
      </c>
      <c r="N63" s="40"/>
      <c r="O63" s="8"/>
      <c r="P63" s="82"/>
      <c r="Q63" s="82"/>
      <c r="R63" s="83" t="str">
        <f>IF(P63="","",T63*M63*LOOKUP(RIGHT($D$2,3),定数!$A$6:$A$13,定数!$B$6:$B$13))</f>
        <v/>
      </c>
      <c r="S63" s="83"/>
      <c r="T63" s="84" t="str">
        <f t="shared" si="12"/>
        <v/>
      </c>
      <c r="U63" s="84"/>
      <c r="V63" t="str">
        <f t="shared" si="11"/>
        <v/>
      </c>
      <c r="W63" t="str">
        <f t="shared" si="2"/>
        <v/>
      </c>
      <c r="X63" s="41" t="str">
        <f t="shared" si="7"/>
        <v/>
      </c>
      <c r="Y63" s="42" t="str">
        <f t="shared" si="8"/>
        <v/>
      </c>
      <c r="Z63" t="str">
        <f t="shared" si="3"/>
        <v/>
      </c>
      <c r="AA63" t="str">
        <f t="shared" si="4"/>
        <v/>
      </c>
    </row>
    <row r="64" spans="2:27" x14ac:dyDescent="0.2">
      <c r="B64" s="40">
        <v>56</v>
      </c>
      <c r="C64" s="81" t="str">
        <f t="shared" si="0"/>
        <v/>
      </c>
      <c r="D64" s="81"/>
      <c r="E64" s="40"/>
      <c r="F64" s="8"/>
      <c r="G64" s="40"/>
      <c r="H64" s="82"/>
      <c r="I64" s="82"/>
      <c r="J64" s="40"/>
      <c r="K64" s="45" t="str">
        <f t="shared" si="13"/>
        <v/>
      </c>
      <c r="L64" s="46"/>
      <c r="M64" s="6" t="str">
        <f>IF(J64="","",(K64/J64)/LOOKUP(RIGHT($D$2,3),定数!$A$6:$A$13,定数!$B$6:$B$13))</f>
        <v/>
      </c>
      <c r="N64" s="40"/>
      <c r="O64" s="8"/>
      <c r="P64" s="82"/>
      <c r="Q64" s="82"/>
      <c r="R64" s="83" t="str">
        <f>IF(P64="","",T64*M64*LOOKUP(RIGHT($D$2,3),定数!$A$6:$A$13,定数!$B$6:$B$13))</f>
        <v/>
      </c>
      <c r="S64" s="83"/>
      <c r="T64" s="84" t="str">
        <f t="shared" si="12"/>
        <v/>
      </c>
      <c r="U64" s="84"/>
      <c r="V64" t="str">
        <f t="shared" si="11"/>
        <v/>
      </c>
      <c r="W64" t="str">
        <f t="shared" si="2"/>
        <v/>
      </c>
      <c r="X64" s="41" t="str">
        <f t="shared" si="7"/>
        <v/>
      </c>
      <c r="Y64" s="42" t="str">
        <f t="shared" si="8"/>
        <v/>
      </c>
      <c r="Z64" t="str">
        <f t="shared" si="3"/>
        <v/>
      </c>
      <c r="AA64" t="str">
        <f t="shared" si="4"/>
        <v/>
      </c>
    </row>
    <row r="65" spans="2:27" x14ac:dyDescent="0.2">
      <c r="B65" s="40">
        <v>57</v>
      </c>
      <c r="C65" s="81" t="str">
        <f t="shared" si="0"/>
        <v/>
      </c>
      <c r="D65" s="81"/>
      <c r="E65" s="40"/>
      <c r="F65" s="8"/>
      <c r="G65" s="40"/>
      <c r="H65" s="82"/>
      <c r="I65" s="82"/>
      <c r="J65" s="40"/>
      <c r="K65" s="45" t="str">
        <f t="shared" si="13"/>
        <v/>
      </c>
      <c r="L65" s="46"/>
      <c r="M65" s="6" t="str">
        <f>IF(J65="","",(K65/J65)/LOOKUP(RIGHT($D$2,3),定数!$A$6:$A$13,定数!$B$6:$B$13))</f>
        <v/>
      </c>
      <c r="N65" s="40"/>
      <c r="O65" s="8"/>
      <c r="P65" s="82"/>
      <c r="Q65" s="82"/>
      <c r="R65" s="83" t="str">
        <f>IF(P65="","",T65*M65*LOOKUP(RIGHT($D$2,3),定数!$A$6:$A$13,定数!$B$6:$B$13))</f>
        <v/>
      </c>
      <c r="S65" s="83"/>
      <c r="T65" s="84" t="str">
        <f t="shared" si="12"/>
        <v/>
      </c>
      <c r="U65" s="84"/>
      <c r="V65" t="str">
        <f t="shared" si="11"/>
        <v/>
      </c>
      <c r="W65" t="str">
        <f t="shared" si="2"/>
        <v/>
      </c>
      <c r="X65" s="41" t="str">
        <f t="shared" si="7"/>
        <v/>
      </c>
      <c r="Y65" s="42" t="str">
        <f t="shared" si="8"/>
        <v/>
      </c>
      <c r="Z65" t="str">
        <f t="shared" si="3"/>
        <v/>
      </c>
      <c r="AA65" t="str">
        <f t="shared" si="4"/>
        <v/>
      </c>
    </row>
    <row r="66" spans="2:27" x14ac:dyDescent="0.2">
      <c r="B66" s="40">
        <v>58</v>
      </c>
      <c r="C66" s="81" t="str">
        <f t="shared" si="0"/>
        <v/>
      </c>
      <c r="D66" s="81"/>
      <c r="E66" s="40"/>
      <c r="F66" s="8"/>
      <c r="G66" s="40"/>
      <c r="H66" s="82"/>
      <c r="I66" s="82"/>
      <c r="J66" s="40"/>
      <c r="K66" s="45" t="str">
        <f t="shared" si="13"/>
        <v/>
      </c>
      <c r="L66" s="46"/>
      <c r="M66" s="6" t="str">
        <f>IF(J66="","",(K66/J66)/LOOKUP(RIGHT($D$2,3),定数!$A$6:$A$13,定数!$B$6:$B$13))</f>
        <v/>
      </c>
      <c r="N66" s="40"/>
      <c r="O66" s="8"/>
      <c r="P66" s="82"/>
      <c r="Q66" s="82"/>
      <c r="R66" s="83" t="str">
        <f>IF(P66="","",T66*M66*LOOKUP(RIGHT($D$2,3),定数!$A$6:$A$13,定数!$B$6:$B$13))</f>
        <v/>
      </c>
      <c r="S66" s="83"/>
      <c r="T66" s="84" t="str">
        <f t="shared" si="12"/>
        <v/>
      </c>
      <c r="U66" s="84"/>
      <c r="V66" t="str">
        <f t="shared" si="11"/>
        <v/>
      </c>
      <c r="W66" t="str">
        <f t="shared" si="2"/>
        <v/>
      </c>
      <c r="X66" s="41" t="str">
        <f t="shared" si="7"/>
        <v/>
      </c>
      <c r="Y66" s="42" t="str">
        <f t="shared" si="8"/>
        <v/>
      </c>
      <c r="Z66" t="str">
        <f t="shared" si="3"/>
        <v/>
      </c>
      <c r="AA66" t="str">
        <f t="shared" si="4"/>
        <v/>
      </c>
    </row>
    <row r="67" spans="2:27" x14ac:dyDescent="0.2">
      <c r="B67" s="40">
        <v>59</v>
      </c>
      <c r="C67" s="81" t="str">
        <f t="shared" si="0"/>
        <v/>
      </c>
      <c r="D67" s="81"/>
      <c r="E67" s="40"/>
      <c r="F67" s="8"/>
      <c r="G67" s="40"/>
      <c r="H67" s="82"/>
      <c r="I67" s="82"/>
      <c r="J67" s="40"/>
      <c r="K67" s="45" t="str">
        <f t="shared" si="13"/>
        <v/>
      </c>
      <c r="L67" s="46"/>
      <c r="M67" s="6" t="str">
        <f>IF(J67="","",(K67/J67)/LOOKUP(RIGHT($D$2,3),定数!$A$6:$A$13,定数!$B$6:$B$13))</f>
        <v/>
      </c>
      <c r="N67" s="40"/>
      <c r="O67" s="8"/>
      <c r="P67" s="82"/>
      <c r="Q67" s="82"/>
      <c r="R67" s="83" t="str">
        <f>IF(P67="","",T67*M67*LOOKUP(RIGHT($D$2,3),定数!$A$6:$A$13,定数!$B$6:$B$13))</f>
        <v/>
      </c>
      <c r="S67" s="83"/>
      <c r="T67" s="84" t="str">
        <f t="shared" si="12"/>
        <v/>
      </c>
      <c r="U67" s="84"/>
      <c r="V67" t="str">
        <f t="shared" si="11"/>
        <v/>
      </c>
      <c r="W67" t="str">
        <f t="shared" si="2"/>
        <v/>
      </c>
      <c r="X67" s="41" t="str">
        <f t="shared" si="7"/>
        <v/>
      </c>
      <c r="Y67" s="42" t="str">
        <f t="shared" si="8"/>
        <v/>
      </c>
      <c r="Z67" t="str">
        <f t="shared" si="3"/>
        <v/>
      </c>
      <c r="AA67" t="str">
        <f t="shared" si="4"/>
        <v/>
      </c>
    </row>
    <row r="68" spans="2:27" x14ac:dyDescent="0.2">
      <c r="B68" s="40">
        <v>60</v>
      </c>
      <c r="C68" s="81" t="str">
        <f t="shared" si="0"/>
        <v/>
      </c>
      <c r="D68" s="81"/>
      <c r="E68" s="40"/>
      <c r="F68" s="8"/>
      <c r="G68" s="40"/>
      <c r="H68" s="82"/>
      <c r="I68" s="82"/>
      <c r="J68" s="40"/>
      <c r="K68" s="45" t="str">
        <f t="shared" si="13"/>
        <v/>
      </c>
      <c r="L68" s="46"/>
      <c r="M68" s="6" t="str">
        <f>IF(J68="","",(K68/J68)/LOOKUP(RIGHT($D$2,3),定数!$A$6:$A$13,定数!$B$6:$B$13))</f>
        <v/>
      </c>
      <c r="N68" s="40"/>
      <c r="O68" s="8"/>
      <c r="P68" s="82"/>
      <c r="Q68" s="82"/>
      <c r="R68" s="83" t="str">
        <f>IF(P68="","",T68*M68*LOOKUP(RIGHT($D$2,3),定数!$A$6:$A$13,定数!$B$6:$B$13))</f>
        <v/>
      </c>
      <c r="S68" s="83"/>
      <c r="T68" s="84" t="str">
        <f t="shared" si="12"/>
        <v/>
      </c>
      <c r="U68" s="84"/>
      <c r="V68" t="str">
        <f t="shared" si="11"/>
        <v/>
      </c>
      <c r="W68" t="str">
        <f t="shared" si="2"/>
        <v/>
      </c>
      <c r="X68" s="41" t="str">
        <f t="shared" si="7"/>
        <v/>
      </c>
      <c r="Y68" s="42" t="str">
        <f t="shared" si="8"/>
        <v/>
      </c>
      <c r="Z68" t="str">
        <f t="shared" si="3"/>
        <v/>
      </c>
      <c r="AA68" t="str">
        <f t="shared" si="4"/>
        <v/>
      </c>
    </row>
    <row r="69" spans="2:27" x14ac:dyDescent="0.2">
      <c r="B69" s="40">
        <v>61</v>
      </c>
      <c r="C69" s="81" t="str">
        <f t="shared" si="0"/>
        <v/>
      </c>
      <c r="D69" s="81"/>
      <c r="E69" s="40"/>
      <c r="F69" s="8"/>
      <c r="G69" s="40"/>
      <c r="H69" s="82"/>
      <c r="I69" s="82"/>
      <c r="J69" s="40"/>
      <c r="K69" s="45" t="str">
        <f t="shared" si="13"/>
        <v/>
      </c>
      <c r="L69" s="46"/>
      <c r="M69" s="6" t="str">
        <f>IF(J69="","",(K69/J69)/LOOKUP(RIGHT($D$2,3),定数!$A$6:$A$13,定数!$B$6:$B$13))</f>
        <v/>
      </c>
      <c r="N69" s="40"/>
      <c r="O69" s="8"/>
      <c r="P69" s="82"/>
      <c r="Q69" s="82"/>
      <c r="R69" s="83" t="str">
        <f>IF(P69="","",T69*M69*LOOKUP(RIGHT($D$2,3),定数!$A$6:$A$13,定数!$B$6:$B$13))</f>
        <v/>
      </c>
      <c r="S69" s="83"/>
      <c r="T69" s="84" t="str">
        <f t="shared" si="12"/>
        <v/>
      </c>
      <c r="U69" s="84"/>
      <c r="V69" t="str">
        <f t="shared" si="11"/>
        <v/>
      </c>
      <c r="W69" t="str">
        <f t="shared" si="2"/>
        <v/>
      </c>
      <c r="X69" s="41" t="str">
        <f t="shared" si="7"/>
        <v/>
      </c>
      <c r="Y69" s="42" t="str">
        <f t="shared" si="8"/>
        <v/>
      </c>
      <c r="Z69" t="str">
        <f t="shared" si="3"/>
        <v/>
      </c>
      <c r="AA69" t="str">
        <f t="shared" si="4"/>
        <v/>
      </c>
    </row>
    <row r="70" spans="2:27" x14ac:dyDescent="0.2">
      <c r="B70" s="40">
        <v>62</v>
      </c>
      <c r="C70" s="81" t="str">
        <f t="shared" si="0"/>
        <v/>
      </c>
      <c r="D70" s="81"/>
      <c r="E70" s="40"/>
      <c r="F70" s="8"/>
      <c r="G70" s="40"/>
      <c r="H70" s="82"/>
      <c r="I70" s="82"/>
      <c r="J70" s="40"/>
      <c r="K70" s="45" t="str">
        <f t="shared" si="13"/>
        <v/>
      </c>
      <c r="L70" s="46"/>
      <c r="M70" s="6" t="str">
        <f>IF(J70="","",(K70/J70)/LOOKUP(RIGHT($D$2,3),定数!$A$6:$A$13,定数!$B$6:$B$13))</f>
        <v/>
      </c>
      <c r="N70" s="40"/>
      <c r="O70" s="8"/>
      <c r="P70" s="82"/>
      <c r="Q70" s="82"/>
      <c r="R70" s="83" t="str">
        <f>IF(P70="","",T70*M70*LOOKUP(RIGHT($D$2,3),定数!$A$6:$A$13,定数!$B$6:$B$13))</f>
        <v/>
      </c>
      <c r="S70" s="83"/>
      <c r="T70" s="84" t="str">
        <f t="shared" si="12"/>
        <v/>
      </c>
      <c r="U70" s="84"/>
      <c r="V70" t="str">
        <f t="shared" si="11"/>
        <v/>
      </c>
      <c r="W70" t="str">
        <f t="shared" si="2"/>
        <v/>
      </c>
      <c r="X70" s="41" t="str">
        <f t="shared" si="7"/>
        <v/>
      </c>
      <c r="Y70" s="42" t="str">
        <f t="shared" si="8"/>
        <v/>
      </c>
      <c r="Z70" t="str">
        <f t="shared" si="3"/>
        <v/>
      </c>
      <c r="AA70" t="str">
        <f t="shared" si="4"/>
        <v/>
      </c>
    </row>
    <row r="71" spans="2:27" x14ac:dyDescent="0.2">
      <c r="B71" s="40">
        <v>63</v>
      </c>
      <c r="C71" s="81" t="str">
        <f t="shared" si="0"/>
        <v/>
      </c>
      <c r="D71" s="81"/>
      <c r="E71" s="40"/>
      <c r="F71" s="8"/>
      <c r="G71" s="40"/>
      <c r="H71" s="82"/>
      <c r="I71" s="82"/>
      <c r="J71" s="40"/>
      <c r="K71" s="45" t="str">
        <f t="shared" si="13"/>
        <v/>
      </c>
      <c r="L71" s="46"/>
      <c r="M71" s="6" t="str">
        <f>IF(J71="","",(K71/J71)/LOOKUP(RIGHT($D$2,3),定数!$A$6:$A$13,定数!$B$6:$B$13))</f>
        <v/>
      </c>
      <c r="N71" s="40"/>
      <c r="O71" s="8"/>
      <c r="P71" s="82"/>
      <c r="Q71" s="82"/>
      <c r="R71" s="83" t="str">
        <f>IF(P71="","",T71*M71*LOOKUP(RIGHT($D$2,3),定数!$A$6:$A$13,定数!$B$6:$B$13))</f>
        <v/>
      </c>
      <c r="S71" s="83"/>
      <c r="T71" s="84" t="str">
        <f t="shared" si="12"/>
        <v/>
      </c>
      <c r="U71" s="84"/>
      <c r="V71" t="str">
        <f t="shared" si="11"/>
        <v/>
      </c>
      <c r="W71" t="str">
        <f t="shared" si="2"/>
        <v/>
      </c>
      <c r="X71" s="41" t="str">
        <f t="shared" si="7"/>
        <v/>
      </c>
      <c r="Y71" s="42" t="str">
        <f t="shared" si="8"/>
        <v/>
      </c>
      <c r="Z71" t="str">
        <f t="shared" si="3"/>
        <v/>
      </c>
      <c r="AA71" t="str">
        <f t="shared" si="4"/>
        <v/>
      </c>
    </row>
    <row r="72" spans="2:27" x14ac:dyDescent="0.2">
      <c r="B72" s="40">
        <v>64</v>
      </c>
      <c r="C72" s="81" t="str">
        <f t="shared" si="0"/>
        <v/>
      </c>
      <c r="D72" s="81"/>
      <c r="E72" s="40"/>
      <c r="F72" s="8"/>
      <c r="G72" s="40"/>
      <c r="H72" s="82"/>
      <c r="I72" s="82"/>
      <c r="J72" s="40"/>
      <c r="K72" s="45" t="str">
        <f t="shared" si="13"/>
        <v/>
      </c>
      <c r="L72" s="46"/>
      <c r="M72" s="6" t="str">
        <f>IF(J72="","",(K72/J72)/LOOKUP(RIGHT($D$2,3),定数!$A$6:$A$13,定数!$B$6:$B$13))</f>
        <v/>
      </c>
      <c r="N72" s="40"/>
      <c r="O72" s="8"/>
      <c r="P72" s="82"/>
      <c r="Q72" s="82"/>
      <c r="R72" s="83" t="str">
        <f>IF(P72="","",T72*M72*LOOKUP(RIGHT($D$2,3),定数!$A$6:$A$13,定数!$B$6:$B$13))</f>
        <v/>
      </c>
      <c r="S72" s="83"/>
      <c r="T72" s="84" t="str">
        <f t="shared" si="12"/>
        <v/>
      </c>
      <c r="U72" s="84"/>
      <c r="V72" t="str">
        <f t="shared" si="11"/>
        <v/>
      </c>
      <c r="W72" t="str">
        <f t="shared" si="2"/>
        <v/>
      </c>
      <c r="X72" s="41" t="str">
        <f t="shared" si="7"/>
        <v/>
      </c>
      <c r="Y72" s="42" t="str">
        <f t="shared" si="8"/>
        <v/>
      </c>
      <c r="Z72" t="str">
        <f t="shared" si="3"/>
        <v/>
      </c>
      <c r="AA72" t="str">
        <f t="shared" si="4"/>
        <v/>
      </c>
    </row>
    <row r="73" spans="2:27" x14ac:dyDescent="0.2">
      <c r="B73" s="40">
        <v>65</v>
      </c>
      <c r="C73" s="81" t="str">
        <f t="shared" si="0"/>
        <v/>
      </c>
      <c r="D73" s="81"/>
      <c r="E73" s="40"/>
      <c r="F73" s="8"/>
      <c r="G73" s="40"/>
      <c r="H73" s="82"/>
      <c r="I73" s="82"/>
      <c r="J73" s="40"/>
      <c r="K73" s="45" t="str">
        <f t="shared" si="13"/>
        <v/>
      </c>
      <c r="L73" s="46"/>
      <c r="M73" s="6" t="str">
        <f>IF(J73="","",(K73/J73)/LOOKUP(RIGHT($D$2,3),定数!$A$6:$A$13,定数!$B$6:$B$13))</f>
        <v/>
      </c>
      <c r="N73" s="40"/>
      <c r="O73" s="8"/>
      <c r="P73" s="82"/>
      <c r="Q73" s="82"/>
      <c r="R73" s="83" t="str">
        <f>IF(P73="","",T73*M73*LOOKUP(RIGHT($D$2,3),定数!$A$6:$A$13,定数!$B$6:$B$13))</f>
        <v/>
      </c>
      <c r="S73" s="83"/>
      <c r="T73" s="84" t="str">
        <f t="shared" si="12"/>
        <v/>
      </c>
      <c r="U73" s="84"/>
      <c r="V73" t="str">
        <f t="shared" si="11"/>
        <v/>
      </c>
      <c r="W73" t="str">
        <f t="shared" si="2"/>
        <v/>
      </c>
      <c r="X73" s="41" t="str">
        <f t="shared" si="7"/>
        <v/>
      </c>
      <c r="Y73" s="42" t="str">
        <f t="shared" si="8"/>
        <v/>
      </c>
      <c r="Z73" t="str">
        <f t="shared" si="3"/>
        <v/>
      </c>
      <c r="AA73" t="str">
        <f t="shared" si="4"/>
        <v/>
      </c>
    </row>
    <row r="74" spans="2:27" x14ac:dyDescent="0.2">
      <c r="B74" s="40">
        <v>66</v>
      </c>
      <c r="C74" s="81" t="str">
        <f t="shared" ref="C74:C108" si="14">IF(R73="","",C73+R73)</f>
        <v/>
      </c>
      <c r="D74" s="81"/>
      <c r="E74" s="40"/>
      <c r="F74" s="8"/>
      <c r="G74" s="40"/>
      <c r="H74" s="82"/>
      <c r="I74" s="82"/>
      <c r="J74" s="40"/>
      <c r="K74" s="45" t="str">
        <f t="shared" si="13"/>
        <v/>
      </c>
      <c r="L74" s="46"/>
      <c r="M74" s="6" t="str">
        <f>IF(J74="","",(K74/J74)/LOOKUP(RIGHT($D$2,3),定数!$A$6:$A$13,定数!$B$6:$B$13))</f>
        <v/>
      </c>
      <c r="N74" s="40"/>
      <c r="O74" s="8"/>
      <c r="P74" s="82"/>
      <c r="Q74" s="82"/>
      <c r="R74" s="83" t="str">
        <f>IF(P74="","",T74*M74*LOOKUP(RIGHT($D$2,3),定数!$A$6:$A$13,定数!$B$6:$B$13))</f>
        <v/>
      </c>
      <c r="S74" s="83"/>
      <c r="T74" s="84" t="str">
        <f t="shared" si="12"/>
        <v/>
      </c>
      <c r="U74" s="84"/>
      <c r="V74" t="str">
        <f t="shared" si="11"/>
        <v/>
      </c>
      <c r="W74" t="str">
        <f t="shared" si="11"/>
        <v/>
      </c>
      <c r="X74" s="41" t="str">
        <f t="shared" si="7"/>
        <v/>
      </c>
      <c r="Y74" s="42" t="str">
        <f t="shared" si="8"/>
        <v/>
      </c>
      <c r="Z74" t="str">
        <f t="shared" ref="Z74:Z108" si="15">IF(R74&gt;0,R74,"")</f>
        <v/>
      </c>
      <c r="AA74" t="str">
        <f t="shared" ref="AA74:AA108" si="16">IF(R74&lt;0,R74,"")</f>
        <v/>
      </c>
    </row>
    <row r="75" spans="2:27" x14ac:dyDescent="0.2">
      <c r="B75" s="40">
        <v>67</v>
      </c>
      <c r="C75" s="81" t="str">
        <f t="shared" si="14"/>
        <v/>
      </c>
      <c r="D75" s="81"/>
      <c r="E75" s="40"/>
      <c r="F75" s="8"/>
      <c r="G75" s="40"/>
      <c r="H75" s="82"/>
      <c r="I75" s="82"/>
      <c r="J75" s="40"/>
      <c r="K75" s="45" t="str">
        <f t="shared" si="13"/>
        <v/>
      </c>
      <c r="L75" s="46"/>
      <c r="M75" s="6" t="str">
        <f>IF(J75="","",(K75/J75)/LOOKUP(RIGHT($D$2,3),定数!$A$6:$A$13,定数!$B$6:$B$13))</f>
        <v/>
      </c>
      <c r="N75" s="40"/>
      <c r="O75" s="8"/>
      <c r="P75" s="82"/>
      <c r="Q75" s="82"/>
      <c r="R75" s="83" t="str">
        <f>IF(P75="","",T75*M75*LOOKUP(RIGHT($D$2,3),定数!$A$6:$A$13,定数!$B$6:$B$13))</f>
        <v/>
      </c>
      <c r="S75" s="83"/>
      <c r="T75" s="84" t="str">
        <f t="shared" si="12"/>
        <v/>
      </c>
      <c r="U75" s="84"/>
      <c r="V75" t="str">
        <f t="shared" ref="V75:W90" si="17">IF(S75&lt;&gt;"",IF(S75&lt;0,1+V74,0),"")</f>
        <v/>
      </c>
      <c r="W75" t="str">
        <f t="shared" si="17"/>
        <v/>
      </c>
      <c r="X75" s="41" t="str">
        <f t="shared" si="7"/>
        <v/>
      </c>
      <c r="Y75" s="42" t="str">
        <f t="shared" si="8"/>
        <v/>
      </c>
      <c r="Z75" t="str">
        <f t="shared" si="15"/>
        <v/>
      </c>
      <c r="AA75" t="str">
        <f t="shared" si="16"/>
        <v/>
      </c>
    </row>
    <row r="76" spans="2:27" x14ac:dyDescent="0.2">
      <c r="B76" s="40">
        <v>68</v>
      </c>
      <c r="C76" s="81" t="str">
        <f t="shared" si="14"/>
        <v/>
      </c>
      <c r="D76" s="81"/>
      <c r="E76" s="40"/>
      <c r="F76" s="8"/>
      <c r="G76" s="40"/>
      <c r="H76" s="82"/>
      <c r="I76" s="82"/>
      <c r="J76" s="40"/>
      <c r="K76" s="45" t="str">
        <f t="shared" si="13"/>
        <v/>
      </c>
      <c r="L76" s="46"/>
      <c r="M76" s="6" t="str">
        <f>IF(J76="","",(K76/J76)/LOOKUP(RIGHT($D$2,3),定数!$A$6:$A$13,定数!$B$6:$B$13))</f>
        <v/>
      </c>
      <c r="N76" s="40"/>
      <c r="O76" s="8"/>
      <c r="P76" s="82"/>
      <c r="Q76" s="82"/>
      <c r="R76" s="83" t="str">
        <f>IF(P76="","",T76*M76*LOOKUP(RIGHT($D$2,3),定数!$A$6:$A$13,定数!$B$6:$B$13))</f>
        <v/>
      </c>
      <c r="S76" s="83"/>
      <c r="T76" s="84" t="str">
        <f t="shared" si="12"/>
        <v/>
      </c>
      <c r="U76" s="84"/>
      <c r="V76" t="str">
        <f t="shared" si="17"/>
        <v/>
      </c>
      <c r="W76" t="str">
        <f t="shared" si="17"/>
        <v/>
      </c>
      <c r="X76" s="41" t="str">
        <f t="shared" ref="X76:X108" si="18">IF(C76&lt;&gt;"",MAX(X75,C76),"")</f>
        <v/>
      </c>
      <c r="Y76" s="42" t="str">
        <f t="shared" ref="Y76:Y108" si="19">IF(X76&lt;&gt;"",1-(C76/X76),"")</f>
        <v/>
      </c>
      <c r="Z76" t="str">
        <f t="shared" si="15"/>
        <v/>
      </c>
      <c r="AA76" t="str">
        <f t="shared" si="16"/>
        <v/>
      </c>
    </row>
    <row r="77" spans="2:27" x14ac:dyDescent="0.2">
      <c r="B77" s="40">
        <v>69</v>
      </c>
      <c r="C77" s="81" t="str">
        <f t="shared" si="14"/>
        <v/>
      </c>
      <c r="D77" s="81"/>
      <c r="E77" s="40"/>
      <c r="F77" s="8"/>
      <c r="G77" s="40"/>
      <c r="H77" s="82"/>
      <c r="I77" s="82"/>
      <c r="J77" s="40"/>
      <c r="K77" s="45" t="str">
        <f t="shared" si="13"/>
        <v/>
      </c>
      <c r="L77" s="46"/>
      <c r="M77" s="6" t="str">
        <f>IF(J77="","",(K77/J77)/LOOKUP(RIGHT($D$2,3),定数!$A$6:$A$13,定数!$B$6:$B$13))</f>
        <v/>
      </c>
      <c r="N77" s="40"/>
      <c r="O77" s="8"/>
      <c r="P77" s="82"/>
      <c r="Q77" s="82"/>
      <c r="R77" s="83" t="str">
        <f>IF(P77="","",T77*M77*LOOKUP(RIGHT($D$2,3),定数!$A$6:$A$13,定数!$B$6:$B$13))</f>
        <v/>
      </c>
      <c r="S77" s="83"/>
      <c r="T77" s="84" t="str">
        <f t="shared" si="12"/>
        <v/>
      </c>
      <c r="U77" s="84"/>
      <c r="V77" t="str">
        <f t="shared" si="17"/>
        <v/>
      </c>
      <c r="W77" t="str">
        <f t="shared" si="17"/>
        <v/>
      </c>
      <c r="X77" s="41" t="str">
        <f t="shared" si="18"/>
        <v/>
      </c>
      <c r="Y77" s="42" t="str">
        <f t="shared" si="19"/>
        <v/>
      </c>
      <c r="Z77" t="str">
        <f t="shared" si="15"/>
        <v/>
      </c>
      <c r="AA77" t="str">
        <f t="shared" si="16"/>
        <v/>
      </c>
    </row>
    <row r="78" spans="2:27" x14ac:dyDescent="0.2">
      <c r="B78" s="40">
        <v>70</v>
      </c>
      <c r="C78" s="81" t="str">
        <f t="shared" si="14"/>
        <v/>
      </c>
      <c r="D78" s="81"/>
      <c r="E78" s="40"/>
      <c r="F78" s="8"/>
      <c r="G78" s="40"/>
      <c r="H78" s="82"/>
      <c r="I78" s="82"/>
      <c r="J78" s="40"/>
      <c r="K78" s="45" t="str">
        <f t="shared" si="13"/>
        <v/>
      </c>
      <c r="L78" s="46"/>
      <c r="M78" s="6" t="str">
        <f>IF(J78="","",(K78/J78)/LOOKUP(RIGHT($D$2,3),定数!$A$6:$A$13,定数!$B$6:$B$13))</f>
        <v/>
      </c>
      <c r="N78" s="40"/>
      <c r="O78" s="8"/>
      <c r="P78" s="82"/>
      <c r="Q78" s="82"/>
      <c r="R78" s="83" t="str">
        <f>IF(P78="","",T78*M78*LOOKUP(RIGHT($D$2,3),定数!$A$6:$A$13,定数!$B$6:$B$13))</f>
        <v/>
      </c>
      <c r="S78" s="83"/>
      <c r="T78" s="84" t="str">
        <f t="shared" si="12"/>
        <v/>
      </c>
      <c r="U78" s="84"/>
      <c r="V78" t="str">
        <f t="shared" si="17"/>
        <v/>
      </c>
      <c r="W78" t="str">
        <f t="shared" si="17"/>
        <v/>
      </c>
      <c r="X78" s="41" t="str">
        <f t="shared" si="18"/>
        <v/>
      </c>
      <c r="Y78" s="42" t="str">
        <f t="shared" si="19"/>
        <v/>
      </c>
      <c r="Z78" t="str">
        <f t="shared" si="15"/>
        <v/>
      </c>
      <c r="AA78" t="str">
        <f t="shared" si="16"/>
        <v/>
      </c>
    </row>
    <row r="79" spans="2:27" x14ac:dyDescent="0.2">
      <c r="B79" s="40">
        <v>71</v>
      </c>
      <c r="C79" s="81" t="str">
        <f t="shared" si="14"/>
        <v/>
      </c>
      <c r="D79" s="81"/>
      <c r="E79" s="40"/>
      <c r="F79" s="8"/>
      <c r="G79" s="40"/>
      <c r="H79" s="82"/>
      <c r="I79" s="82"/>
      <c r="J79" s="40"/>
      <c r="K79" s="45" t="str">
        <f t="shared" si="13"/>
        <v/>
      </c>
      <c r="L79" s="46"/>
      <c r="M79" s="6" t="str">
        <f>IF(J79="","",(K79/J79)/LOOKUP(RIGHT($D$2,3),定数!$A$6:$A$13,定数!$B$6:$B$13))</f>
        <v/>
      </c>
      <c r="N79" s="40"/>
      <c r="O79" s="8"/>
      <c r="P79" s="82"/>
      <c r="Q79" s="82"/>
      <c r="R79" s="83" t="str">
        <f>IF(P79="","",T79*M79*LOOKUP(RIGHT($D$2,3),定数!$A$6:$A$13,定数!$B$6:$B$13))</f>
        <v/>
      </c>
      <c r="S79" s="83"/>
      <c r="T79" s="84" t="str">
        <f t="shared" si="12"/>
        <v/>
      </c>
      <c r="U79" s="84"/>
      <c r="V79" t="str">
        <f t="shared" si="17"/>
        <v/>
      </c>
      <c r="W79" t="str">
        <f t="shared" si="17"/>
        <v/>
      </c>
      <c r="X79" s="41" t="str">
        <f t="shared" si="18"/>
        <v/>
      </c>
      <c r="Y79" s="42" t="str">
        <f t="shared" si="19"/>
        <v/>
      </c>
      <c r="Z79" t="str">
        <f t="shared" si="15"/>
        <v/>
      </c>
      <c r="AA79" t="str">
        <f t="shared" si="16"/>
        <v/>
      </c>
    </row>
    <row r="80" spans="2:27" x14ac:dyDescent="0.2">
      <c r="B80" s="40">
        <v>72</v>
      </c>
      <c r="C80" s="81" t="str">
        <f t="shared" si="14"/>
        <v/>
      </c>
      <c r="D80" s="81"/>
      <c r="E80" s="40"/>
      <c r="F80" s="8"/>
      <c r="G80" s="40"/>
      <c r="H80" s="82"/>
      <c r="I80" s="82"/>
      <c r="J80" s="40"/>
      <c r="K80" s="45" t="str">
        <f t="shared" si="13"/>
        <v/>
      </c>
      <c r="L80" s="46"/>
      <c r="M80" s="6" t="str">
        <f>IF(J80="","",(K80/J80)/LOOKUP(RIGHT($D$2,3),定数!$A$6:$A$13,定数!$B$6:$B$13))</f>
        <v/>
      </c>
      <c r="N80" s="40"/>
      <c r="O80" s="8"/>
      <c r="P80" s="82"/>
      <c r="Q80" s="82"/>
      <c r="R80" s="83" t="str">
        <f>IF(P80="","",T80*M80*LOOKUP(RIGHT($D$2,3),定数!$A$6:$A$13,定数!$B$6:$B$13))</f>
        <v/>
      </c>
      <c r="S80" s="83"/>
      <c r="T80" s="84" t="str">
        <f t="shared" si="12"/>
        <v/>
      </c>
      <c r="U80" s="84"/>
      <c r="V80" t="str">
        <f t="shared" si="17"/>
        <v/>
      </c>
      <c r="W80" t="str">
        <f t="shared" si="17"/>
        <v/>
      </c>
      <c r="X80" s="41" t="str">
        <f t="shared" si="18"/>
        <v/>
      </c>
      <c r="Y80" s="42" t="str">
        <f t="shared" si="19"/>
        <v/>
      </c>
      <c r="Z80" t="str">
        <f t="shared" si="15"/>
        <v/>
      </c>
      <c r="AA80" t="str">
        <f t="shared" si="16"/>
        <v/>
      </c>
    </row>
    <row r="81" spans="2:27" x14ac:dyDescent="0.2">
      <c r="B81" s="40">
        <v>73</v>
      </c>
      <c r="C81" s="81" t="str">
        <f t="shared" si="14"/>
        <v/>
      </c>
      <c r="D81" s="81"/>
      <c r="E81" s="40"/>
      <c r="F81" s="8"/>
      <c r="G81" s="40"/>
      <c r="H81" s="82"/>
      <c r="I81" s="82"/>
      <c r="J81" s="40"/>
      <c r="K81" s="45" t="str">
        <f t="shared" si="13"/>
        <v/>
      </c>
      <c r="L81" s="46"/>
      <c r="M81" s="6" t="str">
        <f>IF(J81="","",(K81/J81)/LOOKUP(RIGHT($D$2,3),定数!$A$6:$A$13,定数!$B$6:$B$13))</f>
        <v/>
      </c>
      <c r="N81" s="40"/>
      <c r="O81" s="8"/>
      <c r="P81" s="82"/>
      <c r="Q81" s="82"/>
      <c r="R81" s="83" t="str">
        <f>IF(P81="","",T81*M81*LOOKUP(RIGHT($D$2,3),定数!$A$6:$A$13,定数!$B$6:$B$13))</f>
        <v/>
      </c>
      <c r="S81" s="83"/>
      <c r="T81" s="84" t="str">
        <f t="shared" si="12"/>
        <v/>
      </c>
      <c r="U81" s="84"/>
      <c r="V81" t="str">
        <f t="shared" si="17"/>
        <v/>
      </c>
      <c r="W81" t="str">
        <f t="shared" si="17"/>
        <v/>
      </c>
      <c r="X81" s="41" t="str">
        <f t="shared" si="18"/>
        <v/>
      </c>
      <c r="Y81" s="42" t="str">
        <f t="shared" si="19"/>
        <v/>
      </c>
      <c r="Z81" t="str">
        <f t="shared" si="15"/>
        <v/>
      </c>
      <c r="AA81" t="str">
        <f t="shared" si="16"/>
        <v/>
      </c>
    </row>
    <row r="82" spans="2:27" x14ac:dyDescent="0.2">
      <c r="B82" s="40">
        <v>74</v>
      </c>
      <c r="C82" s="81" t="str">
        <f t="shared" si="14"/>
        <v/>
      </c>
      <c r="D82" s="81"/>
      <c r="E82" s="40"/>
      <c r="F82" s="8"/>
      <c r="G82" s="40"/>
      <c r="H82" s="82"/>
      <c r="I82" s="82"/>
      <c r="J82" s="40"/>
      <c r="K82" s="45" t="str">
        <f t="shared" si="13"/>
        <v/>
      </c>
      <c r="L82" s="46"/>
      <c r="M82" s="6" t="str">
        <f>IF(J82="","",(K82/J82)/LOOKUP(RIGHT($D$2,3),定数!$A$6:$A$13,定数!$B$6:$B$13))</f>
        <v/>
      </c>
      <c r="N82" s="40"/>
      <c r="O82" s="8"/>
      <c r="P82" s="82"/>
      <c r="Q82" s="82"/>
      <c r="R82" s="83" t="str">
        <f>IF(P82="","",T82*M82*LOOKUP(RIGHT($D$2,3),定数!$A$6:$A$13,定数!$B$6:$B$13))</f>
        <v/>
      </c>
      <c r="S82" s="83"/>
      <c r="T82" s="84" t="str">
        <f t="shared" si="12"/>
        <v/>
      </c>
      <c r="U82" s="84"/>
      <c r="V82" t="str">
        <f t="shared" si="17"/>
        <v/>
      </c>
      <c r="W82" t="str">
        <f t="shared" si="17"/>
        <v/>
      </c>
      <c r="X82" s="41" t="str">
        <f t="shared" si="18"/>
        <v/>
      </c>
      <c r="Y82" s="42" t="str">
        <f t="shared" si="19"/>
        <v/>
      </c>
      <c r="Z82" t="str">
        <f t="shared" si="15"/>
        <v/>
      </c>
      <c r="AA82" t="str">
        <f t="shared" si="16"/>
        <v/>
      </c>
    </row>
    <row r="83" spans="2:27" x14ac:dyDescent="0.2">
      <c r="B83" s="40">
        <v>75</v>
      </c>
      <c r="C83" s="81" t="str">
        <f t="shared" si="14"/>
        <v/>
      </c>
      <c r="D83" s="81"/>
      <c r="E83" s="40"/>
      <c r="F83" s="8"/>
      <c r="G83" s="40"/>
      <c r="H83" s="82"/>
      <c r="I83" s="82"/>
      <c r="J83" s="40"/>
      <c r="K83" s="45" t="str">
        <f t="shared" si="13"/>
        <v/>
      </c>
      <c r="L83" s="46"/>
      <c r="M83" s="6" t="str">
        <f>IF(J83="","",(K83/J83)/LOOKUP(RIGHT($D$2,3),定数!$A$6:$A$13,定数!$B$6:$B$13))</f>
        <v/>
      </c>
      <c r="N83" s="40"/>
      <c r="O83" s="8"/>
      <c r="P83" s="82"/>
      <c r="Q83" s="82"/>
      <c r="R83" s="83" t="str">
        <f>IF(P83="","",T83*M83*LOOKUP(RIGHT($D$2,3),定数!$A$6:$A$13,定数!$B$6:$B$13))</f>
        <v/>
      </c>
      <c r="S83" s="83"/>
      <c r="T83" s="84" t="str">
        <f t="shared" si="12"/>
        <v/>
      </c>
      <c r="U83" s="84"/>
      <c r="V83" t="str">
        <f t="shared" si="17"/>
        <v/>
      </c>
      <c r="W83" t="str">
        <f t="shared" si="17"/>
        <v/>
      </c>
      <c r="X83" s="41" t="str">
        <f t="shared" si="18"/>
        <v/>
      </c>
      <c r="Y83" s="42" t="str">
        <f t="shared" si="19"/>
        <v/>
      </c>
      <c r="Z83" t="str">
        <f t="shared" si="15"/>
        <v/>
      </c>
      <c r="AA83" t="str">
        <f t="shared" si="16"/>
        <v/>
      </c>
    </row>
    <row r="84" spans="2:27" x14ac:dyDescent="0.2">
      <c r="B84" s="40">
        <v>76</v>
      </c>
      <c r="C84" s="81" t="str">
        <f t="shared" si="14"/>
        <v/>
      </c>
      <c r="D84" s="81"/>
      <c r="E84" s="40"/>
      <c r="F84" s="8"/>
      <c r="G84" s="40"/>
      <c r="H84" s="82"/>
      <c r="I84" s="82"/>
      <c r="J84" s="40"/>
      <c r="K84" s="45" t="str">
        <f t="shared" si="13"/>
        <v/>
      </c>
      <c r="L84" s="46"/>
      <c r="M84" s="6" t="str">
        <f>IF(J84="","",(K84/J84)/LOOKUP(RIGHT($D$2,3),定数!$A$6:$A$13,定数!$B$6:$B$13))</f>
        <v/>
      </c>
      <c r="N84" s="40"/>
      <c r="O84" s="8"/>
      <c r="P84" s="82"/>
      <c r="Q84" s="82"/>
      <c r="R84" s="83" t="str">
        <f>IF(P84="","",T84*M84*LOOKUP(RIGHT($D$2,3),定数!$A$6:$A$13,定数!$B$6:$B$13))</f>
        <v/>
      </c>
      <c r="S84" s="83"/>
      <c r="T84" s="84" t="str">
        <f t="shared" ref="T84:T108" si="20">IF(P84="","",IF(G84="買",(P84-H84),(H84-P84))*IF(RIGHT($D$2,3)="JPY",100,10000))</f>
        <v/>
      </c>
      <c r="U84" s="84"/>
      <c r="V84" t="str">
        <f t="shared" si="17"/>
        <v/>
      </c>
      <c r="W84" t="str">
        <f t="shared" si="17"/>
        <v/>
      </c>
      <c r="X84" s="41" t="str">
        <f t="shared" si="18"/>
        <v/>
      </c>
      <c r="Y84" s="42" t="str">
        <f t="shared" si="19"/>
        <v/>
      </c>
      <c r="Z84" t="str">
        <f t="shared" si="15"/>
        <v/>
      </c>
      <c r="AA84" t="str">
        <f t="shared" si="16"/>
        <v/>
      </c>
    </row>
    <row r="85" spans="2:27" x14ac:dyDescent="0.2">
      <c r="B85" s="40">
        <v>77</v>
      </c>
      <c r="C85" s="81" t="str">
        <f t="shared" si="14"/>
        <v/>
      </c>
      <c r="D85" s="81"/>
      <c r="E85" s="40"/>
      <c r="F85" s="8"/>
      <c r="G85" s="40"/>
      <c r="H85" s="82"/>
      <c r="I85" s="82"/>
      <c r="J85" s="40"/>
      <c r="K85" s="45" t="str">
        <f t="shared" ref="K85:K116" si="21">IF(J85="","",C85*0.03)</f>
        <v/>
      </c>
      <c r="L85" s="46"/>
      <c r="M85" s="6" t="str">
        <f>IF(J85="","",(K85/J85)/LOOKUP(RIGHT($D$2,3),定数!$A$6:$A$13,定数!$B$6:$B$13))</f>
        <v/>
      </c>
      <c r="N85" s="40"/>
      <c r="O85" s="8"/>
      <c r="P85" s="82"/>
      <c r="Q85" s="82"/>
      <c r="R85" s="83" t="str">
        <f>IF(P85="","",T85*M85*LOOKUP(RIGHT($D$2,3),定数!$A$6:$A$13,定数!$B$6:$B$13))</f>
        <v/>
      </c>
      <c r="S85" s="83"/>
      <c r="T85" s="84" t="str">
        <f t="shared" si="20"/>
        <v/>
      </c>
      <c r="U85" s="84"/>
      <c r="V85" t="str">
        <f t="shared" si="17"/>
        <v/>
      </c>
      <c r="W85" t="str">
        <f t="shared" si="17"/>
        <v/>
      </c>
      <c r="X85" s="41" t="str">
        <f t="shared" si="18"/>
        <v/>
      </c>
      <c r="Y85" s="42" t="str">
        <f t="shared" si="19"/>
        <v/>
      </c>
      <c r="Z85" t="str">
        <f t="shared" si="15"/>
        <v/>
      </c>
      <c r="AA85" t="str">
        <f t="shared" si="16"/>
        <v/>
      </c>
    </row>
    <row r="86" spans="2:27" x14ac:dyDescent="0.2">
      <c r="B86" s="40">
        <v>78</v>
      </c>
      <c r="C86" s="81" t="str">
        <f t="shared" si="14"/>
        <v/>
      </c>
      <c r="D86" s="81"/>
      <c r="E86" s="40"/>
      <c r="F86" s="8"/>
      <c r="G86" s="40"/>
      <c r="H86" s="82"/>
      <c r="I86" s="82"/>
      <c r="J86" s="40"/>
      <c r="K86" s="45" t="str">
        <f t="shared" si="21"/>
        <v/>
      </c>
      <c r="L86" s="46"/>
      <c r="M86" s="6" t="str">
        <f>IF(J86="","",(K86/J86)/LOOKUP(RIGHT($D$2,3),定数!$A$6:$A$13,定数!$B$6:$B$13))</f>
        <v/>
      </c>
      <c r="N86" s="40"/>
      <c r="O86" s="8"/>
      <c r="P86" s="82"/>
      <c r="Q86" s="82"/>
      <c r="R86" s="83" t="str">
        <f>IF(P86="","",T86*M86*LOOKUP(RIGHT($D$2,3),定数!$A$6:$A$13,定数!$B$6:$B$13))</f>
        <v/>
      </c>
      <c r="S86" s="83"/>
      <c r="T86" s="84" t="str">
        <f t="shared" si="20"/>
        <v/>
      </c>
      <c r="U86" s="84"/>
      <c r="V86" t="str">
        <f t="shared" si="17"/>
        <v/>
      </c>
      <c r="W86" t="str">
        <f t="shared" si="17"/>
        <v/>
      </c>
      <c r="X86" s="41" t="str">
        <f t="shared" si="18"/>
        <v/>
      </c>
      <c r="Y86" s="42" t="str">
        <f t="shared" si="19"/>
        <v/>
      </c>
      <c r="Z86" t="str">
        <f t="shared" si="15"/>
        <v/>
      </c>
      <c r="AA86" t="str">
        <f t="shared" si="16"/>
        <v/>
      </c>
    </row>
    <row r="87" spans="2:27" x14ac:dyDescent="0.2">
      <c r="B87" s="40">
        <v>79</v>
      </c>
      <c r="C87" s="81" t="str">
        <f t="shared" si="14"/>
        <v/>
      </c>
      <c r="D87" s="81"/>
      <c r="E87" s="40"/>
      <c r="F87" s="8"/>
      <c r="G87" s="40"/>
      <c r="H87" s="82"/>
      <c r="I87" s="82"/>
      <c r="J87" s="40"/>
      <c r="K87" s="45" t="str">
        <f t="shared" si="21"/>
        <v/>
      </c>
      <c r="L87" s="46"/>
      <c r="M87" s="6" t="str">
        <f>IF(J87="","",(K87/J87)/LOOKUP(RIGHT($D$2,3),定数!$A$6:$A$13,定数!$B$6:$B$13))</f>
        <v/>
      </c>
      <c r="N87" s="40"/>
      <c r="O87" s="8"/>
      <c r="P87" s="82"/>
      <c r="Q87" s="82"/>
      <c r="R87" s="83" t="str">
        <f>IF(P87="","",T87*M87*LOOKUP(RIGHT($D$2,3),定数!$A$6:$A$13,定数!$B$6:$B$13))</f>
        <v/>
      </c>
      <c r="S87" s="83"/>
      <c r="T87" s="84" t="str">
        <f t="shared" si="20"/>
        <v/>
      </c>
      <c r="U87" s="84"/>
      <c r="V87" t="str">
        <f t="shared" si="17"/>
        <v/>
      </c>
      <c r="W87" t="str">
        <f t="shared" si="17"/>
        <v/>
      </c>
      <c r="X87" s="41" t="str">
        <f t="shared" si="18"/>
        <v/>
      </c>
      <c r="Y87" s="42" t="str">
        <f t="shared" si="19"/>
        <v/>
      </c>
      <c r="Z87" t="str">
        <f t="shared" si="15"/>
        <v/>
      </c>
      <c r="AA87" t="str">
        <f t="shared" si="16"/>
        <v/>
      </c>
    </row>
    <row r="88" spans="2:27" x14ac:dyDescent="0.2">
      <c r="B88" s="40">
        <v>80</v>
      </c>
      <c r="C88" s="81" t="str">
        <f t="shared" si="14"/>
        <v/>
      </c>
      <c r="D88" s="81"/>
      <c r="E88" s="40"/>
      <c r="F88" s="8"/>
      <c r="G88" s="40"/>
      <c r="H88" s="82"/>
      <c r="I88" s="82"/>
      <c r="J88" s="40"/>
      <c r="K88" s="45" t="str">
        <f t="shared" si="21"/>
        <v/>
      </c>
      <c r="L88" s="46"/>
      <c r="M88" s="6" t="str">
        <f>IF(J88="","",(K88/J88)/LOOKUP(RIGHT($D$2,3),定数!$A$6:$A$13,定数!$B$6:$B$13))</f>
        <v/>
      </c>
      <c r="N88" s="40"/>
      <c r="O88" s="8"/>
      <c r="P88" s="82"/>
      <c r="Q88" s="82"/>
      <c r="R88" s="83" t="str">
        <f>IF(P88="","",T88*M88*LOOKUP(RIGHT($D$2,3),定数!$A$6:$A$13,定数!$B$6:$B$13))</f>
        <v/>
      </c>
      <c r="S88" s="83"/>
      <c r="T88" s="84" t="str">
        <f t="shared" si="20"/>
        <v/>
      </c>
      <c r="U88" s="84"/>
      <c r="V88" t="str">
        <f t="shared" si="17"/>
        <v/>
      </c>
      <c r="W88" t="str">
        <f t="shared" si="17"/>
        <v/>
      </c>
      <c r="X88" s="41" t="str">
        <f t="shared" si="18"/>
        <v/>
      </c>
      <c r="Y88" s="42" t="str">
        <f t="shared" si="19"/>
        <v/>
      </c>
      <c r="Z88" t="str">
        <f t="shared" si="15"/>
        <v/>
      </c>
      <c r="AA88" t="str">
        <f t="shared" si="16"/>
        <v/>
      </c>
    </row>
    <row r="89" spans="2:27" x14ac:dyDescent="0.2">
      <c r="B89" s="40">
        <v>81</v>
      </c>
      <c r="C89" s="81" t="str">
        <f t="shared" si="14"/>
        <v/>
      </c>
      <c r="D89" s="81"/>
      <c r="E89" s="40"/>
      <c r="F89" s="8"/>
      <c r="G89" s="40"/>
      <c r="H89" s="82"/>
      <c r="I89" s="82"/>
      <c r="J89" s="40"/>
      <c r="K89" s="45" t="str">
        <f t="shared" si="21"/>
        <v/>
      </c>
      <c r="L89" s="46"/>
      <c r="M89" s="6" t="str">
        <f>IF(J89="","",(K89/J89)/LOOKUP(RIGHT($D$2,3),定数!$A$6:$A$13,定数!$B$6:$B$13))</f>
        <v/>
      </c>
      <c r="N89" s="40"/>
      <c r="O89" s="8"/>
      <c r="P89" s="82"/>
      <c r="Q89" s="82"/>
      <c r="R89" s="83" t="str">
        <f>IF(P89="","",T89*M89*LOOKUP(RIGHT($D$2,3),定数!$A$6:$A$13,定数!$B$6:$B$13))</f>
        <v/>
      </c>
      <c r="S89" s="83"/>
      <c r="T89" s="84" t="str">
        <f t="shared" si="20"/>
        <v/>
      </c>
      <c r="U89" s="84"/>
      <c r="V89" t="str">
        <f t="shared" si="17"/>
        <v/>
      </c>
      <c r="W89" t="str">
        <f t="shared" si="17"/>
        <v/>
      </c>
      <c r="X89" s="41" t="str">
        <f t="shared" si="18"/>
        <v/>
      </c>
      <c r="Y89" s="42" t="str">
        <f t="shared" si="19"/>
        <v/>
      </c>
      <c r="Z89" t="str">
        <f t="shared" si="15"/>
        <v/>
      </c>
      <c r="AA89" t="str">
        <f t="shared" si="16"/>
        <v/>
      </c>
    </row>
    <row r="90" spans="2:27" x14ac:dyDescent="0.2">
      <c r="B90" s="40">
        <v>82</v>
      </c>
      <c r="C90" s="81" t="str">
        <f t="shared" si="14"/>
        <v/>
      </c>
      <c r="D90" s="81"/>
      <c r="E90" s="40"/>
      <c r="F90" s="8"/>
      <c r="G90" s="40"/>
      <c r="H90" s="82"/>
      <c r="I90" s="82"/>
      <c r="J90" s="40"/>
      <c r="K90" s="45" t="str">
        <f t="shared" si="21"/>
        <v/>
      </c>
      <c r="L90" s="46"/>
      <c r="M90" s="6" t="str">
        <f>IF(J90="","",(K90/J90)/LOOKUP(RIGHT($D$2,3),定数!$A$6:$A$13,定数!$B$6:$B$13))</f>
        <v/>
      </c>
      <c r="N90" s="40"/>
      <c r="O90" s="8"/>
      <c r="P90" s="82"/>
      <c r="Q90" s="82"/>
      <c r="R90" s="83" t="str">
        <f>IF(P90="","",T90*M90*LOOKUP(RIGHT($D$2,3),定数!$A$6:$A$13,定数!$B$6:$B$13))</f>
        <v/>
      </c>
      <c r="S90" s="83"/>
      <c r="T90" s="84" t="str">
        <f t="shared" si="20"/>
        <v/>
      </c>
      <c r="U90" s="84"/>
      <c r="V90" t="str">
        <f t="shared" si="17"/>
        <v/>
      </c>
      <c r="W90" t="str">
        <f t="shared" si="17"/>
        <v/>
      </c>
      <c r="X90" s="41" t="str">
        <f t="shared" si="18"/>
        <v/>
      </c>
      <c r="Y90" s="42" t="str">
        <f t="shared" si="19"/>
        <v/>
      </c>
      <c r="Z90" t="str">
        <f t="shared" si="15"/>
        <v/>
      </c>
      <c r="AA90" t="str">
        <f t="shared" si="16"/>
        <v/>
      </c>
    </row>
    <row r="91" spans="2:27" x14ac:dyDescent="0.2">
      <c r="B91" s="40">
        <v>83</v>
      </c>
      <c r="C91" s="81" t="str">
        <f t="shared" si="14"/>
        <v/>
      </c>
      <c r="D91" s="81"/>
      <c r="E91" s="40"/>
      <c r="F91" s="8"/>
      <c r="G91" s="40"/>
      <c r="H91" s="82"/>
      <c r="I91" s="82"/>
      <c r="J91" s="40"/>
      <c r="K91" s="45" t="str">
        <f t="shared" si="21"/>
        <v/>
      </c>
      <c r="L91" s="46"/>
      <c r="M91" s="6" t="str">
        <f>IF(J91="","",(K91/J91)/LOOKUP(RIGHT($D$2,3),定数!$A$6:$A$13,定数!$B$6:$B$13))</f>
        <v/>
      </c>
      <c r="N91" s="40"/>
      <c r="O91" s="8"/>
      <c r="P91" s="82"/>
      <c r="Q91" s="82"/>
      <c r="R91" s="83" t="str">
        <f>IF(P91="","",T91*M91*LOOKUP(RIGHT($D$2,3),定数!$A$6:$A$13,定数!$B$6:$B$13))</f>
        <v/>
      </c>
      <c r="S91" s="83"/>
      <c r="T91" s="84" t="str">
        <f t="shared" si="20"/>
        <v/>
      </c>
      <c r="U91" s="84"/>
      <c r="V91" t="str">
        <f t="shared" ref="V91:W106" si="22">IF(S91&lt;&gt;"",IF(S91&lt;0,1+V90,0),"")</f>
        <v/>
      </c>
      <c r="W91" t="str">
        <f t="shared" si="22"/>
        <v/>
      </c>
      <c r="X91" s="41" t="str">
        <f t="shared" si="18"/>
        <v/>
      </c>
      <c r="Y91" s="42" t="str">
        <f t="shared" si="19"/>
        <v/>
      </c>
      <c r="Z91" t="str">
        <f t="shared" si="15"/>
        <v/>
      </c>
      <c r="AA91" t="str">
        <f t="shared" si="16"/>
        <v/>
      </c>
    </row>
    <row r="92" spans="2:27" x14ac:dyDescent="0.2">
      <c r="B92" s="40">
        <v>84</v>
      </c>
      <c r="C92" s="81" t="str">
        <f t="shared" si="14"/>
        <v/>
      </c>
      <c r="D92" s="81"/>
      <c r="E92" s="40"/>
      <c r="F92" s="8"/>
      <c r="G92" s="40"/>
      <c r="H92" s="82"/>
      <c r="I92" s="82"/>
      <c r="J92" s="40"/>
      <c r="K92" s="45" t="str">
        <f t="shared" si="21"/>
        <v/>
      </c>
      <c r="L92" s="46"/>
      <c r="M92" s="6" t="str">
        <f>IF(J92="","",(K92/J92)/LOOKUP(RIGHT($D$2,3),定数!$A$6:$A$13,定数!$B$6:$B$13))</f>
        <v/>
      </c>
      <c r="N92" s="40"/>
      <c r="O92" s="8"/>
      <c r="P92" s="82"/>
      <c r="Q92" s="82"/>
      <c r="R92" s="83" t="str">
        <f>IF(P92="","",T92*M92*LOOKUP(RIGHT($D$2,3),定数!$A$6:$A$13,定数!$B$6:$B$13))</f>
        <v/>
      </c>
      <c r="S92" s="83"/>
      <c r="T92" s="84" t="str">
        <f t="shared" si="20"/>
        <v/>
      </c>
      <c r="U92" s="84"/>
      <c r="V92" t="str">
        <f t="shared" si="22"/>
        <v/>
      </c>
      <c r="W92" t="str">
        <f t="shared" si="22"/>
        <v/>
      </c>
      <c r="X92" s="41" t="str">
        <f t="shared" si="18"/>
        <v/>
      </c>
      <c r="Y92" s="42" t="str">
        <f t="shared" si="19"/>
        <v/>
      </c>
      <c r="Z92" t="str">
        <f t="shared" si="15"/>
        <v/>
      </c>
      <c r="AA92" t="str">
        <f t="shared" si="16"/>
        <v/>
      </c>
    </row>
    <row r="93" spans="2:27" x14ac:dyDescent="0.2">
      <c r="B93" s="40">
        <v>85</v>
      </c>
      <c r="C93" s="81" t="str">
        <f t="shared" si="14"/>
        <v/>
      </c>
      <c r="D93" s="81"/>
      <c r="E93" s="40"/>
      <c r="F93" s="8"/>
      <c r="G93" s="40"/>
      <c r="H93" s="82"/>
      <c r="I93" s="82"/>
      <c r="J93" s="40"/>
      <c r="K93" s="45" t="str">
        <f t="shared" si="21"/>
        <v/>
      </c>
      <c r="L93" s="46"/>
      <c r="M93" s="6" t="str">
        <f>IF(J93="","",(K93/J93)/LOOKUP(RIGHT($D$2,3),定数!$A$6:$A$13,定数!$B$6:$B$13))</f>
        <v/>
      </c>
      <c r="N93" s="40"/>
      <c r="O93" s="8"/>
      <c r="P93" s="82"/>
      <c r="Q93" s="82"/>
      <c r="R93" s="83" t="str">
        <f>IF(P93="","",T93*M93*LOOKUP(RIGHT($D$2,3),定数!$A$6:$A$13,定数!$B$6:$B$13))</f>
        <v/>
      </c>
      <c r="S93" s="83"/>
      <c r="T93" s="84" t="str">
        <f t="shared" si="20"/>
        <v/>
      </c>
      <c r="U93" s="84"/>
      <c r="V93" t="str">
        <f t="shared" si="22"/>
        <v/>
      </c>
      <c r="W93" t="str">
        <f t="shared" si="22"/>
        <v/>
      </c>
      <c r="X93" s="41" t="str">
        <f t="shared" si="18"/>
        <v/>
      </c>
      <c r="Y93" s="42" t="str">
        <f t="shared" si="19"/>
        <v/>
      </c>
      <c r="Z93" t="str">
        <f t="shared" si="15"/>
        <v/>
      </c>
      <c r="AA93" t="str">
        <f t="shared" si="16"/>
        <v/>
      </c>
    </row>
    <row r="94" spans="2:27" x14ac:dyDescent="0.2">
      <c r="B94" s="40">
        <v>86</v>
      </c>
      <c r="C94" s="81" t="str">
        <f t="shared" si="14"/>
        <v/>
      </c>
      <c r="D94" s="81"/>
      <c r="E94" s="40"/>
      <c r="F94" s="8"/>
      <c r="G94" s="40"/>
      <c r="H94" s="82"/>
      <c r="I94" s="82"/>
      <c r="J94" s="40"/>
      <c r="K94" s="45" t="str">
        <f t="shared" si="21"/>
        <v/>
      </c>
      <c r="L94" s="46"/>
      <c r="M94" s="6" t="str">
        <f>IF(J94="","",(K94/J94)/LOOKUP(RIGHT($D$2,3),定数!$A$6:$A$13,定数!$B$6:$B$13))</f>
        <v/>
      </c>
      <c r="N94" s="40"/>
      <c r="O94" s="8"/>
      <c r="P94" s="82"/>
      <c r="Q94" s="82"/>
      <c r="R94" s="83" t="str">
        <f>IF(P94="","",T94*M94*LOOKUP(RIGHT($D$2,3),定数!$A$6:$A$13,定数!$B$6:$B$13))</f>
        <v/>
      </c>
      <c r="S94" s="83"/>
      <c r="T94" s="84" t="str">
        <f t="shared" si="20"/>
        <v/>
      </c>
      <c r="U94" s="84"/>
      <c r="V94" t="str">
        <f t="shared" si="22"/>
        <v/>
      </c>
      <c r="W94" t="str">
        <f t="shared" si="22"/>
        <v/>
      </c>
      <c r="X94" s="41" t="str">
        <f t="shared" si="18"/>
        <v/>
      </c>
      <c r="Y94" s="42" t="str">
        <f t="shared" si="19"/>
        <v/>
      </c>
      <c r="Z94" t="str">
        <f t="shared" si="15"/>
        <v/>
      </c>
      <c r="AA94" t="str">
        <f t="shared" si="16"/>
        <v/>
      </c>
    </row>
    <row r="95" spans="2:27" x14ac:dyDescent="0.2">
      <c r="B95" s="40">
        <v>87</v>
      </c>
      <c r="C95" s="81" t="str">
        <f t="shared" si="14"/>
        <v/>
      </c>
      <c r="D95" s="81"/>
      <c r="E95" s="40"/>
      <c r="F95" s="8"/>
      <c r="G95" s="40"/>
      <c r="H95" s="82"/>
      <c r="I95" s="82"/>
      <c r="J95" s="40"/>
      <c r="K95" s="45" t="str">
        <f t="shared" si="21"/>
        <v/>
      </c>
      <c r="L95" s="46"/>
      <c r="M95" s="6" t="str">
        <f>IF(J95="","",(K95/J95)/LOOKUP(RIGHT($D$2,3),定数!$A$6:$A$13,定数!$B$6:$B$13))</f>
        <v/>
      </c>
      <c r="N95" s="40"/>
      <c r="O95" s="8"/>
      <c r="P95" s="82"/>
      <c r="Q95" s="82"/>
      <c r="R95" s="83" t="str">
        <f>IF(P95="","",T95*M95*LOOKUP(RIGHT($D$2,3),定数!$A$6:$A$13,定数!$B$6:$B$13))</f>
        <v/>
      </c>
      <c r="S95" s="83"/>
      <c r="T95" s="84" t="str">
        <f t="shared" si="20"/>
        <v/>
      </c>
      <c r="U95" s="84"/>
      <c r="V95" t="str">
        <f t="shared" si="22"/>
        <v/>
      </c>
      <c r="W95" t="str">
        <f t="shared" si="22"/>
        <v/>
      </c>
      <c r="X95" s="41" t="str">
        <f t="shared" si="18"/>
        <v/>
      </c>
      <c r="Y95" s="42" t="str">
        <f t="shared" si="19"/>
        <v/>
      </c>
      <c r="Z95" t="str">
        <f t="shared" si="15"/>
        <v/>
      </c>
      <c r="AA95" t="str">
        <f t="shared" si="16"/>
        <v/>
      </c>
    </row>
    <row r="96" spans="2:27" x14ac:dyDescent="0.2">
      <c r="B96" s="40">
        <v>88</v>
      </c>
      <c r="C96" s="81" t="str">
        <f t="shared" si="14"/>
        <v/>
      </c>
      <c r="D96" s="81"/>
      <c r="E96" s="40"/>
      <c r="F96" s="8"/>
      <c r="G96" s="40"/>
      <c r="H96" s="82"/>
      <c r="I96" s="82"/>
      <c r="J96" s="40"/>
      <c r="K96" s="45" t="str">
        <f t="shared" si="21"/>
        <v/>
      </c>
      <c r="L96" s="46"/>
      <c r="M96" s="6" t="str">
        <f>IF(J96="","",(K96/J96)/LOOKUP(RIGHT($D$2,3),定数!$A$6:$A$13,定数!$B$6:$B$13))</f>
        <v/>
      </c>
      <c r="N96" s="40"/>
      <c r="O96" s="8"/>
      <c r="P96" s="82"/>
      <c r="Q96" s="82"/>
      <c r="R96" s="83" t="str">
        <f>IF(P96="","",T96*M96*LOOKUP(RIGHT($D$2,3),定数!$A$6:$A$13,定数!$B$6:$B$13))</f>
        <v/>
      </c>
      <c r="S96" s="83"/>
      <c r="T96" s="84" t="str">
        <f t="shared" si="20"/>
        <v/>
      </c>
      <c r="U96" s="84"/>
      <c r="V96" t="str">
        <f t="shared" si="22"/>
        <v/>
      </c>
      <c r="W96" t="str">
        <f t="shared" si="22"/>
        <v/>
      </c>
      <c r="X96" s="41" t="str">
        <f t="shared" si="18"/>
        <v/>
      </c>
      <c r="Y96" s="42" t="str">
        <f t="shared" si="19"/>
        <v/>
      </c>
      <c r="Z96" t="str">
        <f t="shared" si="15"/>
        <v/>
      </c>
      <c r="AA96" t="str">
        <f t="shared" si="16"/>
        <v/>
      </c>
    </row>
    <row r="97" spans="2:27" x14ac:dyDescent="0.2">
      <c r="B97" s="40">
        <v>89</v>
      </c>
      <c r="C97" s="81" t="str">
        <f t="shared" si="14"/>
        <v/>
      </c>
      <c r="D97" s="81"/>
      <c r="E97" s="40"/>
      <c r="F97" s="8"/>
      <c r="G97" s="40"/>
      <c r="H97" s="82"/>
      <c r="I97" s="82"/>
      <c r="J97" s="40"/>
      <c r="K97" s="45" t="str">
        <f t="shared" si="21"/>
        <v/>
      </c>
      <c r="L97" s="46"/>
      <c r="M97" s="6" t="str">
        <f>IF(J97="","",(K97/J97)/LOOKUP(RIGHT($D$2,3),定数!$A$6:$A$13,定数!$B$6:$B$13))</f>
        <v/>
      </c>
      <c r="N97" s="40"/>
      <c r="O97" s="8"/>
      <c r="P97" s="82"/>
      <c r="Q97" s="82"/>
      <c r="R97" s="83" t="str">
        <f>IF(P97="","",T97*M97*LOOKUP(RIGHT($D$2,3),定数!$A$6:$A$13,定数!$B$6:$B$13))</f>
        <v/>
      </c>
      <c r="S97" s="83"/>
      <c r="T97" s="84" t="str">
        <f t="shared" si="20"/>
        <v/>
      </c>
      <c r="U97" s="84"/>
      <c r="V97" t="str">
        <f t="shared" si="22"/>
        <v/>
      </c>
      <c r="W97" t="str">
        <f t="shared" si="22"/>
        <v/>
      </c>
      <c r="X97" s="41" t="str">
        <f t="shared" si="18"/>
        <v/>
      </c>
      <c r="Y97" s="42" t="str">
        <f t="shared" si="19"/>
        <v/>
      </c>
      <c r="Z97" t="str">
        <f t="shared" si="15"/>
        <v/>
      </c>
      <c r="AA97" t="str">
        <f t="shared" si="16"/>
        <v/>
      </c>
    </row>
    <row r="98" spans="2:27" x14ac:dyDescent="0.2">
      <c r="B98" s="40">
        <v>90</v>
      </c>
      <c r="C98" s="81" t="str">
        <f t="shared" si="14"/>
        <v/>
      </c>
      <c r="D98" s="81"/>
      <c r="E98" s="40"/>
      <c r="F98" s="8"/>
      <c r="G98" s="40"/>
      <c r="H98" s="82"/>
      <c r="I98" s="82"/>
      <c r="J98" s="40"/>
      <c r="K98" s="45" t="str">
        <f t="shared" si="21"/>
        <v/>
      </c>
      <c r="L98" s="46"/>
      <c r="M98" s="6" t="str">
        <f>IF(J98="","",(K98/J98)/LOOKUP(RIGHT($D$2,3),定数!$A$6:$A$13,定数!$B$6:$B$13))</f>
        <v/>
      </c>
      <c r="N98" s="40"/>
      <c r="O98" s="8"/>
      <c r="P98" s="82"/>
      <c r="Q98" s="82"/>
      <c r="R98" s="83" t="str">
        <f>IF(P98="","",T98*M98*LOOKUP(RIGHT($D$2,3),定数!$A$6:$A$13,定数!$B$6:$B$13))</f>
        <v/>
      </c>
      <c r="S98" s="83"/>
      <c r="T98" s="84" t="str">
        <f t="shared" si="20"/>
        <v/>
      </c>
      <c r="U98" s="84"/>
      <c r="V98" t="str">
        <f t="shared" si="22"/>
        <v/>
      </c>
      <c r="W98" t="str">
        <f t="shared" si="22"/>
        <v/>
      </c>
      <c r="X98" s="41" t="str">
        <f t="shared" si="18"/>
        <v/>
      </c>
      <c r="Y98" s="42" t="str">
        <f t="shared" si="19"/>
        <v/>
      </c>
      <c r="Z98" t="str">
        <f t="shared" si="15"/>
        <v/>
      </c>
      <c r="AA98" t="str">
        <f t="shared" si="16"/>
        <v/>
      </c>
    </row>
    <row r="99" spans="2:27" x14ac:dyDescent="0.2">
      <c r="B99" s="40">
        <v>91</v>
      </c>
      <c r="C99" s="81" t="str">
        <f t="shared" si="14"/>
        <v/>
      </c>
      <c r="D99" s="81"/>
      <c r="E99" s="40"/>
      <c r="F99" s="8"/>
      <c r="G99" s="40"/>
      <c r="H99" s="82"/>
      <c r="I99" s="82"/>
      <c r="J99" s="40"/>
      <c r="K99" s="45" t="str">
        <f t="shared" si="21"/>
        <v/>
      </c>
      <c r="L99" s="46"/>
      <c r="M99" s="6" t="str">
        <f>IF(J99="","",(K99/J99)/LOOKUP(RIGHT($D$2,3),定数!$A$6:$A$13,定数!$B$6:$B$13))</f>
        <v/>
      </c>
      <c r="N99" s="40"/>
      <c r="O99" s="8"/>
      <c r="P99" s="82"/>
      <c r="Q99" s="82"/>
      <c r="R99" s="83" t="str">
        <f>IF(P99="","",T99*M99*LOOKUP(RIGHT($D$2,3),定数!$A$6:$A$13,定数!$B$6:$B$13))</f>
        <v/>
      </c>
      <c r="S99" s="83"/>
      <c r="T99" s="84" t="str">
        <f t="shared" si="20"/>
        <v/>
      </c>
      <c r="U99" s="84"/>
      <c r="V99" t="str">
        <f t="shared" si="22"/>
        <v/>
      </c>
      <c r="W99" t="str">
        <f t="shared" si="22"/>
        <v/>
      </c>
      <c r="X99" s="41" t="str">
        <f t="shared" si="18"/>
        <v/>
      </c>
      <c r="Y99" s="42" t="str">
        <f t="shared" si="19"/>
        <v/>
      </c>
      <c r="Z99" t="str">
        <f t="shared" si="15"/>
        <v/>
      </c>
      <c r="AA99" t="str">
        <f t="shared" si="16"/>
        <v/>
      </c>
    </row>
    <row r="100" spans="2:27" x14ac:dyDescent="0.2">
      <c r="B100" s="40">
        <v>92</v>
      </c>
      <c r="C100" s="81" t="str">
        <f t="shared" si="14"/>
        <v/>
      </c>
      <c r="D100" s="81"/>
      <c r="E100" s="40"/>
      <c r="F100" s="8"/>
      <c r="G100" s="40"/>
      <c r="H100" s="82"/>
      <c r="I100" s="82"/>
      <c r="J100" s="40"/>
      <c r="K100" s="45" t="str">
        <f t="shared" si="21"/>
        <v/>
      </c>
      <c r="L100" s="46"/>
      <c r="M100" s="6" t="str">
        <f>IF(J100="","",(K100/J100)/LOOKUP(RIGHT($D$2,3),定数!$A$6:$A$13,定数!$B$6:$B$13))</f>
        <v/>
      </c>
      <c r="N100" s="40"/>
      <c r="O100" s="8"/>
      <c r="P100" s="82"/>
      <c r="Q100" s="82"/>
      <c r="R100" s="83" t="str">
        <f>IF(P100="","",T100*M100*LOOKUP(RIGHT($D$2,3),定数!$A$6:$A$13,定数!$B$6:$B$13))</f>
        <v/>
      </c>
      <c r="S100" s="83"/>
      <c r="T100" s="84" t="str">
        <f t="shared" si="20"/>
        <v/>
      </c>
      <c r="U100" s="84"/>
      <c r="V100" t="str">
        <f t="shared" si="22"/>
        <v/>
      </c>
      <c r="W100" t="str">
        <f t="shared" si="22"/>
        <v/>
      </c>
      <c r="X100" s="41" t="str">
        <f t="shared" si="18"/>
        <v/>
      </c>
      <c r="Y100" s="42" t="str">
        <f t="shared" si="19"/>
        <v/>
      </c>
      <c r="Z100" t="str">
        <f t="shared" si="15"/>
        <v/>
      </c>
      <c r="AA100" t="str">
        <f t="shared" si="16"/>
        <v/>
      </c>
    </row>
    <row r="101" spans="2:27" x14ac:dyDescent="0.2">
      <c r="B101" s="40">
        <v>93</v>
      </c>
      <c r="C101" s="81" t="str">
        <f t="shared" si="14"/>
        <v/>
      </c>
      <c r="D101" s="81"/>
      <c r="E101" s="40"/>
      <c r="F101" s="8"/>
      <c r="G101" s="40"/>
      <c r="H101" s="82"/>
      <c r="I101" s="82"/>
      <c r="J101" s="40"/>
      <c r="K101" s="45" t="str">
        <f t="shared" si="21"/>
        <v/>
      </c>
      <c r="L101" s="46"/>
      <c r="M101" s="6" t="str">
        <f>IF(J101="","",(K101/J101)/LOOKUP(RIGHT($D$2,3),定数!$A$6:$A$13,定数!$B$6:$B$13))</f>
        <v/>
      </c>
      <c r="N101" s="40"/>
      <c r="O101" s="8"/>
      <c r="P101" s="82"/>
      <c r="Q101" s="82"/>
      <c r="R101" s="83" t="str">
        <f>IF(P101="","",T101*M101*LOOKUP(RIGHT($D$2,3),定数!$A$6:$A$13,定数!$B$6:$B$13))</f>
        <v/>
      </c>
      <c r="S101" s="83"/>
      <c r="T101" s="84" t="str">
        <f t="shared" si="20"/>
        <v/>
      </c>
      <c r="U101" s="84"/>
      <c r="V101" t="str">
        <f t="shared" si="22"/>
        <v/>
      </c>
      <c r="W101" t="str">
        <f t="shared" si="22"/>
        <v/>
      </c>
      <c r="X101" s="41" t="str">
        <f t="shared" si="18"/>
        <v/>
      </c>
      <c r="Y101" s="42" t="str">
        <f t="shared" si="19"/>
        <v/>
      </c>
      <c r="Z101" t="str">
        <f t="shared" si="15"/>
        <v/>
      </c>
      <c r="AA101" t="str">
        <f t="shared" si="16"/>
        <v/>
      </c>
    </row>
    <row r="102" spans="2:27" x14ac:dyDescent="0.2">
      <c r="B102" s="40">
        <v>94</v>
      </c>
      <c r="C102" s="81" t="str">
        <f t="shared" si="14"/>
        <v/>
      </c>
      <c r="D102" s="81"/>
      <c r="E102" s="40"/>
      <c r="F102" s="8"/>
      <c r="G102" s="40"/>
      <c r="H102" s="82"/>
      <c r="I102" s="82"/>
      <c r="J102" s="40"/>
      <c r="K102" s="45" t="str">
        <f t="shared" si="21"/>
        <v/>
      </c>
      <c r="L102" s="46"/>
      <c r="M102" s="6" t="str">
        <f>IF(J102="","",(K102/J102)/LOOKUP(RIGHT($D$2,3),定数!$A$6:$A$13,定数!$B$6:$B$13))</f>
        <v/>
      </c>
      <c r="N102" s="40"/>
      <c r="O102" s="8"/>
      <c r="P102" s="82"/>
      <c r="Q102" s="82"/>
      <c r="R102" s="83" t="str">
        <f>IF(P102="","",T102*M102*LOOKUP(RIGHT($D$2,3),定数!$A$6:$A$13,定数!$B$6:$B$13))</f>
        <v/>
      </c>
      <c r="S102" s="83"/>
      <c r="T102" s="84" t="str">
        <f t="shared" si="20"/>
        <v/>
      </c>
      <c r="U102" s="84"/>
      <c r="V102" t="str">
        <f t="shared" si="22"/>
        <v/>
      </c>
      <c r="W102" t="str">
        <f t="shared" si="22"/>
        <v/>
      </c>
      <c r="X102" s="41" t="str">
        <f t="shared" si="18"/>
        <v/>
      </c>
      <c r="Y102" s="42" t="str">
        <f t="shared" si="19"/>
        <v/>
      </c>
      <c r="Z102" t="str">
        <f t="shared" si="15"/>
        <v/>
      </c>
      <c r="AA102" t="str">
        <f t="shared" si="16"/>
        <v/>
      </c>
    </row>
    <row r="103" spans="2:27" x14ac:dyDescent="0.2">
      <c r="B103" s="40">
        <v>95</v>
      </c>
      <c r="C103" s="81" t="str">
        <f t="shared" si="14"/>
        <v/>
      </c>
      <c r="D103" s="81"/>
      <c r="E103" s="40"/>
      <c r="F103" s="8"/>
      <c r="G103" s="40"/>
      <c r="H103" s="82"/>
      <c r="I103" s="82"/>
      <c r="J103" s="40"/>
      <c r="K103" s="45" t="str">
        <f t="shared" si="21"/>
        <v/>
      </c>
      <c r="L103" s="46"/>
      <c r="M103" s="6" t="str">
        <f>IF(J103="","",(K103/J103)/LOOKUP(RIGHT($D$2,3),定数!$A$6:$A$13,定数!$B$6:$B$13))</f>
        <v/>
      </c>
      <c r="N103" s="40"/>
      <c r="O103" s="8"/>
      <c r="P103" s="82"/>
      <c r="Q103" s="82"/>
      <c r="R103" s="83" t="str">
        <f>IF(P103="","",T103*M103*LOOKUP(RIGHT($D$2,3),定数!$A$6:$A$13,定数!$B$6:$B$13))</f>
        <v/>
      </c>
      <c r="S103" s="83"/>
      <c r="T103" s="84" t="str">
        <f t="shared" si="20"/>
        <v/>
      </c>
      <c r="U103" s="84"/>
      <c r="V103" t="str">
        <f t="shared" si="22"/>
        <v/>
      </c>
      <c r="W103" t="str">
        <f t="shared" si="22"/>
        <v/>
      </c>
      <c r="X103" s="41" t="str">
        <f t="shared" si="18"/>
        <v/>
      </c>
      <c r="Y103" s="42" t="str">
        <f t="shared" si="19"/>
        <v/>
      </c>
      <c r="Z103" t="str">
        <f t="shared" si="15"/>
        <v/>
      </c>
      <c r="AA103" t="str">
        <f t="shared" si="16"/>
        <v/>
      </c>
    </row>
    <row r="104" spans="2:27" x14ac:dyDescent="0.2">
      <c r="B104" s="40">
        <v>96</v>
      </c>
      <c r="C104" s="81" t="str">
        <f t="shared" si="14"/>
        <v/>
      </c>
      <c r="D104" s="81"/>
      <c r="E104" s="40"/>
      <c r="F104" s="8"/>
      <c r="G104" s="40"/>
      <c r="H104" s="82"/>
      <c r="I104" s="82"/>
      <c r="J104" s="40"/>
      <c r="K104" s="45" t="str">
        <f t="shared" si="21"/>
        <v/>
      </c>
      <c r="L104" s="46"/>
      <c r="M104" s="6" t="str">
        <f>IF(J104="","",(K104/J104)/LOOKUP(RIGHT($D$2,3),定数!$A$6:$A$13,定数!$B$6:$B$13))</f>
        <v/>
      </c>
      <c r="N104" s="40"/>
      <c r="O104" s="8"/>
      <c r="P104" s="82"/>
      <c r="Q104" s="82"/>
      <c r="R104" s="83" t="str">
        <f>IF(P104="","",T104*M104*LOOKUP(RIGHT($D$2,3),定数!$A$6:$A$13,定数!$B$6:$B$13))</f>
        <v/>
      </c>
      <c r="S104" s="83"/>
      <c r="T104" s="84" t="str">
        <f t="shared" si="20"/>
        <v/>
      </c>
      <c r="U104" s="84"/>
      <c r="V104" t="str">
        <f t="shared" si="22"/>
        <v/>
      </c>
      <c r="W104" t="str">
        <f t="shared" si="22"/>
        <v/>
      </c>
      <c r="X104" s="41" t="str">
        <f t="shared" si="18"/>
        <v/>
      </c>
      <c r="Y104" s="42" t="str">
        <f t="shared" si="19"/>
        <v/>
      </c>
      <c r="Z104" t="str">
        <f t="shared" si="15"/>
        <v/>
      </c>
      <c r="AA104" t="str">
        <f t="shared" si="16"/>
        <v/>
      </c>
    </row>
    <row r="105" spans="2:27" x14ac:dyDescent="0.2">
      <c r="B105" s="40">
        <v>97</v>
      </c>
      <c r="C105" s="81" t="str">
        <f t="shared" si="14"/>
        <v/>
      </c>
      <c r="D105" s="81"/>
      <c r="E105" s="40"/>
      <c r="F105" s="8"/>
      <c r="G105" s="40"/>
      <c r="H105" s="82"/>
      <c r="I105" s="82"/>
      <c r="J105" s="40"/>
      <c r="K105" s="45" t="str">
        <f t="shared" si="21"/>
        <v/>
      </c>
      <c r="L105" s="46"/>
      <c r="M105" s="6" t="str">
        <f>IF(J105="","",(K105/J105)/LOOKUP(RIGHT($D$2,3),定数!$A$6:$A$13,定数!$B$6:$B$13))</f>
        <v/>
      </c>
      <c r="N105" s="40"/>
      <c r="O105" s="8"/>
      <c r="P105" s="82"/>
      <c r="Q105" s="82"/>
      <c r="R105" s="83" t="str">
        <f>IF(P105="","",T105*M105*LOOKUP(RIGHT($D$2,3),定数!$A$6:$A$13,定数!$B$6:$B$13))</f>
        <v/>
      </c>
      <c r="S105" s="83"/>
      <c r="T105" s="84" t="str">
        <f t="shared" si="20"/>
        <v/>
      </c>
      <c r="U105" s="84"/>
      <c r="V105" t="str">
        <f t="shared" si="22"/>
        <v/>
      </c>
      <c r="W105" t="str">
        <f t="shared" si="22"/>
        <v/>
      </c>
      <c r="X105" s="41" t="str">
        <f t="shared" si="18"/>
        <v/>
      </c>
      <c r="Y105" s="42" t="str">
        <f t="shared" si="19"/>
        <v/>
      </c>
      <c r="Z105" t="str">
        <f t="shared" si="15"/>
        <v/>
      </c>
      <c r="AA105" t="str">
        <f t="shared" si="16"/>
        <v/>
      </c>
    </row>
    <row r="106" spans="2:27" x14ac:dyDescent="0.2">
      <c r="B106" s="40">
        <v>98</v>
      </c>
      <c r="C106" s="81" t="str">
        <f t="shared" si="14"/>
        <v/>
      </c>
      <c r="D106" s="81"/>
      <c r="E106" s="40"/>
      <c r="F106" s="8"/>
      <c r="G106" s="40"/>
      <c r="H106" s="82"/>
      <c r="I106" s="82"/>
      <c r="J106" s="40"/>
      <c r="K106" s="45" t="str">
        <f t="shared" si="21"/>
        <v/>
      </c>
      <c r="L106" s="46"/>
      <c r="M106" s="6" t="str">
        <f>IF(J106="","",(K106/J106)/LOOKUP(RIGHT($D$2,3),定数!$A$6:$A$13,定数!$B$6:$B$13))</f>
        <v/>
      </c>
      <c r="N106" s="40"/>
      <c r="O106" s="8"/>
      <c r="P106" s="82"/>
      <c r="Q106" s="82"/>
      <c r="R106" s="83" t="str">
        <f>IF(P106="","",T106*M106*LOOKUP(RIGHT($D$2,3),定数!$A$6:$A$13,定数!$B$6:$B$13))</f>
        <v/>
      </c>
      <c r="S106" s="83"/>
      <c r="T106" s="84" t="str">
        <f t="shared" si="20"/>
        <v/>
      </c>
      <c r="U106" s="84"/>
      <c r="V106" t="str">
        <f t="shared" si="22"/>
        <v/>
      </c>
      <c r="W106" t="str">
        <f t="shared" si="22"/>
        <v/>
      </c>
      <c r="X106" s="41" t="str">
        <f t="shared" si="18"/>
        <v/>
      </c>
      <c r="Y106" s="42" t="str">
        <f t="shared" si="19"/>
        <v/>
      </c>
      <c r="Z106" t="str">
        <f t="shared" si="15"/>
        <v/>
      </c>
      <c r="AA106" t="str">
        <f t="shared" si="16"/>
        <v/>
      </c>
    </row>
    <row r="107" spans="2:27" x14ac:dyDescent="0.2">
      <c r="B107" s="40">
        <v>99</v>
      </c>
      <c r="C107" s="81" t="str">
        <f t="shared" si="14"/>
        <v/>
      </c>
      <c r="D107" s="81"/>
      <c r="E107" s="40"/>
      <c r="F107" s="8"/>
      <c r="G107" s="40"/>
      <c r="H107" s="82"/>
      <c r="I107" s="82"/>
      <c r="J107" s="40"/>
      <c r="K107" s="45" t="str">
        <f t="shared" si="21"/>
        <v/>
      </c>
      <c r="L107" s="46"/>
      <c r="M107" s="6" t="str">
        <f>IF(J107="","",(K107/J107)/LOOKUP(RIGHT($D$2,3),定数!$A$6:$A$13,定数!$B$6:$B$13))</f>
        <v/>
      </c>
      <c r="N107" s="40"/>
      <c r="O107" s="8"/>
      <c r="P107" s="82"/>
      <c r="Q107" s="82"/>
      <c r="R107" s="83" t="str">
        <f>IF(P107="","",T107*M107*LOOKUP(RIGHT($D$2,3),定数!$A$6:$A$13,定数!$B$6:$B$13))</f>
        <v/>
      </c>
      <c r="S107" s="83"/>
      <c r="T107" s="84" t="str">
        <f t="shared" si="20"/>
        <v/>
      </c>
      <c r="U107" s="84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8"/>
        <v/>
      </c>
      <c r="Y107" s="42" t="str">
        <f t="shared" si="19"/>
        <v/>
      </c>
      <c r="Z107" t="str">
        <f t="shared" si="15"/>
        <v/>
      </c>
      <c r="AA107" t="str">
        <f t="shared" si="16"/>
        <v/>
      </c>
    </row>
    <row r="108" spans="2:27" x14ac:dyDescent="0.2">
      <c r="B108" s="40">
        <v>100</v>
      </c>
      <c r="C108" s="81" t="str">
        <f t="shared" si="14"/>
        <v/>
      </c>
      <c r="D108" s="81"/>
      <c r="E108" s="40"/>
      <c r="F108" s="8"/>
      <c r="G108" s="40"/>
      <c r="H108" s="82"/>
      <c r="I108" s="82"/>
      <c r="J108" s="40"/>
      <c r="K108" s="45" t="str">
        <f t="shared" si="21"/>
        <v/>
      </c>
      <c r="L108" s="46"/>
      <c r="M108" s="6" t="str">
        <f>IF(J108="","",(K108/J108)/LOOKUP(RIGHT($D$2,3),定数!$A$6:$A$13,定数!$B$6:$B$13))</f>
        <v/>
      </c>
      <c r="N108" s="40"/>
      <c r="O108" s="8"/>
      <c r="P108" s="82"/>
      <c r="Q108" s="82"/>
      <c r="R108" s="83" t="str">
        <f>IF(P108="","",T108*M108*LOOKUP(RIGHT($D$2,3),定数!$A$6:$A$13,定数!$B$6:$B$13))</f>
        <v/>
      </c>
      <c r="S108" s="83"/>
      <c r="T108" s="84" t="str">
        <f t="shared" si="20"/>
        <v/>
      </c>
      <c r="U108" s="84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8"/>
        <v/>
      </c>
      <c r="Y108" s="42" t="str">
        <f t="shared" si="19"/>
        <v/>
      </c>
      <c r="Z108" t="str">
        <f t="shared" si="15"/>
        <v/>
      </c>
      <c r="AA108" t="str">
        <f t="shared" si="16"/>
        <v/>
      </c>
    </row>
    <row r="109" spans="2:27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29" priority="11" stopIfTrue="1" operator="equal">
      <formula>"買"</formula>
    </cfRule>
    <cfRule type="cellIs" dxfId="28" priority="12" stopIfTrue="1" operator="equal">
      <formula>"売"</formula>
    </cfRule>
  </conditionalFormatting>
  <conditionalFormatting sqref="G23:G45 G47:G108">
    <cfRule type="cellIs" dxfId="27" priority="13" stopIfTrue="1" operator="equal">
      <formula>"買"</formula>
    </cfRule>
    <cfRule type="cellIs" dxfId="26" priority="14" stopIfTrue="1" operator="equal">
      <formula>"売"</formula>
    </cfRule>
  </conditionalFormatting>
  <conditionalFormatting sqref="G12">
    <cfRule type="cellIs" dxfId="25" priority="3" stopIfTrue="1" operator="equal">
      <formula>"買"</formula>
    </cfRule>
    <cfRule type="cellIs" dxfId="24" priority="4" stopIfTrue="1" operator="equal">
      <formula>"売"</formula>
    </cfRule>
  </conditionalFormatting>
  <conditionalFormatting sqref="G13">
    <cfRule type="cellIs" dxfId="23" priority="1" stopIfTrue="1" operator="equal">
      <formula>"買"</formula>
    </cfRule>
    <cfRule type="cellIs" dxfId="22" priority="2" stopIfTrue="1" operator="equal">
      <formula>"売"</formula>
    </cfRule>
  </conditionalFormatting>
  <conditionalFormatting sqref="G9:G11 G14:G22">
    <cfRule type="cellIs" dxfId="21" priority="5" stopIfTrue="1" operator="equal">
      <formula>"買"</formula>
    </cfRule>
    <cfRule type="cellIs" dxfId="20" priority="6" stopIfTrue="1" operator="equal">
      <formula>"売"</formula>
    </cfRule>
  </conditionalFormatting>
  <dataValidations count="1">
    <dataValidation type="list" allowBlank="1" showInputMessage="1" showErrorMessage="1" sqref="G9:G108" xr:uid="{00000000-0002-0000-02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A109"/>
  <sheetViews>
    <sheetView zoomScale="115" zoomScaleNormal="115" workbookViewId="0">
      <pane ySplit="8" topLeftCell="A9" activePane="bottomLeft" state="frozen"/>
      <selection pane="bottomLeft" activeCell="P22" sqref="P22:Q22"/>
    </sheetView>
  </sheetViews>
  <sheetFormatPr defaultRowHeight="13.2" x14ac:dyDescent="0.2"/>
  <cols>
    <col min="1" max="1" width="2.88671875" customWidth="1"/>
    <col min="2" max="18" width="6.6640625" customWidth="1"/>
    <col min="22" max="22" width="10.88671875" style="22" hidden="1" customWidth="1"/>
    <col min="23" max="23" width="0" hidden="1" customWidth="1"/>
  </cols>
  <sheetData>
    <row r="2" spans="2:27" x14ac:dyDescent="0.2">
      <c r="B2" s="47" t="s">
        <v>5</v>
      </c>
      <c r="C2" s="47"/>
      <c r="D2" s="49" t="s">
        <v>48</v>
      </c>
      <c r="E2" s="49"/>
      <c r="F2" s="47" t="s">
        <v>6</v>
      </c>
      <c r="G2" s="47"/>
      <c r="H2" s="51" t="s">
        <v>36</v>
      </c>
      <c r="I2" s="51"/>
      <c r="J2" s="47" t="s">
        <v>7</v>
      </c>
      <c r="K2" s="47"/>
      <c r="L2" s="48">
        <v>100000</v>
      </c>
      <c r="M2" s="49"/>
      <c r="N2" s="47" t="s">
        <v>8</v>
      </c>
      <c r="O2" s="47"/>
      <c r="P2" s="50">
        <f>SUM(L2,D4)</f>
        <v>158294.68770586944</v>
      </c>
      <c r="Q2" s="51"/>
      <c r="R2" s="1"/>
      <c r="S2" s="1"/>
      <c r="T2" s="1"/>
    </row>
    <row r="3" spans="2:27" ht="57" customHeight="1" x14ac:dyDescent="0.2">
      <c r="B3" s="47" t="s">
        <v>9</v>
      </c>
      <c r="C3" s="47"/>
      <c r="D3" s="52" t="s">
        <v>38</v>
      </c>
      <c r="E3" s="52"/>
      <c r="F3" s="52"/>
      <c r="G3" s="52"/>
      <c r="H3" s="52"/>
      <c r="I3" s="52"/>
      <c r="J3" s="47" t="s">
        <v>10</v>
      </c>
      <c r="K3" s="47"/>
      <c r="L3" s="52" t="s">
        <v>63</v>
      </c>
      <c r="M3" s="53"/>
      <c r="N3" s="53"/>
      <c r="O3" s="53"/>
      <c r="P3" s="53"/>
      <c r="Q3" s="53"/>
      <c r="R3" s="1"/>
      <c r="S3" s="1"/>
    </row>
    <row r="4" spans="2:27" x14ac:dyDescent="0.2">
      <c r="B4" s="47" t="s">
        <v>11</v>
      </c>
      <c r="C4" s="47"/>
      <c r="D4" s="54">
        <f>SUM($R$9:$S$993)</f>
        <v>58294.68770586943</v>
      </c>
      <c r="E4" s="54"/>
      <c r="F4" s="47" t="s">
        <v>12</v>
      </c>
      <c r="G4" s="47"/>
      <c r="H4" s="55">
        <f>SUM($T$9:$U$108)</f>
        <v>1626.0000000000007</v>
      </c>
      <c r="I4" s="51"/>
      <c r="J4" s="56" t="s">
        <v>68</v>
      </c>
      <c r="K4" s="56"/>
      <c r="L4" s="50" t="e">
        <f>Z8/AA8</f>
        <v>#DIV/0!</v>
      </c>
      <c r="M4" s="50"/>
      <c r="N4" s="56" t="s">
        <v>60</v>
      </c>
      <c r="O4" s="56"/>
      <c r="P4" s="57">
        <f>MAX(Y:Y)</f>
        <v>3.0410958904109386E-2</v>
      </c>
      <c r="Q4" s="57"/>
      <c r="R4" s="1"/>
      <c r="S4" s="1"/>
      <c r="T4" s="1"/>
    </row>
    <row r="5" spans="2:27" x14ac:dyDescent="0.2">
      <c r="B5" s="36" t="s">
        <v>15</v>
      </c>
      <c r="C5" s="2">
        <f>COUNTIF($R$9:$R$990,"&gt;0")</f>
        <v>10</v>
      </c>
      <c r="D5" s="37" t="s">
        <v>16</v>
      </c>
      <c r="E5" s="15">
        <f>COUNTIF($R$9:$R$990,"&lt;0")</f>
        <v>3</v>
      </c>
      <c r="F5" s="37" t="s">
        <v>17</v>
      </c>
      <c r="G5" s="2">
        <f>COUNTIF($R$9:$R$990,"=0")</f>
        <v>0</v>
      </c>
      <c r="H5" s="37" t="s">
        <v>18</v>
      </c>
      <c r="I5" s="3">
        <f>C5/SUM(C5,E5,G5)</f>
        <v>0.76923076923076927</v>
      </c>
      <c r="J5" s="58" t="s">
        <v>19</v>
      </c>
      <c r="K5" s="47"/>
      <c r="L5" s="59">
        <f>MAX(V9:V993)</f>
        <v>4</v>
      </c>
      <c r="M5" s="60"/>
      <c r="N5" s="17" t="s">
        <v>20</v>
      </c>
      <c r="O5" s="9"/>
      <c r="P5" s="59">
        <f>MAX(W9:W993)</f>
        <v>1</v>
      </c>
      <c r="Q5" s="60"/>
      <c r="R5" s="1"/>
      <c r="S5" s="1"/>
      <c r="T5" s="1"/>
    </row>
    <row r="6" spans="2:27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3" t="s">
        <v>64</v>
      </c>
      <c r="N6" s="12"/>
      <c r="O6" s="12"/>
      <c r="P6" s="10"/>
      <c r="Q6" s="7"/>
      <c r="R6" s="1"/>
      <c r="S6" s="1"/>
      <c r="T6" s="1"/>
    </row>
    <row r="7" spans="2:27" x14ac:dyDescent="0.2">
      <c r="B7" s="61" t="s">
        <v>21</v>
      </c>
      <c r="C7" s="63" t="s">
        <v>22</v>
      </c>
      <c r="D7" s="64"/>
      <c r="E7" s="67" t="s">
        <v>23</v>
      </c>
      <c r="F7" s="68"/>
      <c r="G7" s="68"/>
      <c r="H7" s="68"/>
      <c r="I7" s="69"/>
      <c r="J7" s="70" t="s">
        <v>24</v>
      </c>
      <c r="K7" s="71"/>
      <c r="L7" s="72"/>
      <c r="M7" s="73" t="s">
        <v>25</v>
      </c>
      <c r="N7" s="74" t="s">
        <v>26</v>
      </c>
      <c r="O7" s="75"/>
      <c r="P7" s="75"/>
      <c r="Q7" s="76"/>
      <c r="R7" s="77" t="s">
        <v>27</v>
      </c>
      <c r="S7" s="77"/>
      <c r="T7" s="77"/>
      <c r="U7" s="77"/>
    </row>
    <row r="8" spans="2:27" x14ac:dyDescent="0.2">
      <c r="B8" s="62"/>
      <c r="C8" s="65"/>
      <c r="D8" s="66"/>
      <c r="E8" s="18" t="s">
        <v>28</v>
      </c>
      <c r="F8" s="18" t="s">
        <v>29</v>
      </c>
      <c r="G8" s="18" t="s">
        <v>30</v>
      </c>
      <c r="H8" s="78" t="s">
        <v>31</v>
      </c>
      <c r="I8" s="69"/>
      <c r="J8" s="4" t="s">
        <v>32</v>
      </c>
      <c r="K8" s="79" t="s">
        <v>33</v>
      </c>
      <c r="L8" s="72"/>
      <c r="M8" s="73"/>
      <c r="N8" s="5" t="s">
        <v>28</v>
      </c>
      <c r="O8" s="5" t="s">
        <v>29</v>
      </c>
      <c r="P8" s="80" t="s">
        <v>31</v>
      </c>
      <c r="Q8" s="76"/>
      <c r="R8" s="77" t="s">
        <v>34</v>
      </c>
      <c r="S8" s="77"/>
      <c r="T8" s="77" t="s">
        <v>32</v>
      </c>
      <c r="U8" s="77"/>
      <c r="Y8" t="s">
        <v>59</v>
      </c>
    </row>
    <row r="9" spans="2:27" x14ac:dyDescent="0.2">
      <c r="B9" s="35">
        <v>1</v>
      </c>
      <c r="C9" s="81">
        <f>L2</f>
        <v>100000</v>
      </c>
      <c r="D9" s="81"/>
      <c r="E9" s="44">
        <v>2010</v>
      </c>
      <c r="F9" s="8">
        <v>44117</v>
      </c>
      <c r="G9" s="44" t="s">
        <v>4</v>
      </c>
      <c r="H9" s="82">
        <v>1.3935</v>
      </c>
      <c r="I9" s="82"/>
      <c r="J9" s="44">
        <v>160</v>
      </c>
      <c r="K9" s="81">
        <f>IF(J9="","",C9*0.03)</f>
        <v>3000</v>
      </c>
      <c r="L9" s="81"/>
      <c r="M9" s="6">
        <f>IF(J9="","",(K9/J9)/LOOKUP(RIGHT($D$2,3),定数!$A$6:$A$13,定数!$B$6:$B$13))</f>
        <v>0.15625</v>
      </c>
      <c r="N9" s="35">
        <v>2010</v>
      </c>
      <c r="O9" s="8">
        <v>44139</v>
      </c>
      <c r="P9" s="82">
        <v>1.4252</v>
      </c>
      <c r="Q9" s="82"/>
      <c r="R9" s="83">
        <f>IF(P9="","",T9*M9*LOOKUP(RIGHT($D$2,3),定数!$A$6:$A$13,定数!$B$6:$B$13))</f>
        <v>5943.7500000000118</v>
      </c>
      <c r="S9" s="83"/>
      <c r="T9" s="84">
        <f>IF(P9="","",IF(G9="買",(P9-H9),(H9-P9))*IF(RIGHT($D$2,3)="JPY",100,10000))</f>
        <v>317.00000000000063</v>
      </c>
      <c r="U9" s="84"/>
      <c r="V9" s="1">
        <f>IF(T9&lt;&gt;"",IF(T9&gt;0,1+V8,0),"")</f>
        <v>1</v>
      </c>
      <c r="W9">
        <f>IF(T9&lt;&gt;"",IF(T9&lt;0,1+W8,0),"")</f>
        <v>0</v>
      </c>
      <c r="Z9">
        <f>IF(R9&gt;0,R9,"")</f>
        <v>5943.7500000000118</v>
      </c>
      <c r="AA9" t="str">
        <f>IF(R9&lt;0,R9,"")</f>
        <v/>
      </c>
    </row>
    <row r="10" spans="2:27" x14ac:dyDescent="0.2">
      <c r="B10" s="35">
        <v>2</v>
      </c>
      <c r="C10" s="81">
        <f t="shared" ref="C10:C73" si="0">IF(R9="","",C9+R9)</f>
        <v>105943.75000000001</v>
      </c>
      <c r="D10" s="81"/>
      <c r="E10" s="44">
        <v>2011</v>
      </c>
      <c r="F10" s="8">
        <v>43907</v>
      </c>
      <c r="G10" s="44" t="s">
        <v>4</v>
      </c>
      <c r="H10" s="82">
        <v>1.4013</v>
      </c>
      <c r="I10" s="82"/>
      <c r="J10" s="44">
        <v>158</v>
      </c>
      <c r="K10" s="45">
        <f>IF(J10="","",C10*0.03)</f>
        <v>3178.3125000000005</v>
      </c>
      <c r="L10" s="46"/>
      <c r="M10" s="6">
        <f>IF(J10="","",(K10/J10)/LOOKUP(RIGHT($D$2,3),定数!$A$6:$A$13,定数!$B$6:$B$13))</f>
        <v>0.16763251582278482</v>
      </c>
      <c r="N10" s="35">
        <v>2011</v>
      </c>
      <c r="O10" s="8">
        <v>43927</v>
      </c>
      <c r="P10" s="82">
        <v>1.4326000000000001</v>
      </c>
      <c r="Q10" s="82"/>
      <c r="R10" s="83">
        <f>IF(P10="","",T10*M10*LOOKUP(RIGHT($D$2,3),定数!$A$6:$A$13,定数!$B$6:$B$13))</f>
        <v>6296.2772943038199</v>
      </c>
      <c r="S10" s="83"/>
      <c r="T10" s="84">
        <f>IF(P10="","",IF(G10="買",(P10-H10),(H10-P10))*IF(RIGHT($D$2,3)="JPY",100,10000))</f>
        <v>313.00000000000108</v>
      </c>
      <c r="U10" s="84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41">
        <f>IF(C10&lt;&gt;"",MAX(C10,C9),"")</f>
        <v>105943.75000000001</v>
      </c>
      <c r="Z10">
        <f t="shared" ref="Z10:Z73" si="3">IF(R10&gt;0,R10,"")</f>
        <v>6296.2772943038199</v>
      </c>
      <c r="AA10" t="str">
        <f t="shared" ref="AA10:AA73" si="4">IF(R10&lt;0,R10,"")</f>
        <v/>
      </c>
    </row>
    <row r="11" spans="2:27" x14ac:dyDescent="0.2">
      <c r="B11" s="35">
        <v>3</v>
      </c>
      <c r="C11" s="81">
        <f t="shared" ref="C11:C16" si="5">IF(R10="","",C10+R10)</f>
        <v>112240.02729430383</v>
      </c>
      <c r="D11" s="81"/>
      <c r="E11" s="44">
        <v>2011</v>
      </c>
      <c r="F11" s="8">
        <v>44193</v>
      </c>
      <c r="G11" s="44" t="s">
        <v>3</v>
      </c>
      <c r="H11" s="82">
        <v>1.3024</v>
      </c>
      <c r="I11" s="82"/>
      <c r="J11" s="44">
        <v>172</v>
      </c>
      <c r="K11" s="45">
        <f t="shared" ref="K11:K74" si="6">IF(J11="","",C11*0.03)</f>
        <v>3367.2008188291147</v>
      </c>
      <c r="L11" s="46"/>
      <c r="M11" s="6">
        <f>IF(J11="","",(K11/J11)/LOOKUP(RIGHT($D$2,3),定数!$A$6:$A$13,定数!$B$6:$B$13))</f>
        <v>0.16313957455567418</v>
      </c>
      <c r="N11" s="35">
        <v>2012</v>
      </c>
      <c r="O11" s="8">
        <v>43839</v>
      </c>
      <c r="P11" s="82">
        <v>1.2681</v>
      </c>
      <c r="Q11" s="82"/>
      <c r="R11" s="83">
        <f>IF(P11="","",T11*M11*LOOKUP(RIGHT($D$2,3),定数!$A$6:$A$13,定数!$B$6:$B$13))</f>
        <v>6714.8248887115487</v>
      </c>
      <c r="S11" s="83"/>
      <c r="T11" s="84">
        <f>IF(P11="","",IF(G11="買",(P11-H11),(H11-P11))*IF(RIGHT($D$2,3)="JPY",100,10000))</f>
        <v>343</v>
      </c>
      <c r="U11" s="84"/>
      <c r="V11" s="22">
        <f t="shared" si="1"/>
        <v>3</v>
      </c>
      <c r="W11">
        <f t="shared" si="2"/>
        <v>0</v>
      </c>
      <c r="X11" s="41">
        <f>IF(C11&lt;&gt;"",MAX(X10,C11),"")</f>
        <v>112240.02729430383</v>
      </c>
      <c r="Y11" s="42">
        <f>IF(X11&lt;&gt;"",1-(C11/X11),"")</f>
        <v>0</v>
      </c>
      <c r="Z11">
        <f t="shared" si="3"/>
        <v>6714.8248887115487</v>
      </c>
      <c r="AA11" t="str">
        <f t="shared" si="4"/>
        <v/>
      </c>
    </row>
    <row r="12" spans="2:27" x14ac:dyDescent="0.2">
      <c r="B12" s="35">
        <v>4</v>
      </c>
      <c r="C12" s="81">
        <f t="shared" si="5"/>
        <v>118954.85218301538</v>
      </c>
      <c r="D12" s="81"/>
      <c r="E12" s="44">
        <v>2012</v>
      </c>
      <c r="F12" s="8">
        <v>44136</v>
      </c>
      <c r="G12" s="44" t="s">
        <v>3</v>
      </c>
      <c r="H12" s="82">
        <v>1.2944</v>
      </c>
      <c r="I12" s="82"/>
      <c r="J12" s="44">
        <v>75</v>
      </c>
      <c r="K12" s="45">
        <f t="shared" si="6"/>
        <v>3568.6455654904612</v>
      </c>
      <c r="L12" s="46"/>
      <c r="M12" s="6">
        <f>IF(J12="","",(K12/J12)/LOOKUP(RIGHT($D$2,3),定数!$A$6:$A$13,定数!$B$6:$B$13))</f>
        <v>0.39651617394338456</v>
      </c>
      <c r="N12" s="35">
        <v>2012</v>
      </c>
      <c r="O12" s="8">
        <v>44140</v>
      </c>
      <c r="P12" s="82">
        <v>1.2797000000000001</v>
      </c>
      <c r="Q12" s="82"/>
      <c r="R12" s="83">
        <f>IF(P12="","",T12*M12*LOOKUP(RIGHT($D$2,3),定数!$A$6:$A$13,定数!$B$6:$B$13))</f>
        <v>6994.5453083612729</v>
      </c>
      <c r="S12" s="83"/>
      <c r="T12" s="84">
        <f t="shared" ref="T12:T75" si="7">IF(P12="","",IF(G12="買",(P12-H12),(H12-P12))*IF(RIGHT($D$2,3)="JPY",100,10000))</f>
        <v>146.99999999999935</v>
      </c>
      <c r="U12" s="84"/>
      <c r="V12" s="22">
        <f t="shared" si="1"/>
        <v>4</v>
      </c>
      <c r="W12">
        <f t="shared" si="2"/>
        <v>0</v>
      </c>
      <c r="X12" s="41">
        <f t="shared" ref="X12:X75" si="8">IF(C12&lt;&gt;"",MAX(X11,C12),"")</f>
        <v>118954.85218301538</v>
      </c>
      <c r="Y12" s="42">
        <f t="shared" ref="Y12:Y75" si="9">IF(X12&lt;&gt;"",1-(C12/X12),"")</f>
        <v>0</v>
      </c>
      <c r="Z12">
        <f t="shared" si="3"/>
        <v>6994.5453083612729</v>
      </c>
      <c r="AA12" t="str">
        <f t="shared" si="4"/>
        <v/>
      </c>
    </row>
    <row r="13" spans="2:27" x14ac:dyDescent="0.2">
      <c r="B13" s="35">
        <v>5</v>
      </c>
      <c r="C13" s="81">
        <f t="shared" si="5"/>
        <v>125949.39749137664</v>
      </c>
      <c r="D13" s="81"/>
      <c r="E13" s="44">
        <v>2013</v>
      </c>
      <c r="F13" s="8">
        <v>44066</v>
      </c>
      <c r="G13" s="44" t="s">
        <v>4</v>
      </c>
      <c r="H13" s="82">
        <v>1.3373999999999999</v>
      </c>
      <c r="I13" s="82"/>
      <c r="J13" s="44">
        <v>76</v>
      </c>
      <c r="K13" s="45">
        <f t="shared" si="6"/>
        <v>3778.4819247412993</v>
      </c>
      <c r="L13" s="46"/>
      <c r="M13" s="6">
        <f>IF(J13="","",(K13/J13)/LOOKUP(RIGHT($D$2,3),定数!$A$6:$A$13,定数!$B$6:$B$13))</f>
        <v>0.4143072285900547</v>
      </c>
      <c r="N13" s="44">
        <v>2013</v>
      </c>
      <c r="O13" s="8">
        <v>44072</v>
      </c>
      <c r="P13" s="82">
        <v>1.3298000000000001</v>
      </c>
      <c r="Q13" s="82"/>
      <c r="R13" s="83">
        <f>IF(P13="","",T13*M13*LOOKUP(RIGHT($D$2,3),定数!$A$6:$A$13,定数!$B$6:$B$13))</f>
        <v>-3778.4819247412142</v>
      </c>
      <c r="S13" s="83"/>
      <c r="T13" s="84">
        <f t="shared" si="7"/>
        <v>-75.999999999998295</v>
      </c>
      <c r="U13" s="84"/>
      <c r="V13" s="22">
        <f t="shared" si="1"/>
        <v>0</v>
      </c>
      <c r="W13">
        <f t="shared" si="2"/>
        <v>1</v>
      </c>
      <c r="X13" s="41">
        <f t="shared" si="8"/>
        <v>125949.39749137664</v>
      </c>
      <c r="Y13" s="42">
        <f t="shared" si="9"/>
        <v>0</v>
      </c>
      <c r="Z13" t="str">
        <f t="shared" si="3"/>
        <v/>
      </c>
      <c r="AA13">
        <f t="shared" si="4"/>
        <v>-3778.4819247412142</v>
      </c>
    </row>
    <row r="14" spans="2:27" x14ac:dyDescent="0.2">
      <c r="B14" s="35">
        <v>6</v>
      </c>
      <c r="C14" s="81">
        <f t="shared" si="5"/>
        <v>122170.91556663543</v>
      </c>
      <c r="D14" s="81"/>
      <c r="E14" s="44">
        <v>2013</v>
      </c>
      <c r="F14" s="8">
        <v>44170</v>
      </c>
      <c r="G14" s="44" t="s">
        <v>4</v>
      </c>
      <c r="H14" s="82">
        <v>1.3606</v>
      </c>
      <c r="I14" s="82"/>
      <c r="J14" s="44">
        <v>78</v>
      </c>
      <c r="K14" s="45">
        <f t="shared" si="6"/>
        <v>3665.127466999063</v>
      </c>
      <c r="L14" s="46"/>
      <c r="M14" s="6">
        <f>IF(J14="","",(K14/J14)/LOOKUP(RIGHT($D$2,3),定数!$A$6:$A$13,定数!$B$6:$B$13))</f>
        <v>0.39157344732895971</v>
      </c>
      <c r="N14" s="35">
        <v>2013</v>
      </c>
      <c r="O14" s="8">
        <v>44175</v>
      </c>
      <c r="P14" s="82">
        <v>1.3758999999999999</v>
      </c>
      <c r="Q14" s="82"/>
      <c r="R14" s="83">
        <f>IF(P14="","",T14*M14*LOOKUP(RIGHT($D$2,3),定数!$A$6:$A$13,定数!$B$6:$B$13))</f>
        <v>7189.2884929596394</v>
      </c>
      <c r="S14" s="83"/>
      <c r="T14" s="84">
        <f t="shared" si="7"/>
        <v>152.99999999999869</v>
      </c>
      <c r="U14" s="84"/>
      <c r="V14" s="22">
        <f t="shared" si="1"/>
        <v>1</v>
      </c>
      <c r="W14">
        <f t="shared" si="2"/>
        <v>0</v>
      </c>
      <c r="X14" s="41">
        <f t="shared" si="8"/>
        <v>125949.39749137664</v>
      </c>
      <c r="Y14" s="42">
        <f t="shared" si="9"/>
        <v>2.9999999999999249E-2</v>
      </c>
      <c r="Z14">
        <f t="shared" si="3"/>
        <v>7189.2884929596394</v>
      </c>
      <c r="AA14" t="str">
        <f t="shared" si="4"/>
        <v/>
      </c>
    </row>
    <row r="15" spans="2:27" x14ac:dyDescent="0.2">
      <c r="B15" s="35">
        <v>7</v>
      </c>
      <c r="C15" s="81">
        <f t="shared" si="5"/>
        <v>129360.20405959507</v>
      </c>
      <c r="D15" s="81"/>
      <c r="E15" s="44">
        <v>2014</v>
      </c>
      <c r="F15" s="8">
        <v>43956</v>
      </c>
      <c r="G15" s="44" t="s">
        <v>4</v>
      </c>
      <c r="H15" s="82">
        <v>1.3882000000000001</v>
      </c>
      <c r="I15" s="82"/>
      <c r="J15" s="44">
        <v>70</v>
      </c>
      <c r="K15" s="45">
        <f t="shared" si="6"/>
        <v>3880.8061217878517</v>
      </c>
      <c r="L15" s="46"/>
      <c r="M15" s="6">
        <f>IF(J15="","",(K15/J15)/LOOKUP(RIGHT($D$2,3),定数!$A$6:$A$13,定数!$B$6:$B$13))</f>
        <v>0.46200072878426807</v>
      </c>
      <c r="N15" s="35">
        <v>2014</v>
      </c>
      <c r="O15" s="8">
        <v>43960</v>
      </c>
      <c r="P15" s="82">
        <v>1.3812</v>
      </c>
      <c r="Q15" s="82"/>
      <c r="R15" s="83">
        <f>IF(P15="","",T15*M15*LOOKUP(RIGHT($D$2,3),定数!$A$6:$A$13,定数!$B$6:$B$13))</f>
        <v>-3880.8061217879163</v>
      </c>
      <c r="S15" s="83"/>
      <c r="T15" s="84">
        <f t="shared" si="7"/>
        <v>-70.000000000001165</v>
      </c>
      <c r="U15" s="84"/>
      <c r="V15" s="22">
        <f t="shared" si="1"/>
        <v>0</v>
      </c>
      <c r="W15">
        <f t="shared" si="2"/>
        <v>1</v>
      </c>
      <c r="X15" s="41">
        <f t="shared" si="8"/>
        <v>129360.20405959507</v>
      </c>
      <c r="Y15" s="42">
        <f t="shared" si="9"/>
        <v>0</v>
      </c>
      <c r="Z15" t="str">
        <f t="shared" si="3"/>
        <v/>
      </c>
      <c r="AA15">
        <f t="shared" si="4"/>
        <v>-3880.8061217879163</v>
      </c>
    </row>
    <row r="16" spans="2:27" x14ac:dyDescent="0.2">
      <c r="B16" s="35">
        <v>8</v>
      </c>
      <c r="C16" s="81">
        <f t="shared" si="5"/>
        <v>125479.39793780715</v>
      </c>
      <c r="D16" s="81"/>
      <c r="E16" s="44">
        <v>2014</v>
      </c>
      <c r="F16" s="8">
        <v>44062</v>
      </c>
      <c r="G16" s="44" t="s">
        <v>3</v>
      </c>
      <c r="H16" s="82">
        <v>1.3341000000000001</v>
      </c>
      <c r="I16" s="82"/>
      <c r="J16" s="44">
        <v>73</v>
      </c>
      <c r="K16" s="45">
        <f t="shared" si="6"/>
        <v>3764.3819381342146</v>
      </c>
      <c r="L16" s="46"/>
      <c r="M16" s="6">
        <f>IF(J16="","",(K16/J16)/LOOKUP(RIGHT($D$2,3),定数!$A$6:$A$13,定数!$B$6:$B$13))</f>
        <v>0.42972396554043546</v>
      </c>
      <c r="N16" s="35">
        <v>2014</v>
      </c>
      <c r="O16" s="8">
        <v>44068</v>
      </c>
      <c r="P16" s="82">
        <v>1.3196000000000001</v>
      </c>
      <c r="Q16" s="82"/>
      <c r="R16" s="83">
        <f>IF(P16="","",T16*M16*LOOKUP(RIGHT($D$2,3),定数!$A$6:$A$13,定数!$B$6:$B$13))</f>
        <v>7477.1970004035547</v>
      </c>
      <c r="S16" s="83"/>
      <c r="T16" s="84">
        <f t="shared" si="7"/>
        <v>144.99999999999957</v>
      </c>
      <c r="U16" s="84"/>
      <c r="V16" s="22">
        <f t="shared" si="1"/>
        <v>1</v>
      </c>
      <c r="W16">
        <f t="shared" si="2"/>
        <v>0</v>
      </c>
      <c r="X16" s="41">
        <f t="shared" si="8"/>
        <v>129360.20405959507</v>
      </c>
      <c r="Y16" s="42">
        <f t="shared" si="9"/>
        <v>3.0000000000000471E-2</v>
      </c>
      <c r="Z16">
        <f t="shared" si="3"/>
        <v>7477.1970004035547</v>
      </c>
      <c r="AA16" t="str">
        <f t="shared" si="4"/>
        <v/>
      </c>
    </row>
    <row r="17" spans="2:27" x14ac:dyDescent="0.2">
      <c r="B17" s="35">
        <v>9</v>
      </c>
      <c r="C17" s="81">
        <f t="shared" si="0"/>
        <v>132956.59493821071</v>
      </c>
      <c r="D17" s="81"/>
      <c r="E17" s="44">
        <v>2014</v>
      </c>
      <c r="F17" s="8">
        <v>44098</v>
      </c>
      <c r="G17" s="44" t="s">
        <v>3</v>
      </c>
      <c r="H17" s="82">
        <v>1.2841</v>
      </c>
      <c r="I17" s="82"/>
      <c r="J17" s="44">
        <v>59</v>
      </c>
      <c r="K17" s="45">
        <f t="shared" si="6"/>
        <v>3988.6978481463211</v>
      </c>
      <c r="L17" s="46"/>
      <c r="M17" s="6">
        <f>IF(J17="","",(K17/J17)/LOOKUP(RIGHT($D$2,3),定数!$A$6:$A$13,定数!$B$6:$B$13))</f>
        <v>0.56337540228055383</v>
      </c>
      <c r="N17" s="35">
        <v>2014</v>
      </c>
      <c r="O17" s="8">
        <v>44099</v>
      </c>
      <c r="P17" s="82">
        <v>1.2736000000000001</v>
      </c>
      <c r="Q17" s="82"/>
      <c r="R17" s="83">
        <f>IF(P17="","",T17*M17*LOOKUP(RIGHT($D$2,3),定数!$A$6:$A$13,定数!$B$6:$B$13))</f>
        <v>7098.5300687349472</v>
      </c>
      <c r="S17" s="83"/>
      <c r="T17" s="84">
        <f t="shared" si="7"/>
        <v>104.99999999999955</v>
      </c>
      <c r="U17" s="84"/>
      <c r="V17" s="22">
        <f t="shared" si="1"/>
        <v>2</v>
      </c>
      <c r="W17">
        <f t="shared" si="2"/>
        <v>0</v>
      </c>
      <c r="X17" s="41">
        <f t="shared" si="8"/>
        <v>132956.59493821071</v>
      </c>
      <c r="Y17" s="42">
        <f t="shared" si="9"/>
        <v>0</v>
      </c>
      <c r="Z17">
        <f t="shared" si="3"/>
        <v>7098.5300687349472</v>
      </c>
      <c r="AA17" t="str">
        <f t="shared" si="4"/>
        <v/>
      </c>
    </row>
    <row r="18" spans="2:27" x14ac:dyDescent="0.2">
      <c r="B18" s="35">
        <v>10</v>
      </c>
      <c r="C18" s="81">
        <f t="shared" si="0"/>
        <v>140055.12500694566</v>
      </c>
      <c r="D18" s="81"/>
      <c r="E18" s="44">
        <v>2015</v>
      </c>
      <c r="F18" s="8">
        <v>43998</v>
      </c>
      <c r="G18" s="44" t="s">
        <v>4</v>
      </c>
      <c r="H18" s="82">
        <v>1.1296999999999999</v>
      </c>
      <c r="I18" s="82"/>
      <c r="J18" s="44">
        <v>146</v>
      </c>
      <c r="K18" s="45">
        <f t="shared" si="6"/>
        <v>4201.6537502083693</v>
      </c>
      <c r="L18" s="46"/>
      <c r="M18" s="6">
        <f>IF(J18="","",(K18/J18)/LOOKUP(RIGHT($D$2,3),定数!$A$6:$A$13,定数!$B$6:$B$13))</f>
        <v>0.23982041953244118</v>
      </c>
      <c r="N18" s="44">
        <v>2015</v>
      </c>
      <c r="O18" s="8">
        <v>44005</v>
      </c>
      <c r="P18" s="82">
        <v>1.1149</v>
      </c>
      <c r="Q18" s="82"/>
      <c r="R18" s="83">
        <f>IF(P18="","",T18*M18*LOOKUP(RIGHT($D$2,3),定数!$A$6:$A$13,定数!$B$6:$B$13))</f>
        <v>-4259.2106508961333</v>
      </c>
      <c r="S18" s="83"/>
      <c r="T18" s="84">
        <f t="shared" si="7"/>
        <v>-147.99999999999923</v>
      </c>
      <c r="U18" s="84"/>
      <c r="V18" s="22">
        <f t="shared" si="1"/>
        <v>0</v>
      </c>
      <c r="W18">
        <f t="shared" si="2"/>
        <v>1</v>
      </c>
      <c r="X18" s="41">
        <f t="shared" si="8"/>
        <v>140055.12500694566</v>
      </c>
      <c r="Y18" s="42">
        <f t="shared" si="9"/>
        <v>0</v>
      </c>
      <c r="Z18" t="str">
        <f t="shared" si="3"/>
        <v/>
      </c>
      <c r="AA18">
        <f t="shared" si="4"/>
        <v>-4259.2106508961333</v>
      </c>
    </row>
    <row r="19" spans="2:27" x14ac:dyDescent="0.2">
      <c r="B19" s="35">
        <v>11</v>
      </c>
      <c r="C19" s="81">
        <f t="shared" si="0"/>
        <v>135795.91435604953</v>
      </c>
      <c r="D19" s="81"/>
      <c r="E19" s="44">
        <v>2017</v>
      </c>
      <c r="F19" s="8">
        <v>43842</v>
      </c>
      <c r="G19" s="44" t="s">
        <v>4</v>
      </c>
      <c r="H19" s="82">
        <v>1.0623</v>
      </c>
      <c r="I19" s="82"/>
      <c r="J19" s="44">
        <v>170</v>
      </c>
      <c r="K19" s="45">
        <f t="shared" si="6"/>
        <v>4073.8774306814857</v>
      </c>
      <c r="L19" s="46"/>
      <c r="M19" s="6">
        <f>IF(J19="","",(K19/J19)/LOOKUP(RIGHT($D$2,3),定数!$A$6:$A$13,定数!$B$6:$B$13))</f>
        <v>0.19969987405301398</v>
      </c>
      <c r="N19" s="35">
        <v>2017</v>
      </c>
      <c r="O19" s="8">
        <v>43955</v>
      </c>
      <c r="P19" s="82">
        <v>1.0837000000000001</v>
      </c>
      <c r="Q19" s="82"/>
      <c r="R19" s="83">
        <v>4750</v>
      </c>
      <c r="S19" s="83"/>
      <c r="T19" s="84">
        <f t="shared" si="7"/>
        <v>214.00000000000085</v>
      </c>
      <c r="U19" s="84"/>
      <c r="V19" s="22">
        <f t="shared" si="1"/>
        <v>1</v>
      </c>
      <c r="W19">
        <f t="shared" si="2"/>
        <v>0</v>
      </c>
      <c r="X19" s="41">
        <f t="shared" si="8"/>
        <v>140055.12500694566</v>
      </c>
      <c r="Y19" s="42">
        <f t="shared" si="9"/>
        <v>3.0410958904109386E-2</v>
      </c>
      <c r="Z19">
        <f t="shared" si="3"/>
        <v>4750</v>
      </c>
      <c r="AA19" t="str">
        <f t="shared" si="4"/>
        <v/>
      </c>
    </row>
    <row r="20" spans="2:27" x14ac:dyDescent="0.2">
      <c r="B20" s="35">
        <v>12</v>
      </c>
      <c r="C20" s="81">
        <f t="shared" si="0"/>
        <v>140545.91435604953</v>
      </c>
      <c r="D20" s="81"/>
      <c r="E20" s="44">
        <v>2019</v>
      </c>
      <c r="F20" s="8">
        <v>44120</v>
      </c>
      <c r="G20" s="44" t="s">
        <v>4</v>
      </c>
      <c r="H20" s="82">
        <v>1.1046</v>
      </c>
      <c r="I20" s="82"/>
      <c r="J20" s="44">
        <v>51</v>
      </c>
      <c r="K20" s="45">
        <f t="shared" ref="K20" si="10">IF(J20="","",C20*0.03)</f>
        <v>4216.3774306814857</v>
      </c>
      <c r="L20" s="46"/>
      <c r="M20" s="6">
        <f>IF(J20="","",(K20/J20)/LOOKUP(RIGHT($D$2,3),定数!$A$6:$A$13,定数!$B$6:$B$13))</f>
        <v>0.68895056056887016</v>
      </c>
      <c r="N20" s="35">
        <v>2019</v>
      </c>
      <c r="O20" s="8">
        <v>44121</v>
      </c>
      <c r="P20" s="82">
        <v>1.1154999999999999</v>
      </c>
      <c r="Q20" s="82"/>
      <c r="R20" s="83">
        <f>IF(P20="","",T20*M20*LOOKUP(RIGHT($D$2,3),定数!$A$6:$A$13,定数!$B$6:$B$13))</f>
        <v>9011.4733322407465</v>
      </c>
      <c r="S20" s="83"/>
      <c r="T20" s="84">
        <f t="shared" si="7"/>
        <v>108.99999999999909</v>
      </c>
      <c r="U20" s="84"/>
      <c r="V20" s="22">
        <f t="shared" si="1"/>
        <v>2</v>
      </c>
      <c r="W20">
        <f t="shared" si="2"/>
        <v>0</v>
      </c>
      <c r="X20" s="41">
        <f t="shared" si="8"/>
        <v>140545.91435604953</v>
      </c>
      <c r="Y20" s="42">
        <f t="shared" si="9"/>
        <v>0</v>
      </c>
      <c r="Z20">
        <f t="shared" si="3"/>
        <v>9011.4733322407465</v>
      </c>
      <c r="AA20" t="str">
        <f t="shared" si="4"/>
        <v/>
      </c>
    </row>
    <row r="21" spans="2:27" x14ac:dyDescent="0.2">
      <c r="B21" s="35">
        <v>13</v>
      </c>
      <c r="C21" s="81">
        <f t="shared" si="0"/>
        <v>149557.38768829027</v>
      </c>
      <c r="D21" s="81"/>
      <c r="E21" s="44">
        <v>2020</v>
      </c>
      <c r="F21" s="8">
        <v>43852</v>
      </c>
      <c r="G21" s="44" t="s">
        <v>3</v>
      </c>
      <c r="H21" s="82">
        <v>1.1079000000000001</v>
      </c>
      <c r="I21" s="82"/>
      <c r="J21" s="44">
        <v>38</v>
      </c>
      <c r="K21" s="45">
        <f t="shared" si="6"/>
        <v>4486.721630648708</v>
      </c>
      <c r="L21" s="46"/>
      <c r="M21" s="6">
        <f>IF(J21="","",(K21/J21)/LOOKUP(RIGHT($D$2,3),定数!$A$6:$A$13,定数!$B$6:$B$13))</f>
        <v>0.98393018215980443</v>
      </c>
      <c r="N21" s="35">
        <v>2020</v>
      </c>
      <c r="O21" s="8">
        <v>43858</v>
      </c>
      <c r="P21" s="82">
        <v>1.1005</v>
      </c>
      <c r="Q21" s="82"/>
      <c r="R21" s="83">
        <f>IF(P21="","",T21*M21*LOOKUP(RIGHT($D$2,3),定数!$A$6:$A$13,定数!$B$6:$B$13))</f>
        <v>8737.3000175791512</v>
      </c>
      <c r="S21" s="83"/>
      <c r="T21" s="84">
        <f t="shared" si="7"/>
        <v>74.000000000000739</v>
      </c>
      <c r="U21" s="84"/>
      <c r="V21" s="22">
        <f t="shared" si="1"/>
        <v>3</v>
      </c>
      <c r="W21">
        <f t="shared" si="2"/>
        <v>0</v>
      </c>
      <c r="X21" s="41">
        <f t="shared" si="8"/>
        <v>149557.38768829027</v>
      </c>
      <c r="Y21" s="42">
        <f t="shared" si="9"/>
        <v>0</v>
      </c>
      <c r="Z21">
        <f t="shared" si="3"/>
        <v>8737.3000175791512</v>
      </c>
      <c r="AA21" t="str">
        <f t="shared" si="4"/>
        <v/>
      </c>
    </row>
    <row r="22" spans="2:27" x14ac:dyDescent="0.2">
      <c r="B22" s="35">
        <v>14</v>
      </c>
      <c r="C22" s="81">
        <f t="shared" si="0"/>
        <v>158294.68770586941</v>
      </c>
      <c r="D22" s="81"/>
      <c r="E22" s="44"/>
      <c r="F22" s="8"/>
      <c r="G22" s="44"/>
      <c r="H22" s="82"/>
      <c r="I22" s="82"/>
      <c r="J22" s="44"/>
      <c r="K22" s="45" t="str">
        <f t="shared" si="6"/>
        <v/>
      </c>
      <c r="L22" s="46"/>
      <c r="M22" s="6" t="str">
        <f>IF(J22="","",(K22/J22)/LOOKUP(RIGHT($D$2,3),定数!$A$6:$A$13,定数!$B$6:$B$13))</f>
        <v/>
      </c>
      <c r="N22" s="35"/>
      <c r="O22" s="8"/>
      <c r="P22" s="82"/>
      <c r="Q22" s="82"/>
      <c r="R22" s="83" t="str">
        <f>IF(P22="","",T22*M22*LOOKUP(RIGHT($D$2,3),定数!$A$6:$A$13,定数!$B$6:$B$13))</f>
        <v/>
      </c>
      <c r="S22" s="83"/>
      <c r="T22" s="84" t="str">
        <f t="shared" si="7"/>
        <v/>
      </c>
      <c r="U22" s="84"/>
      <c r="V22" s="22" t="str">
        <f t="shared" si="1"/>
        <v/>
      </c>
      <c r="W22" t="str">
        <f t="shared" si="2"/>
        <v/>
      </c>
      <c r="X22" s="41">
        <f t="shared" si="8"/>
        <v>158294.68770586941</v>
      </c>
      <c r="Y22" s="42">
        <f t="shared" si="9"/>
        <v>0</v>
      </c>
      <c r="Z22" t="str">
        <f t="shared" si="3"/>
        <v/>
      </c>
      <c r="AA22" t="str">
        <f t="shared" si="4"/>
        <v/>
      </c>
    </row>
    <row r="23" spans="2:27" x14ac:dyDescent="0.2">
      <c r="B23" s="35">
        <v>15</v>
      </c>
      <c r="C23" s="81" t="str">
        <f t="shared" si="0"/>
        <v/>
      </c>
      <c r="D23" s="81"/>
      <c r="E23" s="35"/>
      <c r="F23" s="8"/>
      <c r="G23" s="35"/>
      <c r="H23" s="82"/>
      <c r="I23" s="82"/>
      <c r="J23" s="35"/>
      <c r="K23" s="45" t="str">
        <f t="shared" si="6"/>
        <v/>
      </c>
      <c r="L23" s="46"/>
      <c r="M23" s="6" t="str">
        <f>IF(J23="","",(K23/J23)/LOOKUP(RIGHT($D$2,3),定数!$A$6:$A$13,定数!$B$6:$B$13))</f>
        <v/>
      </c>
      <c r="N23" s="35"/>
      <c r="O23" s="8"/>
      <c r="P23" s="82"/>
      <c r="Q23" s="82"/>
      <c r="R23" s="83" t="str">
        <f>IF(P23="","",T23*M23*LOOKUP(RIGHT($D$2,3),定数!$A$6:$A$13,定数!$B$6:$B$13))</f>
        <v/>
      </c>
      <c r="S23" s="83"/>
      <c r="T23" s="84" t="str">
        <f t="shared" si="7"/>
        <v/>
      </c>
      <c r="U23" s="84"/>
      <c r="V23" t="str">
        <f t="shared" ref="V23:W74" si="11">IF(S23&lt;&gt;"",IF(S23&lt;0,1+V22,0),"")</f>
        <v/>
      </c>
      <c r="W23" t="str">
        <f t="shared" si="2"/>
        <v/>
      </c>
      <c r="X23" s="41" t="str">
        <f t="shared" si="8"/>
        <v/>
      </c>
      <c r="Y23" s="42" t="str">
        <f t="shared" si="9"/>
        <v/>
      </c>
      <c r="Z23" t="str">
        <f t="shared" si="3"/>
        <v/>
      </c>
      <c r="AA23" t="str">
        <f t="shared" si="4"/>
        <v/>
      </c>
    </row>
    <row r="24" spans="2:27" x14ac:dyDescent="0.2">
      <c r="B24" s="35">
        <v>16</v>
      </c>
      <c r="C24" s="81" t="str">
        <f t="shared" si="0"/>
        <v/>
      </c>
      <c r="D24" s="81"/>
      <c r="E24" s="35"/>
      <c r="F24" s="8"/>
      <c r="G24" s="35"/>
      <c r="H24" s="82"/>
      <c r="I24" s="82"/>
      <c r="J24" s="35"/>
      <c r="K24" s="45" t="str">
        <f t="shared" si="6"/>
        <v/>
      </c>
      <c r="L24" s="46"/>
      <c r="M24" s="6" t="str">
        <f>IF(J24="","",(K24/J24)/LOOKUP(RIGHT($D$2,3),定数!$A$6:$A$13,定数!$B$6:$B$13))</f>
        <v/>
      </c>
      <c r="N24" s="35"/>
      <c r="O24" s="8"/>
      <c r="P24" s="82"/>
      <c r="Q24" s="82"/>
      <c r="R24" s="83" t="str">
        <f>IF(P24="","",T24*M24*LOOKUP(RIGHT($D$2,3),定数!$A$6:$A$13,定数!$B$6:$B$13))</f>
        <v/>
      </c>
      <c r="S24" s="83"/>
      <c r="T24" s="84" t="str">
        <f t="shared" si="7"/>
        <v/>
      </c>
      <c r="U24" s="84"/>
      <c r="V24" t="str">
        <f t="shared" si="11"/>
        <v/>
      </c>
      <c r="W24" t="str">
        <f t="shared" si="2"/>
        <v/>
      </c>
      <c r="X24" s="41" t="str">
        <f t="shared" si="8"/>
        <v/>
      </c>
      <c r="Y24" s="42" t="str">
        <f t="shared" si="9"/>
        <v/>
      </c>
      <c r="Z24" t="str">
        <f t="shared" si="3"/>
        <v/>
      </c>
      <c r="AA24" t="str">
        <f t="shared" si="4"/>
        <v/>
      </c>
    </row>
    <row r="25" spans="2:27" x14ac:dyDescent="0.2">
      <c r="B25" s="35">
        <v>17</v>
      </c>
      <c r="C25" s="81" t="str">
        <f t="shared" si="0"/>
        <v/>
      </c>
      <c r="D25" s="81"/>
      <c r="E25" s="35"/>
      <c r="F25" s="8"/>
      <c r="G25" s="35"/>
      <c r="H25" s="82"/>
      <c r="I25" s="82"/>
      <c r="J25" s="35"/>
      <c r="K25" s="45" t="str">
        <f t="shared" si="6"/>
        <v/>
      </c>
      <c r="L25" s="46"/>
      <c r="M25" s="6" t="str">
        <f>IF(J25="","",(K25/J25)/LOOKUP(RIGHT($D$2,3),定数!$A$6:$A$13,定数!$B$6:$B$13))</f>
        <v/>
      </c>
      <c r="N25" s="35"/>
      <c r="O25" s="8"/>
      <c r="P25" s="82"/>
      <c r="Q25" s="82"/>
      <c r="R25" s="83" t="str">
        <f>IF(P25="","",T25*M25*LOOKUP(RIGHT($D$2,3),定数!$A$6:$A$13,定数!$B$6:$B$13))</f>
        <v/>
      </c>
      <c r="S25" s="83"/>
      <c r="T25" s="84" t="str">
        <f t="shared" si="7"/>
        <v/>
      </c>
      <c r="U25" s="84"/>
      <c r="V25" t="str">
        <f t="shared" si="11"/>
        <v/>
      </c>
      <c r="W25" t="str">
        <f t="shared" si="2"/>
        <v/>
      </c>
      <c r="X25" s="41" t="str">
        <f t="shared" si="8"/>
        <v/>
      </c>
      <c r="Y25" s="42" t="str">
        <f t="shared" si="9"/>
        <v/>
      </c>
      <c r="Z25" t="str">
        <f t="shared" si="3"/>
        <v/>
      </c>
      <c r="AA25" t="str">
        <f t="shared" si="4"/>
        <v/>
      </c>
    </row>
    <row r="26" spans="2:27" x14ac:dyDescent="0.2">
      <c r="B26" s="35">
        <v>18</v>
      </c>
      <c r="C26" s="81" t="str">
        <f t="shared" si="0"/>
        <v/>
      </c>
      <c r="D26" s="81"/>
      <c r="E26" s="35"/>
      <c r="F26" s="8"/>
      <c r="G26" s="35"/>
      <c r="H26" s="82"/>
      <c r="I26" s="82"/>
      <c r="J26" s="35"/>
      <c r="K26" s="45" t="str">
        <f t="shared" si="6"/>
        <v/>
      </c>
      <c r="L26" s="46"/>
      <c r="M26" s="6" t="str">
        <f>IF(J26="","",(K26/J26)/LOOKUP(RIGHT($D$2,3),定数!$A$6:$A$13,定数!$B$6:$B$13))</f>
        <v/>
      </c>
      <c r="N26" s="35"/>
      <c r="O26" s="8"/>
      <c r="P26" s="82"/>
      <c r="Q26" s="82"/>
      <c r="R26" s="83" t="str">
        <f>IF(P26="","",T26*M26*LOOKUP(RIGHT($D$2,3),定数!$A$6:$A$13,定数!$B$6:$B$13))</f>
        <v/>
      </c>
      <c r="S26" s="83"/>
      <c r="T26" s="84" t="str">
        <f t="shared" si="7"/>
        <v/>
      </c>
      <c r="U26" s="84"/>
      <c r="V26" t="str">
        <f t="shared" si="11"/>
        <v/>
      </c>
      <c r="W26" t="str">
        <f t="shared" si="2"/>
        <v/>
      </c>
      <c r="X26" s="41" t="str">
        <f t="shared" si="8"/>
        <v/>
      </c>
      <c r="Y26" s="42" t="str">
        <f t="shared" si="9"/>
        <v/>
      </c>
      <c r="Z26" t="str">
        <f t="shared" si="3"/>
        <v/>
      </c>
      <c r="AA26" t="str">
        <f t="shared" si="4"/>
        <v/>
      </c>
    </row>
    <row r="27" spans="2:27" x14ac:dyDescent="0.2">
      <c r="B27" s="35">
        <v>19</v>
      </c>
      <c r="C27" s="81" t="str">
        <f t="shared" si="0"/>
        <v/>
      </c>
      <c r="D27" s="81"/>
      <c r="E27" s="35"/>
      <c r="F27" s="8"/>
      <c r="G27" s="35"/>
      <c r="H27" s="82"/>
      <c r="I27" s="82"/>
      <c r="J27" s="35"/>
      <c r="K27" s="45" t="str">
        <f t="shared" si="6"/>
        <v/>
      </c>
      <c r="L27" s="46"/>
      <c r="M27" s="6" t="str">
        <f>IF(J27="","",(K27/J27)/LOOKUP(RIGHT($D$2,3),定数!$A$6:$A$13,定数!$B$6:$B$13))</f>
        <v/>
      </c>
      <c r="N27" s="35"/>
      <c r="O27" s="8"/>
      <c r="P27" s="82"/>
      <c r="Q27" s="82"/>
      <c r="R27" s="83" t="str">
        <f>IF(P27="","",T27*M27*LOOKUP(RIGHT($D$2,3),定数!$A$6:$A$13,定数!$B$6:$B$13))</f>
        <v/>
      </c>
      <c r="S27" s="83"/>
      <c r="T27" s="84" t="str">
        <f t="shared" si="7"/>
        <v/>
      </c>
      <c r="U27" s="84"/>
      <c r="V27" t="str">
        <f t="shared" si="11"/>
        <v/>
      </c>
      <c r="W27" t="str">
        <f t="shared" si="2"/>
        <v/>
      </c>
      <c r="X27" s="41" t="str">
        <f t="shared" si="8"/>
        <v/>
      </c>
      <c r="Y27" s="42" t="str">
        <f t="shared" si="9"/>
        <v/>
      </c>
      <c r="Z27" t="str">
        <f t="shared" si="3"/>
        <v/>
      </c>
      <c r="AA27" t="str">
        <f t="shared" si="4"/>
        <v/>
      </c>
    </row>
    <row r="28" spans="2:27" x14ac:dyDescent="0.2">
      <c r="B28" s="35">
        <v>20</v>
      </c>
      <c r="C28" s="81" t="str">
        <f t="shared" si="0"/>
        <v/>
      </c>
      <c r="D28" s="81"/>
      <c r="E28" s="35"/>
      <c r="F28" s="8"/>
      <c r="G28" s="35"/>
      <c r="H28" s="82"/>
      <c r="I28" s="82"/>
      <c r="J28" s="35"/>
      <c r="K28" s="45" t="str">
        <f t="shared" si="6"/>
        <v/>
      </c>
      <c r="L28" s="46"/>
      <c r="M28" s="6" t="str">
        <f>IF(J28="","",(K28/J28)/LOOKUP(RIGHT($D$2,3),定数!$A$6:$A$13,定数!$B$6:$B$13))</f>
        <v/>
      </c>
      <c r="N28" s="35"/>
      <c r="O28" s="8"/>
      <c r="P28" s="82"/>
      <c r="Q28" s="82"/>
      <c r="R28" s="83" t="str">
        <f>IF(P28="","",T28*M28*LOOKUP(RIGHT($D$2,3),定数!$A$6:$A$13,定数!$B$6:$B$13))</f>
        <v/>
      </c>
      <c r="S28" s="83"/>
      <c r="T28" s="84" t="str">
        <f t="shared" si="7"/>
        <v/>
      </c>
      <c r="U28" s="84"/>
      <c r="V28" t="str">
        <f t="shared" si="11"/>
        <v/>
      </c>
      <c r="W28" t="str">
        <f t="shared" si="2"/>
        <v/>
      </c>
      <c r="X28" s="41" t="str">
        <f t="shared" si="8"/>
        <v/>
      </c>
      <c r="Y28" s="42" t="str">
        <f t="shared" si="9"/>
        <v/>
      </c>
      <c r="Z28" t="str">
        <f t="shared" si="3"/>
        <v/>
      </c>
      <c r="AA28" t="str">
        <f t="shared" si="4"/>
        <v/>
      </c>
    </row>
    <row r="29" spans="2:27" x14ac:dyDescent="0.2">
      <c r="B29" s="35">
        <v>21</v>
      </c>
      <c r="C29" s="81" t="str">
        <f t="shared" si="0"/>
        <v/>
      </c>
      <c r="D29" s="81"/>
      <c r="E29" s="35"/>
      <c r="F29" s="8"/>
      <c r="G29" s="35"/>
      <c r="H29" s="82"/>
      <c r="I29" s="82"/>
      <c r="J29" s="35"/>
      <c r="K29" s="45" t="str">
        <f t="shared" si="6"/>
        <v/>
      </c>
      <c r="L29" s="46"/>
      <c r="M29" s="6" t="str">
        <f>IF(J29="","",(K29/J29)/LOOKUP(RIGHT($D$2,3),定数!$A$6:$A$13,定数!$B$6:$B$13))</f>
        <v/>
      </c>
      <c r="N29" s="35"/>
      <c r="O29" s="8"/>
      <c r="P29" s="82"/>
      <c r="Q29" s="82"/>
      <c r="R29" s="83" t="str">
        <f>IF(P29="","",T29*M29*LOOKUP(RIGHT($D$2,3),定数!$A$6:$A$13,定数!$B$6:$B$13))</f>
        <v/>
      </c>
      <c r="S29" s="83"/>
      <c r="T29" s="84" t="str">
        <f t="shared" si="7"/>
        <v/>
      </c>
      <c r="U29" s="84"/>
      <c r="V29" t="str">
        <f t="shared" si="11"/>
        <v/>
      </c>
      <c r="W29" t="str">
        <f t="shared" si="2"/>
        <v/>
      </c>
      <c r="X29" s="41" t="str">
        <f t="shared" si="8"/>
        <v/>
      </c>
      <c r="Y29" s="42" t="str">
        <f t="shared" si="9"/>
        <v/>
      </c>
      <c r="Z29" t="str">
        <f t="shared" si="3"/>
        <v/>
      </c>
      <c r="AA29" t="str">
        <f t="shared" si="4"/>
        <v/>
      </c>
    </row>
    <row r="30" spans="2:27" x14ac:dyDescent="0.2">
      <c r="B30" s="35">
        <v>22</v>
      </c>
      <c r="C30" s="81" t="str">
        <f t="shared" si="0"/>
        <v/>
      </c>
      <c r="D30" s="81"/>
      <c r="E30" s="35"/>
      <c r="F30" s="8"/>
      <c r="G30" s="35"/>
      <c r="H30" s="82"/>
      <c r="I30" s="82"/>
      <c r="J30" s="35"/>
      <c r="K30" s="45" t="str">
        <f t="shared" si="6"/>
        <v/>
      </c>
      <c r="L30" s="46"/>
      <c r="M30" s="6" t="str">
        <f>IF(J30="","",(K30/J30)/LOOKUP(RIGHT($D$2,3),定数!$A$6:$A$13,定数!$B$6:$B$13))</f>
        <v/>
      </c>
      <c r="N30" s="35"/>
      <c r="O30" s="8"/>
      <c r="P30" s="82"/>
      <c r="Q30" s="82"/>
      <c r="R30" s="83" t="str">
        <f>IF(P30="","",T30*M30*LOOKUP(RIGHT($D$2,3),定数!$A$6:$A$13,定数!$B$6:$B$13))</f>
        <v/>
      </c>
      <c r="S30" s="83"/>
      <c r="T30" s="84" t="str">
        <f t="shared" si="7"/>
        <v/>
      </c>
      <c r="U30" s="84"/>
      <c r="V30" t="str">
        <f t="shared" si="11"/>
        <v/>
      </c>
      <c r="W30" t="str">
        <f t="shared" si="2"/>
        <v/>
      </c>
      <c r="X30" s="41" t="str">
        <f t="shared" si="8"/>
        <v/>
      </c>
      <c r="Y30" s="42" t="str">
        <f t="shared" si="9"/>
        <v/>
      </c>
      <c r="Z30" t="str">
        <f t="shared" si="3"/>
        <v/>
      </c>
      <c r="AA30" t="str">
        <f t="shared" si="4"/>
        <v/>
      </c>
    </row>
    <row r="31" spans="2:27" x14ac:dyDescent="0.2">
      <c r="B31" s="35">
        <v>23</v>
      </c>
      <c r="C31" s="81" t="str">
        <f t="shared" si="0"/>
        <v/>
      </c>
      <c r="D31" s="81"/>
      <c r="E31" s="35"/>
      <c r="F31" s="8"/>
      <c r="G31" s="35"/>
      <c r="H31" s="82"/>
      <c r="I31" s="82"/>
      <c r="J31" s="35"/>
      <c r="K31" s="45" t="str">
        <f t="shared" si="6"/>
        <v/>
      </c>
      <c r="L31" s="46"/>
      <c r="M31" s="6" t="str">
        <f>IF(J31="","",(K31/J31)/LOOKUP(RIGHT($D$2,3),定数!$A$6:$A$13,定数!$B$6:$B$13))</f>
        <v/>
      </c>
      <c r="N31" s="35"/>
      <c r="O31" s="8"/>
      <c r="P31" s="82"/>
      <c r="Q31" s="82"/>
      <c r="R31" s="83" t="str">
        <f>IF(P31="","",T31*M31*LOOKUP(RIGHT($D$2,3),定数!$A$6:$A$13,定数!$B$6:$B$13))</f>
        <v/>
      </c>
      <c r="S31" s="83"/>
      <c r="T31" s="84" t="str">
        <f t="shared" si="7"/>
        <v/>
      </c>
      <c r="U31" s="84"/>
      <c r="V31" t="str">
        <f t="shared" si="11"/>
        <v/>
      </c>
      <c r="W31" t="str">
        <f t="shared" si="2"/>
        <v/>
      </c>
      <c r="X31" s="41" t="str">
        <f t="shared" si="8"/>
        <v/>
      </c>
      <c r="Y31" s="42" t="str">
        <f t="shared" si="9"/>
        <v/>
      </c>
      <c r="Z31" t="str">
        <f t="shared" si="3"/>
        <v/>
      </c>
      <c r="AA31" t="str">
        <f t="shared" si="4"/>
        <v/>
      </c>
    </row>
    <row r="32" spans="2:27" x14ac:dyDescent="0.2">
      <c r="B32" s="35">
        <v>24</v>
      </c>
      <c r="C32" s="81" t="str">
        <f t="shared" si="0"/>
        <v/>
      </c>
      <c r="D32" s="81"/>
      <c r="E32" s="35"/>
      <c r="F32" s="8"/>
      <c r="G32" s="35"/>
      <c r="H32" s="82"/>
      <c r="I32" s="82"/>
      <c r="J32" s="35"/>
      <c r="K32" s="45" t="str">
        <f t="shared" si="6"/>
        <v/>
      </c>
      <c r="L32" s="46"/>
      <c r="M32" s="6" t="str">
        <f>IF(J32="","",(K32/J32)/LOOKUP(RIGHT($D$2,3),定数!$A$6:$A$13,定数!$B$6:$B$13))</f>
        <v/>
      </c>
      <c r="N32" s="35"/>
      <c r="O32" s="8"/>
      <c r="P32" s="82"/>
      <c r="Q32" s="82"/>
      <c r="R32" s="83" t="str">
        <f>IF(P32="","",T32*M32*LOOKUP(RIGHT($D$2,3),定数!$A$6:$A$13,定数!$B$6:$B$13))</f>
        <v/>
      </c>
      <c r="S32" s="83"/>
      <c r="T32" s="84" t="str">
        <f t="shared" si="7"/>
        <v/>
      </c>
      <c r="U32" s="84"/>
      <c r="V32" t="str">
        <f t="shared" si="11"/>
        <v/>
      </c>
      <c r="W32" t="str">
        <f t="shared" si="2"/>
        <v/>
      </c>
      <c r="X32" s="41" t="str">
        <f t="shared" si="8"/>
        <v/>
      </c>
      <c r="Y32" s="42" t="str">
        <f t="shared" si="9"/>
        <v/>
      </c>
      <c r="Z32" t="str">
        <f t="shared" si="3"/>
        <v/>
      </c>
      <c r="AA32" t="str">
        <f t="shared" si="4"/>
        <v/>
      </c>
    </row>
    <row r="33" spans="2:27" x14ac:dyDescent="0.2">
      <c r="B33" s="35">
        <v>25</v>
      </c>
      <c r="C33" s="81" t="str">
        <f t="shared" si="0"/>
        <v/>
      </c>
      <c r="D33" s="81"/>
      <c r="E33" s="35"/>
      <c r="F33" s="8"/>
      <c r="G33" s="35"/>
      <c r="H33" s="82"/>
      <c r="I33" s="82"/>
      <c r="J33" s="35"/>
      <c r="K33" s="45" t="str">
        <f t="shared" si="6"/>
        <v/>
      </c>
      <c r="L33" s="46"/>
      <c r="M33" s="6" t="str">
        <f>IF(J33="","",(K33/J33)/LOOKUP(RIGHT($D$2,3),定数!$A$6:$A$13,定数!$B$6:$B$13))</f>
        <v/>
      </c>
      <c r="N33" s="35"/>
      <c r="O33" s="8"/>
      <c r="P33" s="82"/>
      <c r="Q33" s="82"/>
      <c r="R33" s="83" t="str">
        <f>IF(P33="","",T33*M33*LOOKUP(RIGHT($D$2,3),定数!$A$6:$A$13,定数!$B$6:$B$13))</f>
        <v/>
      </c>
      <c r="S33" s="83"/>
      <c r="T33" s="84" t="str">
        <f t="shared" si="7"/>
        <v/>
      </c>
      <c r="U33" s="84"/>
      <c r="V33" t="str">
        <f t="shared" si="11"/>
        <v/>
      </c>
      <c r="W33" t="str">
        <f t="shared" si="2"/>
        <v/>
      </c>
      <c r="X33" s="41" t="str">
        <f t="shared" si="8"/>
        <v/>
      </c>
      <c r="Y33" s="42" t="str">
        <f t="shared" si="9"/>
        <v/>
      </c>
      <c r="Z33" t="str">
        <f t="shared" si="3"/>
        <v/>
      </c>
      <c r="AA33" t="str">
        <f t="shared" si="4"/>
        <v/>
      </c>
    </row>
    <row r="34" spans="2:27" x14ac:dyDescent="0.2">
      <c r="B34" s="35">
        <v>26</v>
      </c>
      <c r="C34" s="81" t="str">
        <f t="shared" si="0"/>
        <v/>
      </c>
      <c r="D34" s="81"/>
      <c r="E34" s="35"/>
      <c r="F34" s="8"/>
      <c r="G34" s="35"/>
      <c r="H34" s="82"/>
      <c r="I34" s="82"/>
      <c r="J34" s="35"/>
      <c r="K34" s="45" t="str">
        <f t="shared" si="6"/>
        <v/>
      </c>
      <c r="L34" s="46"/>
      <c r="M34" s="6" t="str">
        <f>IF(J34="","",(K34/J34)/LOOKUP(RIGHT($D$2,3),定数!$A$6:$A$13,定数!$B$6:$B$13))</f>
        <v/>
      </c>
      <c r="N34" s="35"/>
      <c r="O34" s="8"/>
      <c r="P34" s="82"/>
      <c r="Q34" s="82"/>
      <c r="R34" s="83" t="str">
        <f>IF(P34="","",T34*M34*LOOKUP(RIGHT($D$2,3),定数!$A$6:$A$13,定数!$B$6:$B$13))</f>
        <v/>
      </c>
      <c r="S34" s="83"/>
      <c r="T34" s="84" t="str">
        <f t="shared" si="7"/>
        <v/>
      </c>
      <c r="U34" s="84"/>
      <c r="V34" t="str">
        <f t="shared" si="11"/>
        <v/>
      </c>
      <c r="W34" t="str">
        <f t="shared" si="2"/>
        <v/>
      </c>
      <c r="X34" s="41" t="str">
        <f t="shared" si="8"/>
        <v/>
      </c>
      <c r="Y34" s="42" t="str">
        <f t="shared" si="9"/>
        <v/>
      </c>
      <c r="Z34" t="str">
        <f t="shared" si="3"/>
        <v/>
      </c>
      <c r="AA34" t="str">
        <f t="shared" si="4"/>
        <v/>
      </c>
    </row>
    <row r="35" spans="2:27" x14ac:dyDescent="0.2">
      <c r="B35" s="35">
        <v>27</v>
      </c>
      <c r="C35" s="81" t="str">
        <f t="shared" si="0"/>
        <v/>
      </c>
      <c r="D35" s="81"/>
      <c r="E35" s="35"/>
      <c r="F35" s="8"/>
      <c r="G35" s="35"/>
      <c r="H35" s="82"/>
      <c r="I35" s="82"/>
      <c r="J35" s="35"/>
      <c r="K35" s="45" t="str">
        <f t="shared" si="6"/>
        <v/>
      </c>
      <c r="L35" s="46"/>
      <c r="M35" s="6" t="str">
        <f>IF(J35="","",(K35/J35)/LOOKUP(RIGHT($D$2,3),定数!$A$6:$A$13,定数!$B$6:$B$13))</f>
        <v/>
      </c>
      <c r="N35" s="35"/>
      <c r="O35" s="8"/>
      <c r="P35" s="82"/>
      <c r="Q35" s="82"/>
      <c r="R35" s="83" t="str">
        <f>IF(P35="","",T35*M35*LOOKUP(RIGHT($D$2,3),定数!$A$6:$A$13,定数!$B$6:$B$13))</f>
        <v/>
      </c>
      <c r="S35" s="83"/>
      <c r="T35" s="84" t="str">
        <f t="shared" si="7"/>
        <v/>
      </c>
      <c r="U35" s="84"/>
      <c r="V35" t="str">
        <f t="shared" si="11"/>
        <v/>
      </c>
      <c r="W35" t="str">
        <f t="shared" si="2"/>
        <v/>
      </c>
      <c r="X35" s="41" t="str">
        <f t="shared" si="8"/>
        <v/>
      </c>
      <c r="Y35" s="42" t="str">
        <f t="shared" si="9"/>
        <v/>
      </c>
      <c r="Z35" t="str">
        <f t="shared" si="3"/>
        <v/>
      </c>
      <c r="AA35" t="str">
        <f t="shared" si="4"/>
        <v/>
      </c>
    </row>
    <row r="36" spans="2:27" x14ac:dyDescent="0.2">
      <c r="B36" s="35">
        <v>28</v>
      </c>
      <c r="C36" s="81" t="str">
        <f t="shared" si="0"/>
        <v/>
      </c>
      <c r="D36" s="81"/>
      <c r="E36" s="35"/>
      <c r="F36" s="8"/>
      <c r="G36" s="35"/>
      <c r="H36" s="82"/>
      <c r="I36" s="82"/>
      <c r="J36" s="35"/>
      <c r="K36" s="45" t="str">
        <f t="shared" si="6"/>
        <v/>
      </c>
      <c r="L36" s="46"/>
      <c r="M36" s="6" t="str">
        <f>IF(J36="","",(K36/J36)/LOOKUP(RIGHT($D$2,3),定数!$A$6:$A$13,定数!$B$6:$B$13))</f>
        <v/>
      </c>
      <c r="N36" s="35"/>
      <c r="O36" s="8"/>
      <c r="P36" s="82"/>
      <c r="Q36" s="82"/>
      <c r="R36" s="83" t="str">
        <f>IF(P36="","",T36*M36*LOOKUP(RIGHT($D$2,3),定数!$A$6:$A$13,定数!$B$6:$B$13))</f>
        <v/>
      </c>
      <c r="S36" s="83"/>
      <c r="T36" s="84" t="str">
        <f t="shared" si="7"/>
        <v/>
      </c>
      <c r="U36" s="84"/>
      <c r="V36" t="str">
        <f t="shared" si="11"/>
        <v/>
      </c>
      <c r="W36" t="str">
        <f t="shared" si="2"/>
        <v/>
      </c>
      <c r="X36" s="41" t="str">
        <f t="shared" si="8"/>
        <v/>
      </c>
      <c r="Y36" s="42" t="str">
        <f t="shared" si="9"/>
        <v/>
      </c>
      <c r="Z36" t="str">
        <f t="shared" si="3"/>
        <v/>
      </c>
      <c r="AA36" t="str">
        <f t="shared" si="4"/>
        <v/>
      </c>
    </row>
    <row r="37" spans="2:27" x14ac:dyDescent="0.2">
      <c r="B37" s="35">
        <v>29</v>
      </c>
      <c r="C37" s="81" t="str">
        <f t="shared" si="0"/>
        <v/>
      </c>
      <c r="D37" s="81"/>
      <c r="E37" s="35"/>
      <c r="F37" s="8"/>
      <c r="G37" s="35"/>
      <c r="H37" s="82"/>
      <c r="I37" s="82"/>
      <c r="J37" s="35"/>
      <c r="K37" s="45" t="str">
        <f t="shared" si="6"/>
        <v/>
      </c>
      <c r="L37" s="46"/>
      <c r="M37" s="6" t="str">
        <f>IF(J37="","",(K37/J37)/LOOKUP(RIGHT($D$2,3),定数!$A$6:$A$13,定数!$B$6:$B$13))</f>
        <v/>
      </c>
      <c r="N37" s="35"/>
      <c r="O37" s="8"/>
      <c r="P37" s="82"/>
      <c r="Q37" s="82"/>
      <c r="R37" s="83" t="str">
        <f>IF(P37="","",T37*M37*LOOKUP(RIGHT($D$2,3),定数!$A$6:$A$13,定数!$B$6:$B$13))</f>
        <v/>
      </c>
      <c r="S37" s="83"/>
      <c r="T37" s="84" t="str">
        <f t="shared" si="7"/>
        <v/>
      </c>
      <c r="U37" s="84"/>
      <c r="V37" t="str">
        <f t="shared" si="11"/>
        <v/>
      </c>
      <c r="W37" t="str">
        <f t="shared" si="2"/>
        <v/>
      </c>
      <c r="X37" s="41" t="str">
        <f t="shared" si="8"/>
        <v/>
      </c>
      <c r="Y37" s="42" t="str">
        <f t="shared" si="9"/>
        <v/>
      </c>
      <c r="Z37" t="str">
        <f t="shared" si="3"/>
        <v/>
      </c>
      <c r="AA37" t="str">
        <f t="shared" si="4"/>
        <v/>
      </c>
    </row>
    <row r="38" spans="2:27" x14ac:dyDescent="0.2">
      <c r="B38" s="35">
        <v>30</v>
      </c>
      <c r="C38" s="81" t="str">
        <f t="shared" si="0"/>
        <v/>
      </c>
      <c r="D38" s="81"/>
      <c r="E38" s="35"/>
      <c r="F38" s="8"/>
      <c r="G38" s="35"/>
      <c r="H38" s="82"/>
      <c r="I38" s="82"/>
      <c r="J38" s="35"/>
      <c r="K38" s="45" t="str">
        <f t="shared" si="6"/>
        <v/>
      </c>
      <c r="L38" s="46"/>
      <c r="M38" s="6" t="str">
        <f>IF(J38="","",(K38/J38)/LOOKUP(RIGHT($D$2,3),定数!$A$6:$A$13,定数!$B$6:$B$13))</f>
        <v/>
      </c>
      <c r="N38" s="35"/>
      <c r="O38" s="8"/>
      <c r="P38" s="82"/>
      <c r="Q38" s="82"/>
      <c r="R38" s="83" t="str">
        <f>IF(P38="","",T38*M38*LOOKUP(RIGHT($D$2,3),定数!$A$6:$A$13,定数!$B$6:$B$13))</f>
        <v/>
      </c>
      <c r="S38" s="83"/>
      <c r="T38" s="84" t="str">
        <f t="shared" si="7"/>
        <v/>
      </c>
      <c r="U38" s="84"/>
      <c r="V38" t="str">
        <f t="shared" si="11"/>
        <v/>
      </c>
      <c r="W38" t="str">
        <f t="shared" si="2"/>
        <v/>
      </c>
      <c r="X38" s="41" t="str">
        <f t="shared" si="8"/>
        <v/>
      </c>
      <c r="Y38" s="42" t="str">
        <f t="shared" si="9"/>
        <v/>
      </c>
      <c r="Z38" t="str">
        <f t="shared" si="3"/>
        <v/>
      </c>
      <c r="AA38" t="str">
        <f t="shared" si="4"/>
        <v/>
      </c>
    </row>
    <row r="39" spans="2:27" x14ac:dyDescent="0.2">
      <c r="B39" s="35">
        <v>31</v>
      </c>
      <c r="C39" s="81" t="str">
        <f t="shared" si="0"/>
        <v/>
      </c>
      <c r="D39" s="81"/>
      <c r="E39" s="35"/>
      <c r="F39" s="8"/>
      <c r="G39" s="35"/>
      <c r="H39" s="82"/>
      <c r="I39" s="82"/>
      <c r="J39" s="35"/>
      <c r="K39" s="45" t="str">
        <f t="shared" si="6"/>
        <v/>
      </c>
      <c r="L39" s="46"/>
      <c r="M39" s="6" t="str">
        <f>IF(J39="","",(K39/J39)/LOOKUP(RIGHT($D$2,3),定数!$A$6:$A$13,定数!$B$6:$B$13))</f>
        <v/>
      </c>
      <c r="N39" s="35"/>
      <c r="O39" s="8"/>
      <c r="P39" s="82"/>
      <c r="Q39" s="82"/>
      <c r="R39" s="83" t="str">
        <f>IF(P39="","",T39*M39*LOOKUP(RIGHT($D$2,3),定数!$A$6:$A$13,定数!$B$6:$B$13))</f>
        <v/>
      </c>
      <c r="S39" s="83"/>
      <c r="T39" s="84" t="str">
        <f t="shared" si="7"/>
        <v/>
      </c>
      <c r="U39" s="84"/>
      <c r="V39" t="str">
        <f t="shared" si="11"/>
        <v/>
      </c>
      <c r="W39" t="str">
        <f t="shared" si="2"/>
        <v/>
      </c>
      <c r="X39" s="41" t="str">
        <f t="shared" si="8"/>
        <v/>
      </c>
      <c r="Y39" s="42" t="str">
        <f t="shared" si="9"/>
        <v/>
      </c>
      <c r="Z39" t="str">
        <f t="shared" si="3"/>
        <v/>
      </c>
      <c r="AA39" t="str">
        <f t="shared" si="4"/>
        <v/>
      </c>
    </row>
    <row r="40" spans="2:27" x14ac:dyDescent="0.2">
      <c r="B40" s="35">
        <v>32</v>
      </c>
      <c r="C40" s="81" t="str">
        <f t="shared" si="0"/>
        <v/>
      </c>
      <c r="D40" s="81"/>
      <c r="E40" s="35"/>
      <c r="F40" s="8"/>
      <c r="G40" s="35"/>
      <c r="H40" s="82"/>
      <c r="I40" s="82"/>
      <c r="J40" s="35"/>
      <c r="K40" s="45" t="str">
        <f t="shared" si="6"/>
        <v/>
      </c>
      <c r="L40" s="46"/>
      <c r="M40" s="6" t="str">
        <f>IF(J40="","",(K40/J40)/LOOKUP(RIGHT($D$2,3),定数!$A$6:$A$13,定数!$B$6:$B$13))</f>
        <v/>
      </c>
      <c r="N40" s="35"/>
      <c r="O40" s="8"/>
      <c r="P40" s="82"/>
      <c r="Q40" s="82"/>
      <c r="R40" s="83" t="str">
        <f>IF(P40="","",T40*M40*LOOKUP(RIGHT($D$2,3),定数!$A$6:$A$13,定数!$B$6:$B$13))</f>
        <v/>
      </c>
      <c r="S40" s="83"/>
      <c r="T40" s="84" t="str">
        <f t="shared" si="7"/>
        <v/>
      </c>
      <c r="U40" s="84"/>
      <c r="V40" t="str">
        <f t="shared" si="11"/>
        <v/>
      </c>
      <c r="W40" t="str">
        <f t="shared" si="2"/>
        <v/>
      </c>
      <c r="X40" s="41" t="str">
        <f t="shared" si="8"/>
        <v/>
      </c>
      <c r="Y40" s="42" t="str">
        <f t="shared" si="9"/>
        <v/>
      </c>
      <c r="Z40" t="str">
        <f t="shared" si="3"/>
        <v/>
      </c>
      <c r="AA40" t="str">
        <f t="shared" si="4"/>
        <v/>
      </c>
    </row>
    <row r="41" spans="2:27" x14ac:dyDescent="0.2">
      <c r="B41" s="35">
        <v>33</v>
      </c>
      <c r="C41" s="81" t="str">
        <f t="shared" si="0"/>
        <v/>
      </c>
      <c r="D41" s="81"/>
      <c r="E41" s="35"/>
      <c r="F41" s="8"/>
      <c r="G41" s="35"/>
      <c r="H41" s="82"/>
      <c r="I41" s="82"/>
      <c r="J41" s="35"/>
      <c r="K41" s="45" t="str">
        <f t="shared" si="6"/>
        <v/>
      </c>
      <c r="L41" s="46"/>
      <c r="M41" s="6" t="str">
        <f>IF(J41="","",(K41/J41)/LOOKUP(RIGHT($D$2,3),定数!$A$6:$A$13,定数!$B$6:$B$13))</f>
        <v/>
      </c>
      <c r="N41" s="35"/>
      <c r="O41" s="8"/>
      <c r="P41" s="82"/>
      <c r="Q41" s="82"/>
      <c r="R41" s="83" t="str">
        <f>IF(P41="","",T41*M41*LOOKUP(RIGHT($D$2,3),定数!$A$6:$A$13,定数!$B$6:$B$13))</f>
        <v/>
      </c>
      <c r="S41" s="83"/>
      <c r="T41" s="84" t="str">
        <f t="shared" si="7"/>
        <v/>
      </c>
      <c r="U41" s="84"/>
      <c r="V41" t="str">
        <f t="shared" si="11"/>
        <v/>
      </c>
      <c r="W41" t="str">
        <f t="shared" si="2"/>
        <v/>
      </c>
      <c r="X41" s="41" t="str">
        <f t="shared" si="8"/>
        <v/>
      </c>
      <c r="Y41" s="42" t="str">
        <f t="shared" si="9"/>
        <v/>
      </c>
      <c r="Z41" t="str">
        <f t="shared" si="3"/>
        <v/>
      </c>
      <c r="AA41" t="str">
        <f t="shared" si="4"/>
        <v/>
      </c>
    </row>
    <row r="42" spans="2:27" x14ac:dyDescent="0.2">
      <c r="B42" s="35">
        <v>34</v>
      </c>
      <c r="C42" s="81" t="str">
        <f t="shared" si="0"/>
        <v/>
      </c>
      <c r="D42" s="81"/>
      <c r="E42" s="35"/>
      <c r="F42" s="8"/>
      <c r="G42" s="35"/>
      <c r="H42" s="82"/>
      <c r="I42" s="82"/>
      <c r="J42" s="35"/>
      <c r="K42" s="45" t="str">
        <f t="shared" si="6"/>
        <v/>
      </c>
      <c r="L42" s="46"/>
      <c r="M42" s="6" t="str">
        <f>IF(J42="","",(K42/J42)/LOOKUP(RIGHT($D$2,3),定数!$A$6:$A$13,定数!$B$6:$B$13))</f>
        <v/>
      </c>
      <c r="N42" s="35"/>
      <c r="O42" s="8"/>
      <c r="P42" s="82"/>
      <c r="Q42" s="82"/>
      <c r="R42" s="83" t="str">
        <f>IF(P42="","",T42*M42*LOOKUP(RIGHT($D$2,3),定数!$A$6:$A$13,定数!$B$6:$B$13))</f>
        <v/>
      </c>
      <c r="S42" s="83"/>
      <c r="T42" s="84" t="str">
        <f t="shared" si="7"/>
        <v/>
      </c>
      <c r="U42" s="84"/>
      <c r="V42" t="str">
        <f t="shared" si="11"/>
        <v/>
      </c>
      <c r="W42" t="str">
        <f t="shared" si="2"/>
        <v/>
      </c>
      <c r="X42" s="41" t="str">
        <f t="shared" si="8"/>
        <v/>
      </c>
      <c r="Y42" s="42" t="str">
        <f t="shared" si="9"/>
        <v/>
      </c>
      <c r="Z42" t="str">
        <f t="shared" si="3"/>
        <v/>
      </c>
      <c r="AA42" t="str">
        <f t="shared" si="4"/>
        <v/>
      </c>
    </row>
    <row r="43" spans="2:27" x14ac:dyDescent="0.2">
      <c r="B43" s="35">
        <v>35</v>
      </c>
      <c r="C43" s="81" t="str">
        <f t="shared" si="0"/>
        <v/>
      </c>
      <c r="D43" s="81"/>
      <c r="E43" s="35"/>
      <c r="F43" s="8"/>
      <c r="G43" s="35"/>
      <c r="H43" s="82"/>
      <c r="I43" s="82"/>
      <c r="J43" s="35"/>
      <c r="K43" s="45" t="str">
        <f t="shared" si="6"/>
        <v/>
      </c>
      <c r="L43" s="46"/>
      <c r="M43" s="6" t="str">
        <f>IF(J43="","",(K43/J43)/LOOKUP(RIGHT($D$2,3),定数!$A$6:$A$13,定数!$B$6:$B$13))</f>
        <v/>
      </c>
      <c r="N43" s="35"/>
      <c r="O43" s="8"/>
      <c r="P43" s="82"/>
      <c r="Q43" s="82"/>
      <c r="R43" s="83" t="str">
        <f>IF(P43="","",T43*M43*LOOKUP(RIGHT($D$2,3),定数!$A$6:$A$13,定数!$B$6:$B$13))</f>
        <v/>
      </c>
      <c r="S43" s="83"/>
      <c r="T43" s="84" t="str">
        <f t="shared" si="7"/>
        <v/>
      </c>
      <c r="U43" s="84"/>
      <c r="V43" t="str">
        <f t="shared" si="11"/>
        <v/>
      </c>
      <c r="W43" t="str">
        <f t="shared" si="2"/>
        <v/>
      </c>
      <c r="X43" s="41" t="str">
        <f t="shared" si="8"/>
        <v/>
      </c>
      <c r="Y43" s="42" t="str">
        <f t="shared" si="9"/>
        <v/>
      </c>
      <c r="Z43" t="str">
        <f t="shared" si="3"/>
        <v/>
      </c>
      <c r="AA43" t="str">
        <f t="shared" si="4"/>
        <v/>
      </c>
    </row>
    <row r="44" spans="2:27" x14ac:dyDescent="0.2">
      <c r="B44" s="35">
        <v>36</v>
      </c>
      <c r="C44" s="81" t="str">
        <f t="shared" si="0"/>
        <v/>
      </c>
      <c r="D44" s="81"/>
      <c r="E44" s="35"/>
      <c r="F44" s="8"/>
      <c r="G44" s="35"/>
      <c r="H44" s="82"/>
      <c r="I44" s="82"/>
      <c r="J44" s="35"/>
      <c r="K44" s="45" t="str">
        <f t="shared" si="6"/>
        <v/>
      </c>
      <c r="L44" s="46"/>
      <c r="M44" s="6" t="str">
        <f>IF(J44="","",(K44/J44)/LOOKUP(RIGHT($D$2,3),定数!$A$6:$A$13,定数!$B$6:$B$13))</f>
        <v/>
      </c>
      <c r="N44" s="35"/>
      <c r="O44" s="8"/>
      <c r="P44" s="82"/>
      <c r="Q44" s="82"/>
      <c r="R44" s="83" t="str">
        <f>IF(P44="","",T44*M44*LOOKUP(RIGHT($D$2,3),定数!$A$6:$A$13,定数!$B$6:$B$13))</f>
        <v/>
      </c>
      <c r="S44" s="83"/>
      <c r="T44" s="84" t="str">
        <f t="shared" si="7"/>
        <v/>
      </c>
      <c r="U44" s="84"/>
      <c r="V44" t="str">
        <f t="shared" si="11"/>
        <v/>
      </c>
      <c r="W44" t="str">
        <f t="shared" si="2"/>
        <v/>
      </c>
      <c r="X44" s="41" t="str">
        <f t="shared" si="8"/>
        <v/>
      </c>
      <c r="Y44" s="42" t="str">
        <f t="shared" si="9"/>
        <v/>
      </c>
      <c r="Z44" t="str">
        <f t="shared" si="3"/>
        <v/>
      </c>
      <c r="AA44" t="str">
        <f t="shared" si="4"/>
        <v/>
      </c>
    </row>
    <row r="45" spans="2:27" x14ac:dyDescent="0.2">
      <c r="B45" s="35">
        <v>37</v>
      </c>
      <c r="C45" s="81" t="str">
        <f t="shared" si="0"/>
        <v/>
      </c>
      <c r="D45" s="81"/>
      <c r="E45" s="35"/>
      <c r="F45" s="8"/>
      <c r="G45" s="35"/>
      <c r="H45" s="82"/>
      <c r="I45" s="82"/>
      <c r="J45" s="35"/>
      <c r="K45" s="45" t="str">
        <f t="shared" si="6"/>
        <v/>
      </c>
      <c r="L45" s="46"/>
      <c r="M45" s="6" t="str">
        <f>IF(J45="","",(K45/J45)/LOOKUP(RIGHT($D$2,3),定数!$A$6:$A$13,定数!$B$6:$B$13))</f>
        <v/>
      </c>
      <c r="N45" s="35"/>
      <c r="O45" s="8"/>
      <c r="P45" s="82"/>
      <c r="Q45" s="82"/>
      <c r="R45" s="83" t="str">
        <f>IF(P45="","",T45*M45*LOOKUP(RIGHT($D$2,3),定数!$A$6:$A$13,定数!$B$6:$B$13))</f>
        <v/>
      </c>
      <c r="S45" s="83"/>
      <c r="T45" s="84" t="str">
        <f t="shared" si="7"/>
        <v/>
      </c>
      <c r="U45" s="84"/>
      <c r="V45" t="str">
        <f t="shared" si="11"/>
        <v/>
      </c>
      <c r="W45" t="str">
        <f t="shared" si="2"/>
        <v/>
      </c>
      <c r="X45" s="41" t="str">
        <f t="shared" si="8"/>
        <v/>
      </c>
      <c r="Y45" s="42" t="str">
        <f t="shared" si="9"/>
        <v/>
      </c>
      <c r="Z45" t="str">
        <f t="shared" si="3"/>
        <v/>
      </c>
      <c r="AA45" t="str">
        <f t="shared" si="4"/>
        <v/>
      </c>
    </row>
    <row r="46" spans="2:27" x14ac:dyDescent="0.2">
      <c r="B46" s="35">
        <v>38</v>
      </c>
      <c r="C46" s="81" t="str">
        <f t="shared" si="0"/>
        <v/>
      </c>
      <c r="D46" s="81"/>
      <c r="E46" s="35"/>
      <c r="F46" s="8"/>
      <c r="G46" s="35"/>
      <c r="H46" s="82"/>
      <c r="I46" s="82"/>
      <c r="J46" s="35"/>
      <c r="K46" s="45" t="str">
        <f t="shared" si="6"/>
        <v/>
      </c>
      <c r="L46" s="46"/>
      <c r="M46" s="6" t="str">
        <f>IF(J46="","",(K46/J46)/LOOKUP(RIGHT($D$2,3),定数!$A$6:$A$13,定数!$B$6:$B$13))</f>
        <v/>
      </c>
      <c r="N46" s="35"/>
      <c r="O46" s="8"/>
      <c r="P46" s="82"/>
      <c r="Q46" s="82"/>
      <c r="R46" s="83" t="str">
        <f>IF(P46="","",T46*M46*LOOKUP(RIGHT($D$2,3),定数!$A$6:$A$13,定数!$B$6:$B$13))</f>
        <v/>
      </c>
      <c r="S46" s="83"/>
      <c r="T46" s="84" t="str">
        <f t="shared" si="7"/>
        <v/>
      </c>
      <c r="U46" s="84"/>
      <c r="V46" t="str">
        <f t="shared" si="11"/>
        <v/>
      </c>
      <c r="W46" t="str">
        <f t="shared" si="2"/>
        <v/>
      </c>
      <c r="X46" s="41" t="str">
        <f t="shared" si="8"/>
        <v/>
      </c>
      <c r="Y46" s="42" t="str">
        <f t="shared" si="9"/>
        <v/>
      </c>
      <c r="Z46" t="str">
        <f t="shared" si="3"/>
        <v/>
      </c>
      <c r="AA46" t="str">
        <f t="shared" si="4"/>
        <v/>
      </c>
    </row>
    <row r="47" spans="2:27" x14ac:dyDescent="0.2">
      <c r="B47" s="35">
        <v>39</v>
      </c>
      <c r="C47" s="81" t="str">
        <f t="shared" si="0"/>
        <v/>
      </c>
      <c r="D47" s="81"/>
      <c r="E47" s="35"/>
      <c r="F47" s="8"/>
      <c r="G47" s="35"/>
      <c r="H47" s="82"/>
      <c r="I47" s="82"/>
      <c r="J47" s="35"/>
      <c r="K47" s="45" t="str">
        <f t="shared" si="6"/>
        <v/>
      </c>
      <c r="L47" s="46"/>
      <c r="M47" s="6" t="str">
        <f>IF(J47="","",(K47/J47)/LOOKUP(RIGHT($D$2,3),定数!$A$6:$A$13,定数!$B$6:$B$13))</f>
        <v/>
      </c>
      <c r="N47" s="35"/>
      <c r="O47" s="8"/>
      <c r="P47" s="82"/>
      <c r="Q47" s="82"/>
      <c r="R47" s="83" t="str">
        <f>IF(P47="","",T47*M47*LOOKUP(RIGHT($D$2,3),定数!$A$6:$A$13,定数!$B$6:$B$13))</f>
        <v/>
      </c>
      <c r="S47" s="83"/>
      <c r="T47" s="84" t="str">
        <f t="shared" si="7"/>
        <v/>
      </c>
      <c r="U47" s="84"/>
      <c r="V47" t="str">
        <f t="shared" si="11"/>
        <v/>
      </c>
      <c r="W47" t="str">
        <f t="shared" si="2"/>
        <v/>
      </c>
      <c r="X47" s="41" t="str">
        <f t="shared" si="8"/>
        <v/>
      </c>
      <c r="Y47" s="42" t="str">
        <f t="shared" si="9"/>
        <v/>
      </c>
      <c r="Z47" t="str">
        <f t="shared" si="3"/>
        <v/>
      </c>
      <c r="AA47" t="str">
        <f t="shared" si="4"/>
        <v/>
      </c>
    </row>
    <row r="48" spans="2:27" x14ac:dyDescent="0.2">
      <c r="B48" s="35">
        <v>40</v>
      </c>
      <c r="C48" s="81" t="str">
        <f t="shared" si="0"/>
        <v/>
      </c>
      <c r="D48" s="81"/>
      <c r="E48" s="35"/>
      <c r="F48" s="8"/>
      <c r="G48" s="35"/>
      <c r="H48" s="82"/>
      <c r="I48" s="82"/>
      <c r="J48" s="35"/>
      <c r="K48" s="45" t="str">
        <f t="shared" si="6"/>
        <v/>
      </c>
      <c r="L48" s="46"/>
      <c r="M48" s="6" t="str">
        <f>IF(J48="","",(K48/J48)/LOOKUP(RIGHT($D$2,3),定数!$A$6:$A$13,定数!$B$6:$B$13))</f>
        <v/>
      </c>
      <c r="N48" s="35"/>
      <c r="O48" s="8"/>
      <c r="P48" s="82"/>
      <c r="Q48" s="82"/>
      <c r="R48" s="83" t="str">
        <f>IF(P48="","",T48*M48*LOOKUP(RIGHT($D$2,3),定数!$A$6:$A$13,定数!$B$6:$B$13))</f>
        <v/>
      </c>
      <c r="S48" s="83"/>
      <c r="T48" s="84" t="str">
        <f t="shared" si="7"/>
        <v/>
      </c>
      <c r="U48" s="84"/>
      <c r="V48" t="str">
        <f t="shared" si="11"/>
        <v/>
      </c>
      <c r="W48" t="str">
        <f t="shared" si="2"/>
        <v/>
      </c>
      <c r="X48" s="41" t="str">
        <f t="shared" si="8"/>
        <v/>
      </c>
      <c r="Y48" s="42" t="str">
        <f t="shared" si="9"/>
        <v/>
      </c>
      <c r="Z48" t="str">
        <f t="shared" si="3"/>
        <v/>
      </c>
      <c r="AA48" t="str">
        <f t="shared" si="4"/>
        <v/>
      </c>
    </row>
    <row r="49" spans="2:27" x14ac:dyDescent="0.2">
      <c r="B49" s="35">
        <v>41</v>
      </c>
      <c r="C49" s="81" t="str">
        <f t="shared" si="0"/>
        <v/>
      </c>
      <c r="D49" s="81"/>
      <c r="E49" s="35"/>
      <c r="F49" s="8"/>
      <c r="G49" s="35"/>
      <c r="H49" s="82"/>
      <c r="I49" s="82"/>
      <c r="J49" s="35"/>
      <c r="K49" s="45" t="str">
        <f t="shared" si="6"/>
        <v/>
      </c>
      <c r="L49" s="46"/>
      <c r="M49" s="6" t="str">
        <f>IF(J49="","",(K49/J49)/LOOKUP(RIGHT($D$2,3),定数!$A$6:$A$13,定数!$B$6:$B$13))</f>
        <v/>
      </c>
      <c r="N49" s="35"/>
      <c r="O49" s="8"/>
      <c r="P49" s="82"/>
      <c r="Q49" s="82"/>
      <c r="R49" s="83" t="str">
        <f>IF(P49="","",T49*M49*LOOKUP(RIGHT($D$2,3),定数!$A$6:$A$13,定数!$B$6:$B$13))</f>
        <v/>
      </c>
      <c r="S49" s="83"/>
      <c r="T49" s="84" t="str">
        <f t="shared" si="7"/>
        <v/>
      </c>
      <c r="U49" s="84"/>
      <c r="V49" t="str">
        <f t="shared" si="11"/>
        <v/>
      </c>
      <c r="W49" t="str">
        <f t="shared" si="2"/>
        <v/>
      </c>
      <c r="X49" s="41" t="str">
        <f t="shared" si="8"/>
        <v/>
      </c>
      <c r="Y49" s="42" t="str">
        <f t="shared" si="9"/>
        <v/>
      </c>
      <c r="Z49" t="str">
        <f t="shared" si="3"/>
        <v/>
      </c>
      <c r="AA49" t="str">
        <f t="shared" si="4"/>
        <v/>
      </c>
    </row>
    <row r="50" spans="2:27" x14ac:dyDescent="0.2">
      <c r="B50" s="35">
        <v>42</v>
      </c>
      <c r="C50" s="81" t="str">
        <f t="shared" si="0"/>
        <v/>
      </c>
      <c r="D50" s="81"/>
      <c r="E50" s="35"/>
      <c r="F50" s="8"/>
      <c r="G50" s="35"/>
      <c r="H50" s="82"/>
      <c r="I50" s="82"/>
      <c r="J50" s="35"/>
      <c r="K50" s="45" t="str">
        <f t="shared" si="6"/>
        <v/>
      </c>
      <c r="L50" s="46"/>
      <c r="M50" s="6" t="str">
        <f>IF(J50="","",(K50/J50)/LOOKUP(RIGHT($D$2,3),定数!$A$6:$A$13,定数!$B$6:$B$13))</f>
        <v/>
      </c>
      <c r="N50" s="35"/>
      <c r="O50" s="8"/>
      <c r="P50" s="82"/>
      <c r="Q50" s="82"/>
      <c r="R50" s="83" t="str">
        <f>IF(P50="","",T50*M50*LOOKUP(RIGHT($D$2,3),定数!$A$6:$A$13,定数!$B$6:$B$13))</f>
        <v/>
      </c>
      <c r="S50" s="83"/>
      <c r="T50" s="84" t="str">
        <f t="shared" si="7"/>
        <v/>
      </c>
      <c r="U50" s="84"/>
      <c r="V50" t="str">
        <f t="shared" si="11"/>
        <v/>
      </c>
      <c r="W50" t="str">
        <f t="shared" si="2"/>
        <v/>
      </c>
      <c r="X50" s="41" t="str">
        <f t="shared" si="8"/>
        <v/>
      </c>
      <c r="Y50" s="42" t="str">
        <f t="shared" si="9"/>
        <v/>
      </c>
      <c r="Z50" t="str">
        <f t="shared" si="3"/>
        <v/>
      </c>
      <c r="AA50" t="str">
        <f t="shared" si="4"/>
        <v/>
      </c>
    </row>
    <row r="51" spans="2:27" x14ac:dyDescent="0.2">
      <c r="B51" s="35">
        <v>43</v>
      </c>
      <c r="C51" s="81" t="str">
        <f t="shared" si="0"/>
        <v/>
      </c>
      <c r="D51" s="81"/>
      <c r="E51" s="35"/>
      <c r="F51" s="8"/>
      <c r="G51" s="35"/>
      <c r="H51" s="82"/>
      <c r="I51" s="82"/>
      <c r="J51" s="35"/>
      <c r="K51" s="45" t="str">
        <f t="shared" si="6"/>
        <v/>
      </c>
      <c r="L51" s="46"/>
      <c r="M51" s="6" t="str">
        <f>IF(J51="","",(K51/J51)/LOOKUP(RIGHT($D$2,3),定数!$A$6:$A$13,定数!$B$6:$B$13))</f>
        <v/>
      </c>
      <c r="N51" s="35"/>
      <c r="O51" s="8"/>
      <c r="P51" s="82"/>
      <c r="Q51" s="82"/>
      <c r="R51" s="83" t="str">
        <f>IF(P51="","",T51*M51*LOOKUP(RIGHT($D$2,3),定数!$A$6:$A$13,定数!$B$6:$B$13))</f>
        <v/>
      </c>
      <c r="S51" s="83"/>
      <c r="T51" s="84" t="str">
        <f t="shared" si="7"/>
        <v/>
      </c>
      <c r="U51" s="84"/>
      <c r="V51" t="str">
        <f t="shared" si="11"/>
        <v/>
      </c>
      <c r="W51" t="str">
        <f t="shared" si="2"/>
        <v/>
      </c>
      <c r="X51" s="41" t="str">
        <f t="shared" si="8"/>
        <v/>
      </c>
      <c r="Y51" s="42" t="str">
        <f t="shared" si="9"/>
        <v/>
      </c>
      <c r="Z51" t="str">
        <f t="shared" si="3"/>
        <v/>
      </c>
      <c r="AA51" t="str">
        <f t="shared" si="4"/>
        <v/>
      </c>
    </row>
    <row r="52" spans="2:27" x14ac:dyDescent="0.2">
      <c r="B52" s="35">
        <v>44</v>
      </c>
      <c r="C52" s="81" t="str">
        <f t="shared" si="0"/>
        <v/>
      </c>
      <c r="D52" s="81"/>
      <c r="E52" s="35"/>
      <c r="F52" s="8"/>
      <c r="G52" s="35"/>
      <c r="H52" s="82"/>
      <c r="I52" s="82"/>
      <c r="J52" s="35"/>
      <c r="K52" s="45" t="str">
        <f t="shared" si="6"/>
        <v/>
      </c>
      <c r="L52" s="46"/>
      <c r="M52" s="6" t="str">
        <f>IF(J52="","",(K52/J52)/LOOKUP(RIGHT($D$2,3),定数!$A$6:$A$13,定数!$B$6:$B$13))</f>
        <v/>
      </c>
      <c r="N52" s="35"/>
      <c r="O52" s="8"/>
      <c r="P52" s="82"/>
      <c r="Q52" s="82"/>
      <c r="R52" s="83" t="str">
        <f>IF(P52="","",T52*M52*LOOKUP(RIGHT($D$2,3),定数!$A$6:$A$13,定数!$B$6:$B$13))</f>
        <v/>
      </c>
      <c r="S52" s="83"/>
      <c r="T52" s="84" t="str">
        <f t="shared" si="7"/>
        <v/>
      </c>
      <c r="U52" s="84"/>
      <c r="V52" t="str">
        <f t="shared" si="11"/>
        <v/>
      </c>
      <c r="W52" t="str">
        <f t="shared" si="2"/>
        <v/>
      </c>
      <c r="X52" s="41" t="str">
        <f t="shared" si="8"/>
        <v/>
      </c>
      <c r="Y52" s="42" t="str">
        <f t="shared" si="9"/>
        <v/>
      </c>
      <c r="Z52" t="str">
        <f t="shared" si="3"/>
        <v/>
      </c>
      <c r="AA52" t="str">
        <f t="shared" si="4"/>
        <v/>
      </c>
    </row>
    <row r="53" spans="2:27" x14ac:dyDescent="0.2">
      <c r="B53" s="35">
        <v>45</v>
      </c>
      <c r="C53" s="81" t="str">
        <f t="shared" si="0"/>
        <v/>
      </c>
      <c r="D53" s="81"/>
      <c r="E53" s="35"/>
      <c r="F53" s="8"/>
      <c r="G53" s="35"/>
      <c r="H53" s="82"/>
      <c r="I53" s="82"/>
      <c r="J53" s="35"/>
      <c r="K53" s="45" t="str">
        <f t="shared" si="6"/>
        <v/>
      </c>
      <c r="L53" s="46"/>
      <c r="M53" s="6" t="str">
        <f>IF(J53="","",(K53/J53)/LOOKUP(RIGHT($D$2,3),定数!$A$6:$A$13,定数!$B$6:$B$13))</f>
        <v/>
      </c>
      <c r="N53" s="35"/>
      <c r="O53" s="8"/>
      <c r="P53" s="82"/>
      <c r="Q53" s="82"/>
      <c r="R53" s="83" t="str">
        <f>IF(P53="","",T53*M53*LOOKUP(RIGHT($D$2,3),定数!$A$6:$A$13,定数!$B$6:$B$13))</f>
        <v/>
      </c>
      <c r="S53" s="83"/>
      <c r="T53" s="84" t="str">
        <f t="shared" si="7"/>
        <v/>
      </c>
      <c r="U53" s="84"/>
      <c r="V53" t="str">
        <f t="shared" si="11"/>
        <v/>
      </c>
      <c r="W53" t="str">
        <f t="shared" si="2"/>
        <v/>
      </c>
      <c r="X53" s="41" t="str">
        <f t="shared" si="8"/>
        <v/>
      </c>
      <c r="Y53" s="42" t="str">
        <f t="shared" si="9"/>
        <v/>
      </c>
      <c r="Z53" t="str">
        <f t="shared" si="3"/>
        <v/>
      </c>
      <c r="AA53" t="str">
        <f t="shared" si="4"/>
        <v/>
      </c>
    </row>
    <row r="54" spans="2:27" x14ac:dyDescent="0.2">
      <c r="B54" s="35">
        <v>46</v>
      </c>
      <c r="C54" s="81" t="str">
        <f t="shared" si="0"/>
        <v/>
      </c>
      <c r="D54" s="81"/>
      <c r="E54" s="35"/>
      <c r="F54" s="8"/>
      <c r="G54" s="35"/>
      <c r="H54" s="82"/>
      <c r="I54" s="82"/>
      <c r="J54" s="35"/>
      <c r="K54" s="45" t="str">
        <f t="shared" si="6"/>
        <v/>
      </c>
      <c r="L54" s="46"/>
      <c r="M54" s="6" t="str">
        <f>IF(J54="","",(K54/J54)/LOOKUP(RIGHT($D$2,3),定数!$A$6:$A$13,定数!$B$6:$B$13))</f>
        <v/>
      </c>
      <c r="N54" s="35"/>
      <c r="O54" s="8"/>
      <c r="P54" s="82"/>
      <c r="Q54" s="82"/>
      <c r="R54" s="83" t="str">
        <f>IF(P54="","",T54*M54*LOOKUP(RIGHT($D$2,3),定数!$A$6:$A$13,定数!$B$6:$B$13))</f>
        <v/>
      </c>
      <c r="S54" s="83"/>
      <c r="T54" s="84" t="str">
        <f t="shared" si="7"/>
        <v/>
      </c>
      <c r="U54" s="84"/>
      <c r="V54" t="str">
        <f t="shared" si="11"/>
        <v/>
      </c>
      <c r="W54" t="str">
        <f t="shared" si="2"/>
        <v/>
      </c>
      <c r="X54" s="41" t="str">
        <f t="shared" si="8"/>
        <v/>
      </c>
      <c r="Y54" s="42" t="str">
        <f t="shared" si="9"/>
        <v/>
      </c>
      <c r="Z54" t="str">
        <f t="shared" si="3"/>
        <v/>
      </c>
      <c r="AA54" t="str">
        <f t="shared" si="4"/>
        <v/>
      </c>
    </row>
    <row r="55" spans="2:27" x14ac:dyDescent="0.2">
      <c r="B55" s="35">
        <v>47</v>
      </c>
      <c r="C55" s="81" t="str">
        <f t="shared" si="0"/>
        <v/>
      </c>
      <c r="D55" s="81"/>
      <c r="E55" s="35"/>
      <c r="F55" s="8"/>
      <c r="G55" s="35"/>
      <c r="H55" s="82"/>
      <c r="I55" s="82"/>
      <c r="J55" s="35"/>
      <c r="K55" s="45" t="str">
        <f t="shared" si="6"/>
        <v/>
      </c>
      <c r="L55" s="46"/>
      <c r="M55" s="6" t="str">
        <f>IF(J55="","",(K55/J55)/LOOKUP(RIGHT($D$2,3),定数!$A$6:$A$13,定数!$B$6:$B$13))</f>
        <v/>
      </c>
      <c r="N55" s="35"/>
      <c r="O55" s="8"/>
      <c r="P55" s="82"/>
      <c r="Q55" s="82"/>
      <c r="R55" s="83" t="str">
        <f>IF(P55="","",T55*M55*LOOKUP(RIGHT($D$2,3),定数!$A$6:$A$13,定数!$B$6:$B$13))</f>
        <v/>
      </c>
      <c r="S55" s="83"/>
      <c r="T55" s="84" t="str">
        <f t="shared" si="7"/>
        <v/>
      </c>
      <c r="U55" s="84"/>
      <c r="V55" t="str">
        <f t="shared" si="11"/>
        <v/>
      </c>
      <c r="W55" t="str">
        <f t="shared" si="2"/>
        <v/>
      </c>
      <c r="X55" s="41" t="str">
        <f t="shared" si="8"/>
        <v/>
      </c>
      <c r="Y55" s="42" t="str">
        <f t="shared" si="9"/>
        <v/>
      </c>
      <c r="Z55" t="str">
        <f t="shared" si="3"/>
        <v/>
      </c>
      <c r="AA55" t="str">
        <f t="shared" si="4"/>
        <v/>
      </c>
    </row>
    <row r="56" spans="2:27" x14ac:dyDescent="0.2">
      <c r="B56" s="35">
        <v>48</v>
      </c>
      <c r="C56" s="81" t="str">
        <f t="shared" si="0"/>
        <v/>
      </c>
      <c r="D56" s="81"/>
      <c r="E56" s="35"/>
      <c r="F56" s="8"/>
      <c r="G56" s="35"/>
      <c r="H56" s="82"/>
      <c r="I56" s="82"/>
      <c r="J56" s="35"/>
      <c r="K56" s="45" t="str">
        <f t="shared" si="6"/>
        <v/>
      </c>
      <c r="L56" s="46"/>
      <c r="M56" s="6" t="str">
        <f>IF(J56="","",(K56/J56)/LOOKUP(RIGHT($D$2,3),定数!$A$6:$A$13,定数!$B$6:$B$13))</f>
        <v/>
      </c>
      <c r="N56" s="35"/>
      <c r="O56" s="8"/>
      <c r="P56" s="82"/>
      <c r="Q56" s="82"/>
      <c r="R56" s="83" t="str">
        <f>IF(P56="","",T56*M56*LOOKUP(RIGHT($D$2,3),定数!$A$6:$A$13,定数!$B$6:$B$13))</f>
        <v/>
      </c>
      <c r="S56" s="83"/>
      <c r="T56" s="84" t="str">
        <f t="shared" si="7"/>
        <v/>
      </c>
      <c r="U56" s="84"/>
      <c r="V56" t="str">
        <f t="shared" si="11"/>
        <v/>
      </c>
      <c r="W56" t="str">
        <f t="shared" si="2"/>
        <v/>
      </c>
      <c r="X56" s="41" t="str">
        <f t="shared" si="8"/>
        <v/>
      </c>
      <c r="Y56" s="42" t="str">
        <f t="shared" si="9"/>
        <v/>
      </c>
      <c r="Z56" t="str">
        <f t="shared" si="3"/>
        <v/>
      </c>
      <c r="AA56" t="str">
        <f t="shared" si="4"/>
        <v/>
      </c>
    </row>
    <row r="57" spans="2:27" x14ac:dyDescent="0.2">
      <c r="B57" s="35">
        <v>49</v>
      </c>
      <c r="C57" s="81" t="str">
        <f t="shared" si="0"/>
        <v/>
      </c>
      <c r="D57" s="81"/>
      <c r="E57" s="35"/>
      <c r="F57" s="8"/>
      <c r="G57" s="35"/>
      <c r="H57" s="82"/>
      <c r="I57" s="82"/>
      <c r="J57" s="35"/>
      <c r="K57" s="45" t="str">
        <f t="shared" si="6"/>
        <v/>
      </c>
      <c r="L57" s="46"/>
      <c r="M57" s="6" t="str">
        <f>IF(J57="","",(K57/J57)/LOOKUP(RIGHT($D$2,3),定数!$A$6:$A$13,定数!$B$6:$B$13))</f>
        <v/>
      </c>
      <c r="N57" s="35"/>
      <c r="O57" s="8"/>
      <c r="P57" s="82"/>
      <c r="Q57" s="82"/>
      <c r="R57" s="83" t="str">
        <f>IF(P57="","",T57*M57*LOOKUP(RIGHT($D$2,3),定数!$A$6:$A$13,定数!$B$6:$B$13))</f>
        <v/>
      </c>
      <c r="S57" s="83"/>
      <c r="T57" s="84" t="str">
        <f t="shared" si="7"/>
        <v/>
      </c>
      <c r="U57" s="84"/>
      <c r="V57" t="str">
        <f t="shared" si="11"/>
        <v/>
      </c>
      <c r="W57" t="str">
        <f t="shared" si="2"/>
        <v/>
      </c>
      <c r="X57" s="41" t="str">
        <f t="shared" si="8"/>
        <v/>
      </c>
      <c r="Y57" s="42" t="str">
        <f t="shared" si="9"/>
        <v/>
      </c>
      <c r="Z57" t="str">
        <f t="shared" si="3"/>
        <v/>
      </c>
      <c r="AA57" t="str">
        <f t="shared" si="4"/>
        <v/>
      </c>
    </row>
    <row r="58" spans="2:27" x14ac:dyDescent="0.2">
      <c r="B58" s="35">
        <v>50</v>
      </c>
      <c r="C58" s="81" t="str">
        <f t="shared" si="0"/>
        <v/>
      </c>
      <c r="D58" s="81"/>
      <c r="E58" s="35"/>
      <c r="F58" s="8"/>
      <c r="G58" s="35"/>
      <c r="H58" s="82"/>
      <c r="I58" s="82"/>
      <c r="J58" s="35"/>
      <c r="K58" s="45" t="str">
        <f t="shared" si="6"/>
        <v/>
      </c>
      <c r="L58" s="46"/>
      <c r="M58" s="6" t="str">
        <f>IF(J58="","",(K58/J58)/LOOKUP(RIGHT($D$2,3),定数!$A$6:$A$13,定数!$B$6:$B$13))</f>
        <v/>
      </c>
      <c r="N58" s="35"/>
      <c r="O58" s="8"/>
      <c r="P58" s="82"/>
      <c r="Q58" s="82"/>
      <c r="R58" s="83" t="str">
        <f>IF(P58="","",T58*M58*LOOKUP(RIGHT($D$2,3),定数!$A$6:$A$13,定数!$B$6:$B$13))</f>
        <v/>
      </c>
      <c r="S58" s="83"/>
      <c r="T58" s="84" t="str">
        <f t="shared" si="7"/>
        <v/>
      </c>
      <c r="U58" s="84"/>
      <c r="V58" t="str">
        <f t="shared" si="11"/>
        <v/>
      </c>
      <c r="W58" t="str">
        <f t="shared" si="2"/>
        <v/>
      </c>
      <c r="X58" s="41" t="str">
        <f t="shared" si="8"/>
        <v/>
      </c>
      <c r="Y58" s="42" t="str">
        <f t="shared" si="9"/>
        <v/>
      </c>
      <c r="Z58" t="str">
        <f t="shared" si="3"/>
        <v/>
      </c>
      <c r="AA58" t="str">
        <f t="shared" si="4"/>
        <v/>
      </c>
    </row>
    <row r="59" spans="2:27" x14ac:dyDescent="0.2">
      <c r="B59" s="35">
        <v>51</v>
      </c>
      <c r="C59" s="81" t="str">
        <f t="shared" si="0"/>
        <v/>
      </c>
      <c r="D59" s="81"/>
      <c r="E59" s="35"/>
      <c r="F59" s="8"/>
      <c r="G59" s="35"/>
      <c r="H59" s="82"/>
      <c r="I59" s="82"/>
      <c r="J59" s="35"/>
      <c r="K59" s="45" t="str">
        <f t="shared" si="6"/>
        <v/>
      </c>
      <c r="L59" s="46"/>
      <c r="M59" s="6" t="str">
        <f>IF(J59="","",(K59/J59)/LOOKUP(RIGHT($D$2,3),定数!$A$6:$A$13,定数!$B$6:$B$13))</f>
        <v/>
      </c>
      <c r="N59" s="35"/>
      <c r="O59" s="8"/>
      <c r="P59" s="82"/>
      <c r="Q59" s="82"/>
      <c r="R59" s="83" t="str">
        <f>IF(P59="","",T59*M59*LOOKUP(RIGHT($D$2,3),定数!$A$6:$A$13,定数!$B$6:$B$13))</f>
        <v/>
      </c>
      <c r="S59" s="83"/>
      <c r="T59" s="84" t="str">
        <f t="shared" si="7"/>
        <v/>
      </c>
      <c r="U59" s="84"/>
      <c r="V59" t="str">
        <f t="shared" si="11"/>
        <v/>
      </c>
      <c r="W59" t="str">
        <f t="shared" si="2"/>
        <v/>
      </c>
      <c r="X59" s="41" t="str">
        <f t="shared" si="8"/>
        <v/>
      </c>
      <c r="Y59" s="42" t="str">
        <f t="shared" si="9"/>
        <v/>
      </c>
      <c r="Z59" t="str">
        <f t="shared" si="3"/>
        <v/>
      </c>
      <c r="AA59" t="str">
        <f t="shared" si="4"/>
        <v/>
      </c>
    </row>
    <row r="60" spans="2:27" x14ac:dyDescent="0.2">
      <c r="B60" s="35">
        <v>52</v>
      </c>
      <c r="C60" s="81" t="str">
        <f t="shared" si="0"/>
        <v/>
      </c>
      <c r="D60" s="81"/>
      <c r="E60" s="35"/>
      <c r="F60" s="8"/>
      <c r="G60" s="35"/>
      <c r="H60" s="82"/>
      <c r="I60" s="82"/>
      <c r="J60" s="35"/>
      <c r="K60" s="45" t="str">
        <f t="shared" si="6"/>
        <v/>
      </c>
      <c r="L60" s="46"/>
      <c r="M60" s="6" t="str">
        <f>IF(J60="","",(K60/J60)/LOOKUP(RIGHT($D$2,3),定数!$A$6:$A$13,定数!$B$6:$B$13))</f>
        <v/>
      </c>
      <c r="N60" s="35"/>
      <c r="O60" s="8"/>
      <c r="P60" s="82"/>
      <c r="Q60" s="82"/>
      <c r="R60" s="83" t="str">
        <f>IF(P60="","",T60*M60*LOOKUP(RIGHT($D$2,3),定数!$A$6:$A$13,定数!$B$6:$B$13))</f>
        <v/>
      </c>
      <c r="S60" s="83"/>
      <c r="T60" s="84" t="str">
        <f t="shared" si="7"/>
        <v/>
      </c>
      <c r="U60" s="84"/>
      <c r="V60" t="str">
        <f t="shared" si="11"/>
        <v/>
      </c>
      <c r="W60" t="str">
        <f t="shared" si="2"/>
        <v/>
      </c>
      <c r="X60" s="41" t="str">
        <f t="shared" si="8"/>
        <v/>
      </c>
      <c r="Y60" s="42" t="str">
        <f t="shared" si="9"/>
        <v/>
      </c>
      <c r="Z60" t="str">
        <f t="shared" si="3"/>
        <v/>
      </c>
      <c r="AA60" t="str">
        <f t="shared" si="4"/>
        <v/>
      </c>
    </row>
    <row r="61" spans="2:27" x14ac:dyDescent="0.2">
      <c r="B61" s="35">
        <v>53</v>
      </c>
      <c r="C61" s="81" t="str">
        <f t="shared" si="0"/>
        <v/>
      </c>
      <c r="D61" s="81"/>
      <c r="E61" s="35"/>
      <c r="F61" s="8"/>
      <c r="G61" s="35"/>
      <c r="H61" s="82"/>
      <c r="I61" s="82"/>
      <c r="J61" s="35"/>
      <c r="K61" s="45" t="str">
        <f t="shared" si="6"/>
        <v/>
      </c>
      <c r="L61" s="46"/>
      <c r="M61" s="6" t="str">
        <f>IF(J61="","",(K61/J61)/LOOKUP(RIGHT($D$2,3),定数!$A$6:$A$13,定数!$B$6:$B$13))</f>
        <v/>
      </c>
      <c r="N61" s="35"/>
      <c r="O61" s="8"/>
      <c r="P61" s="82"/>
      <c r="Q61" s="82"/>
      <c r="R61" s="83" t="str">
        <f>IF(P61="","",T61*M61*LOOKUP(RIGHT($D$2,3),定数!$A$6:$A$13,定数!$B$6:$B$13))</f>
        <v/>
      </c>
      <c r="S61" s="83"/>
      <c r="T61" s="84" t="str">
        <f t="shared" si="7"/>
        <v/>
      </c>
      <c r="U61" s="84"/>
      <c r="V61" t="str">
        <f t="shared" si="11"/>
        <v/>
      </c>
      <c r="W61" t="str">
        <f t="shared" si="2"/>
        <v/>
      </c>
      <c r="X61" s="41" t="str">
        <f t="shared" si="8"/>
        <v/>
      </c>
      <c r="Y61" s="42" t="str">
        <f t="shared" si="9"/>
        <v/>
      </c>
      <c r="Z61" t="str">
        <f t="shared" si="3"/>
        <v/>
      </c>
      <c r="AA61" t="str">
        <f t="shared" si="4"/>
        <v/>
      </c>
    </row>
    <row r="62" spans="2:27" x14ac:dyDescent="0.2">
      <c r="B62" s="35">
        <v>54</v>
      </c>
      <c r="C62" s="81" t="str">
        <f t="shared" si="0"/>
        <v/>
      </c>
      <c r="D62" s="81"/>
      <c r="E62" s="35"/>
      <c r="F62" s="8"/>
      <c r="G62" s="35"/>
      <c r="H62" s="82"/>
      <c r="I62" s="82"/>
      <c r="J62" s="35"/>
      <c r="K62" s="45" t="str">
        <f t="shared" si="6"/>
        <v/>
      </c>
      <c r="L62" s="46"/>
      <c r="M62" s="6" t="str">
        <f>IF(J62="","",(K62/J62)/LOOKUP(RIGHT($D$2,3),定数!$A$6:$A$13,定数!$B$6:$B$13))</f>
        <v/>
      </c>
      <c r="N62" s="35"/>
      <c r="O62" s="8"/>
      <c r="P62" s="82"/>
      <c r="Q62" s="82"/>
      <c r="R62" s="83" t="str">
        <f>IF(P62="","",T62*M62*LOOKUP(RIGHT($D$2,3),定数!$A$6:$A$13,定数!$B$6:$B$13))</f>
        <v/>
      </c>
      <c r="S62" s="83"/>
      <c r="T62" s="84" t="str">
        <f t="shared" si="7"/>
        <v/>
      </c>
      <c r="U62" s="84"/>
      <c r="V62" t="str">
        <f t="shared" si="11"/>
        <v/>
      </c>
      <c r="W62" t="str">
        <f t="shared" si="2"/>
        <v/>
      </c>
      <c r="X62" s="41" t="str">
        <f t="shared" si="8"/>
        <v/>
      </c>
      <c r="Y62" s="42" t="str">
        <f t="shared" si="9"/>
        <v/>
      </c>
      <c r="Z62" t="str">
        <f t="shared" si="3"/>
        <v/>
      </c>
      <c r="AA62" t="str">
        <f t="shared" si="4"/>
        <v/>
      </c>
    </row>
    <row r="63" spans="2:27" x14ac:dyDescent="0.2">
      <c r="B63" s="35">
        <v>55</v>
      </c>
      <c r="C63" s="81" t="str">
        <f t="shared" si="0"/>
        <v/>
      </c>
      <c r="D63" s="81"/>
      <c r="E63" s="35"/>
      <c r="F63" s="8"/>
      <c r="G63" s="35"/>
      <c r="H63" s="82"/>
      <c r="I63" s="82"/>
      <c r="J63" s="35"/>
      <c r="K63" s="45" t="str">
        <f t="shared" si="6"/>
        <v/>
      </c>
      <c r="L63" s="46"/>
      <c r="M63" s="6" t="str">
        <f>IF(J63="","",(K63/J63)/LOOKUP(RIGHT($D$2,3),定数!$A$6:$A$13,定数!$B$6:$B$13))</f>
        <v/>
      </c>
      <c r="N63" s="35"/>
      <c r="O63" s="8"/>
      <c r="P63" s="82"/>
      <c r="Q63" s="82"/>
      <c r="R63" s="83" t="str">
        <f>IF(P63="","",T63*M63*LOOKUP(RIGHT($D$2,3),定数!$A$6:$A$13,定数!$B$6:$B$13))</f>
        <v/>
      </c>
      <c r="S63" s="83"/>
      <c r="T63" s="84" t="str">
        <f t="shared" si="7"/>
        <v/>
      </c>
      <c r="U63" s="84"/>
      <c r="V63" t="str">
        <f t="shared" si="11"/>
        <v/>
      </c>
      <c r="W63" t="str">
        <f t="shared" si="2"/>
        <v/>
      </c>
      <c r="X63" s="41" t="str">
        <f t="shared" si="8"/>
        <v/>
      </c>
      <c r="Y63" s="42" t="str">
        <f t="shared" si="9"/>
        <v/>
      </c>
      <c r="Z63" t="str">
        <f t="shared" si="3"/>
        <v/>
      </c>
      <c r="AA63" t="str">
        <f t="shared" si="4"/>
        <v/>
      </c>
    </row>
    <row r="64" spans="2:27" x14ac:dyDescent="0.2">
      <c r="B64" s="35">
        <v>56</v>
      </c>
      <c r="C64" s="81" t="str">
        <f t="shared" si="0"/>
        <v/>
      </c>
      <c r="D64" s="81"/>
      <c r="E64" s="35"/>
      <c r="F64" s="8"/>
      <c r="G64" s="35"/>
      <c r="H64" s="82"/>
      <c r="I64" s="82"/>
      <c r="J64" s="35"/>
      <c r="K64" s="45" t="str">
        <f t="shared" si="6"/>
        <v/>
      </c>
      <c r="L64" s="46"/>
      <c r="M64" s="6" t="str">
        <f>IF(J64="","",(K64/J64)/LOOKUP(RIGHT($D$2,3),定数!$A$6:$A$13,定数!$B$6:$B$13))</f>
        <v/>
      </c>
      <c r="N64" s="35"/>
      <c r="O64" s="8"/>
      <c r="P64" s="82"/>
      <c r="Q64" s="82"/>
      <c r="R64" s="83" t="str">
        <f>IF(P64="","",T64*M64*LOOKUP(RIGHT($D$2,3),定数!$A$6:$A$13,定数!$B$6:$B$13))</f>
        <v/>
      </c>
      <c r="S64" s="83"/>
      <c r="T64" s="84" t="str">
        <f t="shared" si="7"/>
        <v/>
      </c>
      <c r="U64" s="84"/>
      <c r="V64" t="str">
        <f t="shared" si="11"/>
        <v/>
      </c>
      <c r="W64" t="str">
        <f t="shared" si="2"/>
        <v/>
      </c>
      <c r="X64" s="41" t="str">
        <f t="shared" si="8"/>
        <v/>
      </c>
      <c r="Y64" s="42" t="str">
        <f t="shared" si="9"/>
        <v/>
      </c>
      <c r="Z64" t="str">
        <f t="shared" si="3"/>
        <v/>
      </c>
      <c r="AA64" t="str">
        <f t="shared" si="4"/>
        <v/>
      </c>
    </row>
    <row r="65" spans="2:27" x14ac:dyDescent="0.2">
      <c r="B65" s="35">
        <v>57</v>
      </c>
      <c r="C65" s="81" t="str">
        <f t="shared" si="0"/>
        <v/>
      </c>
      <c r="D65" s="81"/>
      <c r="E65" s="35"/>
      <c r="F65" s="8"/>
      <c r="G65" s="35"/>
      <c r="H65" s="82"/>
      <c r="I65" s="82"/>
      <c r="J65" s="35"/>
      <c r="K65" s="45" t="str">
        <f t="shared" si="6"/>
        <v/>
      </c>
      <c r="L65" s="46"/>
      <c r="M65" s="6" t="str">
        <f>IF(J65="","",(K65/J65)/LOOKUP(RIGHT($D$2,3),定数!$A$6:$A$13,定数!$B$6:$B$13))</f>
        <v/>
      </c>
      <c r="N65" s="35"/>
      <c r="O65" s="8"/>
      <c r="P65" s="82"/>
      <c r="Q65" s="82"/>
      <c r="R65" s="83" t="str">
        <f>IF(P65="","",T65*M65*LOOKUP(RIGHT($D$2,3),定数!$A$6:$A$13,定数!$B$6:$B$13))</f>
        <v/>
      </c>
      <c r="S65" s="83"/>
      <c r="T65" s="84" t="str">
        <f t="shared" si="7"/>
        <v/>
      </c>
      <c r="U65" s="84"/>
      <c r="V65" t="str">
        <f t="shared" si="11"/>
        <v/>
      </c>
      <c r="W65" t="str">
        <f t="shared" si="2"/>
        <v/>
      </c>
      <c r="X65" s="41" t="str">
        <f t="shared" si="8"/>
        <v/>
      </c>
      <c r="Y65" s="42" t="str">
        <f t="shared" si="9"/>
        <v/>
      </c>
      <c r="Z65" t="str">
        <f t="shared" si="3"/>
        <v/>
      </c>
      <c r="AA65" t="str">
        <f t="shared" si="4"/>
        <v/>
      </c>
    </row>
    <row r="66" spans="2:27" x14ac:dyDescent="0.2">
      <c r="B66" s="35">
        <v>58</v>
      </c>
      <c r="C66" s="81" t="str">
        <f t="shared" si="0"/>
        <v/>
      </c>
      <c r="D66" s="81"/>
      <c r="E66" s="35"/>
      <c r="F66" s="8"/>
      <c r="G66" s="35"/>
      <c r="H66" s="82"/>
      <c r="I66" s="82"/>
      <c r="J66" s="35"/>
      <c r="K66" s="45" t="str">
        <f t="shared" si="6"/>
        <v/>
      </c>
      <c r="L66" s="46"/>
      <c r="M66" s="6" t="str">
        <f>IF(J66="","",(K66/J66)/LOOKUP(RIGHT($D$2,3),定数!$A$6:$A$13,定数!$B$6:$B$13))</f>
        <v/>
      </c>
      <c r="N66" s="35"/>
      <c r="O66" s="8"/>
      <c r="P66" s="82"/>
      <c r="Q66" s="82"/>
      <c r="R66" s="83" t="str">
        <f>IF(P66="","",T66*M66*LOOKUP(RIGHT($D$2,3),定数!$A$6:$A$13,定数!$B$6:$B$13))</f>
        <v/>
      </c>
      <c r="S66" s="83"/>
      <c r="T66" s="84" t="str">
        <f t="shared" si="7"/>
        <v/>
      </c>
      <c r="U66" s="84"/>
      <c r="V66" t="str">
        <f t="shared" si="11"/>
        <v/>
      </c>
      <c r="W66" t="str">
        <f t="shared" si="2"/>
        <v/>
      </c>
      <c r="X66" s="41" t="str">
        <f t="shared" si="8"/>
        <v/>
      </c>
      <c r="Y66" s="42" t="str">
        <f t="shared" si="9"/>
        <v/>
      </c>
      <c r="Z66" t="str">
        <f t="shared" si="3"/>
        <v/>
      </c>
      <c r="AA66" t="str">
        <f t="shared" si="4"/>
        <v/>
      </c>
    </row>
    <row r="67" spans="2:27" x14ac:dyDescent="0.2">
      <c r="B67" s="35">
        <v>59</v>
      </c>
      <c r="C67" s="81" t="str">
        <f t="shared" si="0"/>
        <v/>
      </c>
      <c r="D67" s="81"/>
      <c r="E67" s="35"/>
      <c r="F67" s="8"/>
      <c r="G67" s="35"/>
      <c r="H67" s="82"/>
      <c r="I67" s="82"/>
      <c r="J67" s="35"/>
      <c r="K67" s="45" t="str">
        <f t="shared" si="6"/>
        <v/>
      </c>
      <c r="L67" s="46"/>
      <c r="M67" s="6" t="str">
        <f>IF(J67="","",(K67/J67)/LOOKUP(RIGHT($D$2,3),定数!$A$6:$A$13,定数!$B$6:$B$13))</f>
        <v/>
      </c>
      <c r="N67" s="35"/>
      <c r="O67" s="8"/>
      <c r="P67" s="82"/>
      <c r="Q67" s="82"/>
      <c r="R67" s="83" t="str">
        <f>IF(P67="","",T67*M67*LOOKUP(RIGHT($D$2,3),定数!$A$6:$A$13,定数!$B$6:$B$13))</f>
        <v/>
      </c>
      <c r="S67" s="83"/>
      <c r="T67" s="84" t="str">
        <f t="shared" si="7"/>
        <v/>
      </c>
      <c r="U67" s="84"/>
      <c r="V67" t="str">
        <f t="shared" si="11"/>
        <v/>
      </c>
      <c r="W67" t="str">
        <f t="shared" si="2"/>
        <v/>
      </c>
      <c r="X67" s="41" t="str">
        <f t="shared" si="8"/>
        <v/>
      </c>
      <c r="Y67" s="42" t="str">
        <f t="shared" si="9"/>
        <v/>
      </c>
      <c r="Z67" t="str">
        <f t="shared" si="3"/>
        <v/>
      </c>
      <c r="AA67" t="str">
        <f t="shared" si="4"/>
        <v/>
      </c>
    </row>
    <row r="68" spans="2:27" x14ac:dyDescent="0.2">
      <c r="B68" s="35">
        <v>60</v>
      </c>
      <c r="C68" s="81" t="str">
        <f t="shared" si="0"/>
        <v/>
      </c>
      <c r="D68" s="81"/>
      <c r="E68" s="35"/>
      <c r="F68" s="8"/>
      <c r="G68" s="35"/>
      <c r="H68" s="82"/>
      <c r="I68" s="82"/>
      <c r="J68" s="35"/>
      <c r="K68" s="45" t="str">
        <f t="shared" si="6"/>
        <v/>
      </c>
      <c r="L68" s="46"/>
      <c r="M68" s="6" t="str">
        <f>IF(J68="","",(K68/J68)/LOOKUP(RIGHT($D$2,3),定数!$A$6:$A$13,定数!$B$6:$B$13))</f>
        <v/>
      </c>
      <c r="N68" s="35"/>
      <c r="O68" s="8"/>
      <c r="P68" s="82"/>
      <c r="Q68" s="82"/>
      <c r="R68" s="83" t="str">
        <f>IF(P68="","",T68*M68*LOOKUP(RIGHT($D$2,3),定数!$A$6:$A$13,定数!$B$6:$B$13))</f>
        <v/>
      </c>
      <c r="S68" s="83"/>
      <c r="T68" s="84" t="str">
        <f t="shared" si="7"/>
        <v/>
      </c>
      <c r="U68" s="84"/>
      <c r="V68" t="str">
        <f t="shared" si="11"/>
        <v/>
      </c>
      <c r="W68" t="str">
        <f t="shared" si="2"/>
        <v/>
      </c>
      <c r="X68" s="41" t="str">
        <f t="shared" si="8"/>
        <v/>
      </c>
      <c r="Y68" s="42" t="str">
        <f t="shared" si="9"/>
        <v/>
      </c>
      <c r="Z68" t="str">
        <f t="shared" si="3"/>
        <v/>
      </c>
      <c r="AA68" t="str">
        <f t="shared" si="4"/>
        <v/>
      </c>
    </row>
    <row r="69" spans="2:27" x14ac:dyDescent="0.2">
      <c r="B69" s="35">
        <v>61</v>
      </c>
      <c r="C69" s="81" t="str">
        <f t="shared" si="0"/>
        <v/>
      </c>
      <c r="D69" s="81"/>
      <c r="E69" s="35"/>
      <c r="F69" s="8"/>
      <c r="G69" s="35"/>
      <c r="H69" s="82"/>
      <c r="I69" s="82"/>
      <c r="J69" s="35"/>
      <c r="K69" s="45" t="str">
        <f t="shared" si="6"/>
        <v/>
      </c>
      <c r="L69" s="46"/>
      <c r="M69" s="6" t="str">
        <f>IF(J69="","",(K69/J69)/LOOKUP(RIGHT($D$2,3),定数!$A$6:$A$13,定数!$B$6:$B$13))</f>
        <v/>
      </c>
      <c r="N69" s="35"/>
      <c r="O69" s="8"/>
      <c r="P69" s="82"/>
      <c r="Q69" s="82"/>
      <c r="R69" s="83" t="str">
        <f>IF(P69="","",T69*M69*LOOKUP(RIGHT($D$2,3),定数!$A$6:$A$13,定数!$B$6:$B$13))</f>
        <v/>
      </c>
      <c r="S69" s="83"/>
      <c r="T69" s="84" t="str">
        <f t="shared" si="7"/>
        <v/>
      </c>
      <c r="U69" s="84"/>
      <c r="V69" t="str">
        <f t="shared" si="11"/>
        <v/>
      </c>
      <c r="W69" t="str">
        <f t="shared" si="2"/>
        <v/>
      </c>
      <c r="X69" s="41" t="str">
        <f t="shared" si="8"/>
        <v/>
      </c>
      <c r="Y69" s="42" t="str">
        <f t="shared" si="9"/>
        <v/>
      </c>
      <c r="Z69" t="str">
        <f t="shared" si="3"/>
        <v/>
      </c>
      <c r="AA69" t="str">
        <f t="shared" si="4"/>
        <v/>
      </c>
    </row>
    <row r="70" spans="2:27" x14ac:dyDescent="0.2">
      <c r="B70" s="35">
        <v>62</v>
      </c>
      <c r="C70" s="81" t="str">
        <f t="shared" si="0"/>
        <v/>
      </c>
      <c r="D70" s="81"/>
      <c r="E70" s="35"/>
      <c r="F70" s="8"/>
      <c r="G70" s="35"/>
      <c r="H70" s="82"/>
      <c r="I70" s="82"/>
      <c r="J70" s="35"/>
      <c r="K70" s="45" t="str">
        <f t="shared" si="6"/>
        <v/>
      </c>
      <c r="L70" s="46"/>
      <c r="M70" s="6" t="str">
        <f>IF(J70="","",(K70/J70)/LOOKUP(RIGHT($D$2,3),定数!$A$6:$A$13,定数!$B$6:$B$13))</f>
        <v/>
      </c>
      <c r="N70" s="35"/>
      <c r="O70" s="8"/>
      <c r="P70" s="82"/>
      <c r="Q70" s="82"/>
      <c r="R70" s="83" t="str">
        <f>IF(P70="","",T70*M70*LOOKUP(RIGHT($D$2,3),定数!$A$6:$A$13,定数!$B$6:$B$13))</f>
        <v/>
      </c>
      <c r="S70" s="83"/>
      <c r="T70" s="84" t="str">
        <f t="shared" si="7"/>
        <v/>
      </c>
      <c r="U70" s="84"/>
      <c r="V70" t="str">
        <f t="shared" si="11"/>
        <v/>
      </c>
      <c r="W70" t="str">
        <f t="shared" si="2"/>
        <v/>
      </c>
      <c r="X70" s="41" t="str">
        <f t="shared" si="8"/>
        <v/>
      </c>
      <c r="Y70" s="42" t="str">
        <f t="shared" si="9"/>
        <v/>
      </c>
      <c r="Z70" t="str">
        <f t="shared" si="3"/>
        <v/>
      </c>
      <c r="AA70" t="str">
        <f t="shared" si="4"/>
        <v/>
      </c>
    </row>
    <row r="71" spans="2:27" x14ac:dyDescent="0.2">
      <c r="B71" s="35">
        <v>63</v>
      </c>
      <c r="C71" s="81" t="str">
        <f t="shared" si="0"/>
        <v/>
      </c>
      <c r="D71" s="81"/>
      <c r="E71" s="35"/>
      <c r="F71" s="8"/>
      <c r="G71" s="35"/>
      <c r="H71" s="82"/>
      <c r="I71" s="82"/>
      <c r="J71" s="35"/>
      <c r="K71" s="45" t="str">
        <f t="shared" si="6"/>
        <v/>
      </c>
      <c r="L71" s="46"/>
      <c r="M71" s="6" t="str">
        <f>IF(J71="","",(K71/J71)/LOOKUP(RIGHT($D$2,3),定数!$A$6:$A$13,定数!$B$6:$B$13))</f>
        <v/>
      </c>
      <c r="N71" s="35"/>
      <c r="O71" s="8"/>
      <c r="P71" s="82"/>
      <c r="Q71" s="82"/>
      <c r="R71" s="83" t="str">
        <f>IF(P71="","",T71*M71*LOOKUP(RIGHT($D$2,3),定数!$A$6:$A$13,定数!$B$6:$B$13))</f>
        <v/>
      </c>
      <c r="S71" s="83"/>
      <c r="T71" s="84" t="str">
        <f t="shared" si="7"/>
        <v/>
      </c>
      <c r="U71" s="84"/>
      <c r="V71" t="str">
        <f t="shared" si="11"/>
        <v/>
      </c>
      <c r="W71" t="str">
        <f t="shared" si="2"/>
        <v/>
      </c>
      <c r="X71" s="41" t="str">
        <f t="shared" si="8"/>
        <v/>
      </c>
      <c r="Y71" s="42" t="str">
        <f t="shared" si="9"/>
        <v/>
      </c>
      <c r="Z71" t="str">
        <f t="shared" si="3"/>
        <v/>
      </c>
      <c r="AA71" t="str">
        <f t="shared" si="4"/>
        <v/>
      </c>
    </row>
    <row r="72" spans="2:27" x14ac:dyDescent="0.2">
      <c r="B72" s="35">
        <v>64</v>
      </c>
      <c r="C72" s="81" t="str">
        <f t="shared" si="0"/>
        <v/>
      </c>
      <c r="D72" s="81"/>
      <c r="E72" s="35"/>
      <c r="F72" s="8"/>
      <c r="G72" s="35"/>
      <c r="H72" s="82"/>
      <c r="I72" s="82"/>
      <c r="J72" s="35"/>
      <c r="K72" s="45" t="str">
        <f t="shared" si="6"/>
        <v/>
      </c>
      <c r="L72" s="46"/>
      <c r="M72" s="6" t="str">
        <f>IF(J72="","",(K72/J72)/LOOKUP(RIGHT($D$2,3),定数!$A$6:$A$13,定数!$B$6:$B$13))</f>
        <v/>
      </c>
      <c r="N72" s="35"/>
      <c r="O72" s="8"/>
      <c r="P72" s="82"/>
      <c r="Q72" s="82"/>
      <c r="R72" s="83" t="str">
        <f>IF(P72="","",T72*M72*LOOKUP(RIGHT($D$2,3),定数!$A$6:$A$13,定数!$B$6:$B$13))</f>
        <v/>
      </c>
      <c r="S72" s="83"/>
      <c r="T72" s="84" t="str">
        <f t="shared" si="7"/>
        <v/>
      </c>
      <c r="U72" s="84"/>
      <c r="V72" t="str">
        <f t="shared" si="11"/>
        <v/>
      </c>
      <c r="W72" t="str">
        <f t="shared" si="2"/>
        <v/>
      </c>
      <c r="X72" s="41" t="str">
        <f t="shared" si="8"/>
        <v/>
      </c>
      <c r="Y72" s="42" t="str">
        <f t="shared" si="9"/>
        <v/>
      </c>
      <c r="Z72" t="str">
        <f t="shared" si="3"/>
        <v/>
      </c>
      <c r="AA72" t="str">
        <f t="shared" si="4"/>
        <v/>
      </c>
    </row>
    <row r="73" spans="2:27" x14ac:dyDescent="0.2">
      <c r="B73" s="35">
        <v>65</v>
      </c>
      <c r="C73" s="81" t="str">
        <f t="shared" si="0"/>
        <v/>
      </c>
      <c r="D73" s="81"/>
      <c r="E73" s="35"/>
      <c r="F73" s="8"/>
      <c r="G73" s="35"/>
      <c r="H73" s="82"/>
      <c r="I73" s="82"/>
      <c r="J73" s="35"/>
      <c r="K73" s="45" t="str">
        <f t="shared" si="6"/>
        <v/>
      </c>
      <c r="L73" s="46"/>
      <c r="M73" s="6" t="str">
        <f>IF(J73="","",(K73/J73)/LOOKUP(RIGHT($D$2,3),定数!$A$6:$A$13,定数!$B$6:$B$13))</f>
        <v/>
      </c>
      <c r="N73" s="35"/>
      <c r="O73" s="8"/>
      <c r="P73" s="82"/>
      <c r="Q73" s="82"/>
      <c r="R73" s="83" t="str">
        <f>IF(P73="","",T73*M73*LOOKUP(RIGHT($D$2,3),定数!$A$6:$A$13,定数!$B$6:$B$13))</f>
        <v/>
      </c>
      <c r="S73" s="83"/>
      <c r="T73" s="84" t="str">
        <f t="shared" si="7"/>
        <v/>
      </c>
      <c r="U73" s="84"/>
      <c r="V73" t="str">
        <f t="shared" si="11"/>
        <v/>
      </c>
      <c r="W73" t="str">
        <f t="shared" si="2"/>
        <v/>
      </c>
      <c r="X73" s="41" t="str">
        <f t="shared" si="8"/>
        <v/>
      </c>
      <c r="Y73" s="42" t="str">
        <f t="shared" si="9"/>
        <v/>
      </c>
      <c r="Z73" t="str">
        <f t="shared" si="3"/>
        <v/>
      </c>
      <c r="AA73" t="str">
        <f t="shared" si="4"/>
        <v/>
      </c>
    </row>
    <row r="74" spans="2:27" x14ac:dyDescent="0.2">
      <c r="B74" s="35">
        <v>66</v>
      </c>
      <c r="C74" s="81" t="str">
        <f t="shared" ref="C74:C108" si="12">IF(R73="","",C73+R73)</f>
        <v/>
      </c>
      <c r="D74" s="81"/>
      <c r="E74" s="35"/>
      <c r="F74" s="8"/>
      <c r="G74" s="35"/>
      <c r="H74" s="82"/>
      <c r="I74" s="82"/>
      <c r="J74" s="35"/>
      <c r="K74" s="45" t="str">
        <f t="shared" si="6"/>
        <v/>
      </c>
      <c r="L74" s="46"/>
      <c r="M74" s="6" t="str">
        <f>IF(J74="","",(K74/J74)/LOOKUP(RIGHT($D$2,3),定数!$A$6:$A$13,定数!$B$6:$B$13))</f>
        <v/>
      </c>
      <c r="N74" s="35"/>
      <c r="O74" s="8"/>
      <c r="P74" s="82"/>
      <c r="Q74" s="82"/>
      <c r="R74" s="83" t="str">
        <f>IF(P74="","",T74*M74*LOOKUP(RIGHT($D$2,3),定数!$A$6:$A$13,定数!$B$6:$B$13))</f>
        <v/>
      </c>
      <c r="S74" s="83"/>
      <c r="T74" s="84" t="str">
        <f t="shared" si="7"/>
        <v/>
      </c>
      <c r="U74" s="84"/>
      <c r="V74" t="str">
        <f t="shared" si="11"/>
        <v/>
      </c>
      <c r="W74" t="str">
        <f t="shared" si="11"/>
        <v/>
      </c>
      <c r="X74" s="41" t="str">
        <f t="shared" si="8"/>
        <v/>
      </c>
      <c r="Y74" s="42" t="str">
        <f t="shared" si="9"/>
        <v/>
      </c>
      <c r="Z74" t="str">
        <f t="shared" ref="Z74:Z108" si="13">IF(R74&gt;0,R74,"")</f>
        <v/>
      </c>
      <c r="AA74" t="str">
        <f t="shared" ref="AA74:AA108" si="14">IF(R74&lt;0,R74,"")</f>
        <v/>
      </c>
    </row>
    <row r="75" spans="2:27" x14ac:dyDescent="0.2">
      <c r="B75" s="35">
        <v>67</v>
      </c>
      <c r="C75" s="81" t="str">
        <f t="shared" si="12"/>
        <v/>
      </c>
      <c r="D75" s="81"/>
      <c r="E75" s="35"/>
      <c r="F75" s="8"/>
      <c r="G75" s="35"/>
      <c r="H75" s="82"/>
      <c r="I75" s="82"/>
      <c r="J75" s="35"/>
      <c r="K75" s="45" t="str">
        <f t="shared" ref="K75:K108" si="15">IF(J75="","",C75*0.03)</f>
        <v/>
      </c>
      <c r="L75" s="46"/>
      <c r="M75" s="6" t="str">
        <f>IF(J75="","",(K75/J75)/LOOKUP(RIGHT($D$2,3),定数!$A$6:$A$13,定数!$B$6:$B$13))</f>
        <v/>
      </c>
      <c r="N75" s="35"/>
      <c r="O75" s="8"/>
      <c r="P75" s="82"/>
      <c r="Q75" s="82"/>
      <c r="R75" s="83" t="str">
        <f>IF(P75="","",T75*M75*LOOKUP(RIGHT($D$2,3),定数!$A$6:$A$13,定数!$B$6:$B$13))</f>
        <v/>
      </c>
      <c r="S75" s="83"/>
      <c r="T75" s="84" t="str">
        <f t="shared" si="7"/>
        <v/>
      </c>
      <c r="U75" s="84"/>
      <c r="V75" t="str">
        <f t="shared" ref="V75:W90" si="16">IF(S75&lt;&gt;"",IF(S75&lt;0,1+V74,0),"")</f>
        <v/>
      </c>
      <c r="W75" t="str">
        <f t="shared" si="16"/>
        <v/>
      </c>
      <c r="X75" s="41" t="str">
        <f t="shared" si="8"/>
        <v/>
      </c>
      <c r="Y75" s="42" t="str">
        <f t="shared" si="9"/>
        <v/>
      </c>
      <c r="Z75" t="str">
        <f t="shared" si="13"/>
        <v/>
      </c>
      <c r="AA75" t="str">
        <f t="shared" si="14"/>
        <v/>
      </c>
    </row>
    <row r="76" spans="2:27" x14ac:dyDescent="0.2">
      <c r="B76" s="35">
        <v>68</v>
      </c>
      <c r="C76" s="81" t="str">
        <f t="shared" si="12"/>
        <v/>
      </c>
      <c r="D76" s="81"/>
      <c r="E76" s="35"/>
      <c r="F76" s="8"/>
      <c r="G76" s="35"/>
      <c r="H76" s="82"/>
      <c r="I76" s="82"/>
      <c r="J76" s="35"/>
      <c r="K76" s="45" t="str">
        <f t="shared" si="15"/>
        <v/>
      </c>
      <c r="L76" s="46"/>
      <c r="M76" s="6" t="str">
        <f>IF(J76="","",(K76/J76)/LOOKUP(RIGHT($D$2,3),定数!$A$6:$A$13,定数!$B$6:$B$13))</f>
        <v/>
      </c>
      <c r="N76" s="35"/>
      <c r="O76" s="8"/>
      <c r="P76" s="82"/>
      <c r="Q76" s="82"/>
      <c r="R76" s="83" t="str">
        <f>IF(P76="","",T76*M76*LOOKUP(RIGHT($D$2,3),定数!$A$6:$A$13,定数!$B$6:$B$13))</f>
        <v/>
      </c>
      <c r="S76" s="83"/>
      <c r="T76" s="84" t="str">
        <f t="shared" ref="T76:T108" si="17">IF(P76="","",IF(G76="買",(P76-H76),(H76-P76))*IF(RIGHT($D$2,3)="JPY",100,10000))</f>
        <v/>
      </c>
      <c r="U76" s="84"/>
      <c r="V76" t="str">
        <f t="shared" si="16"/>
        <v/>
      </c>
      <c r="W76" t="str">
        <f t="shared" si="16"/>
        <v/>
      </c>
      <c r="X76" s="41" t="str">
        <f t="shared" ref="X76:X108" si="18">IF(C76&lt;&gt;"",MAX(X75,C76),"")</f>
        <v/>
      </c>
      <c r="Y76" s="42" t="str">
        <f t="shared" ref="Y76:Y108" si="19">IF(X76&lt;&gt;"",1-(C76/X76),"")</f>
        <v/>
      </c>
      <c r="Z76" t="str">
        <f t="shared" si="13"/>
        <v/>
      </c>
      <c r="AA76" t="str">
        <f t="shared" si="14"/>
        <v/>
      </c>
    </row>
    <row r="77" spans="2:27" x14ac:dyDescent="0.2">
      <c r="B77" s="35">
        <v>69</v>
      </c>
      <c r="C77" s="81" t="str">
        <f t="shared" si="12"/>
        <v/>
      </c>
      <c r="D77" s="81"/>
      <c r="E77" s="35"/>
      <c r="F77" s="8"/>
      <c r="G77" s="35"/>
      <c r="H77" s="82"/>
      <c r="I77" s="82"/>
      <c r="J77" s="35"/>
      <c r="K77" s="45" t="str">
        <f t="shared" si="15"/>
        <v/>
      </c>
      <c r="L77" s="46"/>
      <c r="M77" s="6" t="str">
        <f>IF(J77="","",(K77/J77)/LOOKUP(RIGHT($D$2,3),定数!$A$6:$A$13,定数!$B$6:$B$13))</f>
        <v/>
      </c>
      <c r="N77" s="35"/>
      <c r="O77" s="8"/>
      <c r="P77" s="82"/>
      <c r="Q77" s="82"/>
      <c r="R77" s="83" t="str">
        <f>IF(P77="","",T77*M77*LOOKUP(RIGHT($D$2,3),定数!$A$6:$A$13,定数!$B$6:$B$13))</f>
        <v/>
      </c>
      <c r="S77" s="83"/>
      <c r="T77" s="84" t="str">
        <f t="shared" si="17"/>
        <v/>
      </c>
      <c r="U77" s="84"/>
      <c r="V77" t="str">
        <f t="shared" si="16"/>
        <v/>
      </c>
      <c r="W77" t="str">
        <f t="shared" si="16"/>
        <v/>
      </c>
      <c r="X77" s="41" t="str">
        <f t="shared" si="18"/>
        <v/>
      </c>
      <c r="Y77" s="42" t="str">
        <f t="shared" si="19"/>
        <v/>
      </c>
      <c r="Z77" t="str">
        <f t="shared" si="13"/>
        <v/>
      </c>
      <c r="AA77" t="str">
        <f t="shared" si="14"/>
        <v/>
      </c>
    </row>
    <row r="78" spans="2:27" x14ac:dyDescent="0.2">
      <c r="B78" s="35">
        <v>70</v>
      </c>
      <c r="C78" s="81" t="str">
        <f t="shared" si="12"/>
        <v/>
      </c>
      <c r="D78" s="81"/>
      <c r="E78" s="35"/>
      <c r="F78" s="8"/>
      <c r="G78" s="35"/>
      <c r="H78" s="82"/>
      <c r="I78" s="82"/>
      <c r="J78" s="35"/>
      <c r="K78" s="45" t="str">
        <f t="shared" si="15"/>
        <v/>
      </c>
      <c r="L78" s="46"/>
      <c r="M78" s="6" t="str">
        <f>IF(J78="","",(K78/J78)/LOOKUP(RIGHT($D$2,3),定数!$A$6:$A$13,定数!$B$6:$B$13))</f>
        <v/>
      </c>
      <c r="N78" s="35"/>
      <c r="O78" s="8"/>
      <c r="P78" s="82"/>
      <c r="Q78" s="82"/>
      <c r="R78" s="83" t="str">
        <f>IF(P78="","",T78*M78*LOOKUP(RIGHT($D$2,3),定数!$A$6:$A$13,定数!$B$6:$B$13))</f>
        <v/>
      </c>
      <c r="S78" s="83"/>
      <c r="T78" s="84" t="str">
        <f t="shared" si="17"/>
        <v/>
      </c>
      <c r="U78" s="84"/>
      <c r="V78" t="str">
        <f t="shared" si="16"/>
        <v/>
      </c>
      <c r="W78" t="str">
        <f t="shared" si="16"/>
        <v/>
      </c>
      <c r="X78" s="41" t="str">
        <f t="shared" si="18"/>
        <v/>
      </c>
      <c r="Y78" s="42" t="str">
        <f t="shared" si="19"/>
        <v/>
      </c>
      <c r="Z78" t="str">
        <f t="shared" si="13"/>
        <v/>
      </c>
      <c r="AA78" t="str">
        <f t="shared" si="14"/>
        <v/>
      </c>
    </row>
    <row r="79" spans="2:27" x14ac:dyDescent="0.2">
      <c r="B79" s="35">
        <v>71</v>
      </c>
      <c r="C79" s="81" t="str">
        <f t="shared" si="12"/>
        <v/>
      </c>
      <c r="D79" s="81"/>
      <c r="E79" s="35"/>
      <c r="F79" s="8"/>
      <c r="G79" s="35"/>
      <c r="H79" s="82"/>
      <c r="I79" s="82"/>
      <c r="J79" s="35"/>
      <c r="K79" s="45" t="str">
        <f t="shared" si="15"/>
        <v/>
      </c>
      <c r="L79" s="46"/>
      <c r="M79" s="6" t="str">
        <f>IF(J79="","",(K79/J79)/LOOKUP(RIGHT($D$2,3),定数!$A$6:$A$13,定数!$B$6:$B$13))</f>
        <v/>
      </c>
      <c r="N79" s="35"/>
      <c r="O79" s="8"/>
      <c r="P79" s="82"/>
      <c r="Q79" s="82"/>
      <c r="R79" s="83" t="str">
        <f>IF(P79="","",T79*M79*LOOKUP(RIGHT($D$2,3),定数!$A$6:$A$13,定数!$B$6:$B$13))</f>
        <v/>
      </c>
      <c r="S79" s="83"/>
      <c r="T79" s="84" t="str">
        <f t="shared" si="17"/>
        <v/>
      </c>
      <c r="U79" s="84"/>
      <c r="V79" t="str">
        <f t="shared" si="16"/>
        <v/>
      </c>
      <c r="W79" t="str">
        <f t="shared" si="16"/>
        <v/>
      </c>
      <c r="X79" s="41" t="str">
        <f t="shared" si="18"/>
        <v/>
      </c>
      <c r="Y79" s="42" t="str">
        <f t="shared" si="19"/>
        <v/>
      </c>
      <c r="Z79" t="str">
        <f t="shared" si="13"/>
        <v/>
      </c>
      <c r="AA79" t="str">
        <f t="shared" si="14"/>
        <v/>
      </c>
    </row>
    <row r="80" spans="2:27" x14ac:dyDescent="0.2">
      <c r="B80" s="35">
        <v>72</v>
      </c>
      <c r="C80" s="81" t="str">
        <f t="shared" si="12"/>
        <v/>
      </c>
      <c r="D80" s="81"/>
      <c r="E80" s="35"/>
      <c r="F80" s="8"/>
      <c r="G80" s="35"/>
      <c r="H80" s="82"/>
      <c r="I80" s="82"/>
      <c r="J80" s="35"/>
      <c r="K80" s="45" t="str">
        <f t="shared" si="15"/>
        <v/>
      </c>
      <c r="L80" s="46"/>
      <c r="M80" s="6" t="str">
        <f>IF(J80="","",(K80/J80)/LOOKUP(RIGHT($D$2,3),定数!$A$6:$A$13,定数!$B$6:$B$13))</f>
        <v/>
      </c>
      <c r="N80" s="35"/>
      <c r="O80" s="8"/>
      <c r="P80" s="82"/>
      <c r="Q80" s="82"/>
      <c r="R80" s="83" t="str">
        <f>IF(P80="","",T80*M80*LOOKUP(RIGHT($D$2,3),定数!$A$6:$A$13,定数!$B$6:$B$13))</f>
        <v/>
      </c>
      <c r="S80" s="83"/>
      <c r="T80" s="84" t="str">
        <f t="shared" si="17"/>
        <v/>
      </c>
      <c r="U80" s="84"/>
      <c r="V80" t="str">
        <f t="shared" si="16"/>
        <v/>
      </c>
      <c r="W80" t="str">
        <f t="shared" si="16"/>
        <v/>
      </c>
      <c r="X80" s="41" t="str">
        <f t="shared" si="18"/>
        <v/>
      </c>
      <c r="Y80" s="42" t="str">
        <f t="shared" si="19"/>
        <v/>
      </c>
      <c r="Z80" t="str">
        <f t="shared" si="13"/>
        <v/>
      </c>
      <c r="AA80" t="str">
        <f t="shared" si="14"/>
        <v/>
      </c>
    </row>
    <row r="81" spans="2:27" x14ac:dyDescent="0.2">
      <c r="B81" s="35">
        <v>73</v>
      </c>
      <c r="C81" s="81" t="str">
        <f t="shared" si="12"/>
        <v/>
      </c>
      <c r="D81" s="81"/>
      <c r="E81" s="35"/>
      <c r="F81" s="8"/>
      <c r="G81" s="35"/>
      <c r="H81" s="82"/>
      <c r="I81" s="82"/>
      <c r="J81" s="35"/>
      <c r="K81" s="45" t="str">
        <f t="shared" si="15"/>
        <v/>
      </c>
      <c r="L81" s="46"/>
      <c r="M81" s="6" t="str">
        <f>IF(J81="","",(K81/J81)/LOOKUP(RIGHT($D$2,3),定数!$A$6:$A$13,定数!$B$6:$B$13))</f>
        <v/>
      </c>
      <c r="N81" s="35"/>
      <c r="O81" s="8"/>
      <c r="P81" s="82"/>
      <c r="Q81" s="82"/>
      <c r="R81" s="83" t="str">
        <f>IF(P81="","",T81*M81*LOOKUP(RIGHT($D$2,3),定数!$A$6:$A$13,定数!$B$6:$B$13))</f>
        <v/>
      </c>
      <c r="S81" s="83"/>
      <c r="T81" s="84" t="str">
        <f t="shared" si="17"/>
        <v/>
      </c>
      <c r="U81" s="84"/>
      <c r="V81" t="str">
        <f t="shared" si="16"/>
        <v/>
      </c>
      <c r="W81" t="str">
        <f t="shared" si="16"/>
        <v/>
      </c>
      <c r="X81" s="41" t="str">
        <f t="shared" si="18"/>
        <v/>
      </c>
      <c r="Y81" s="42" t="str">
        <f t="shared" si="19"/>
        <v/>
      </c>
      <c r="Z81" t="str">
        <f t="shared" si="13"/>
        <v/>
      </c>
      <c r="AA81" t="str">
        <f t="shared" si="14"/>
        <v/>
      </c>
    </row>
    <row r="82" spans="2:27" x14ac:dyDescent="0.2">
      <c r="B82" s="35">
        <v>74</v>
      </c>
      <c r="C82" s="81" t="str">
        <f t="shared" si="12"/>
        <v/>
      </c>
      <c r="D82" s="81"/>
      <c r="E82" s="35"/>
      <c r="F82" s="8"/>
      <c r="G82" s="35"/>
      <c r="H82" s="82"/>
      <c r="I82" s="82"/>
      <c r="J82" s="35"/>
      <c r="K82" s="45" t="str">
        <f t="shared" si="15"/>
        <v/>
      </c>
      <c r="L82" s="46"/>
      <c r="M82" s="6" t="str">
        <f>IF(J82="","",(K82/J82)/LOOKUP(RIGHT($D$2,3),定数!$A$6:$A$13,定数!$B$6:$B$13))</f>
        <v/>
      </c>
      <c r="N82" s="35"/>
      <c r="O82" s="8"/>
      <c r="P82" s="82"/>
      <c r="Q82" s="82"/>
      <c r="R82" s="83" t="str">
        <f>IF(P82="","",T82*M82*LOOKUP(RIGHT($D$2,3),定数!$A$6:$A$13,定数!$B$6:$B$13))</f>
        <v/>
      </c>
      <c r="S82" s="83"/>
      <c r="T82" s="84" t="str">
        <f t="shared" si="17"/>
        <v/>
      </c>
      <c r="U82" s="84"/>
      <c r="V82" t="str">
        <f t="shared" si="16"/>
        <v/>
      </c>
      <c r="W82" t="str">
        <f t="shared" si="16"/>
        <v/>
      </c>
      <c r="X82" s="41" t="str">
        <f t="shared" si="18"/>
        <v/>
      </c>
      <c r="Y82" s="42" t="str">
        <f t="shared" si="19"/>
        <v/>
      </c>
      <c r="Z82" t="str">
        <f t="shared" si="13"/>
        <v/>
      </c>
      <c r="AA82" t="str">
        <f t="shared" si="14"/>
        <v/>
      </c>
    </row>
    <row r="83" spans="2:27" x14ac:dyDescent="0.2">
      <c r="B83" s="35">
        <v>75</v>
      </c>
      <c r="C83" s="81" t="str">
        <f t="shared" si="12"/>
        <v/>
      </c>
      <c r="D83" s="81"/>
      <c r="E83" s="35"/>
      <c r="F83" s="8"/>
      <c r="G83" s="35"/>
      <c r="H83" s="82"/>
      <c r="I83" s="82"/>
      <c r="J83" s="35"/>
      <c r="K83" s="45" t="str">
        <f t="shared" si="15"/>
        <v/>
      </c>
      <c r="L83" s="46"/>
      <c r="M83" s="6" t="str">
        <f>IF(J83="","",(K83/J83)/LOOKUP(RIGHT($D$2,3),定数!$A$6:$A$13,定数!$B$6:$B$13))</f>
        <v/>
      </c>
      <c r="N83" s="35"/>
      <c r="O83" s="8"/>
      <c r="P83" s="82"/>
      <c r="Q83" s="82"/>
      <c r="R83" s="83" t="str">
        <f>IF(P83="","",T83*M83*LOOKUP(RIGHT($D$2,3),定数!$A$6:$A$13,定数!$B$6:$B$13))</f>
        <v/>
      </c>
      <c r="S83" s="83"/>
      <c r="T83" s="84" t="str">
        <f t="shared" si="17"/>
        <v/>
      </c>
      <c r="U83" s="84"/>
      <c r="V83" t="str">
        <f t="shared" si="16"/>
        <v/>
      </c>
      <c r="W83" t="str">
        <f t="shared" si="16"/>
        <v/>
      </c>
      <c r="X83" s="41" t="str">
        <f t="shared" si="18"/>
        <v/>
      </c>
      <c r="Y83" s="42" t="str">
        <f t="shared" si="19"/>
        <v/>
      </c>
      <c r="Z83" t="str">
        <f t="shared" si="13"/>
        <v/>
      </c>
      <c r="AA83" t="str">
        <f t="shared" si="14"/>
        <v/>
      </c>
    </row>
    <row r="84" spans="2:27" x14ac:dyDescent="0.2">
      <c r="B84" s="35">
        <v>76</v>
      </c>
      <c r="C84" s="81" t="str">
        <f t="shared" si="12"/>
        <v/>
      </c>
      <c r="D84" s="81"/>
      <c r="E84" s="35"/>
      <c r="F84" s="8"/>
      <c r="G84" s="35"/>
      <c r="H84" s="82"/>
      <c r="I84" s="82"/>
      <c r="J84" s="35"/>
      <c r="K84" s="45" t="str">
        <f t="shared" si="15"/>
        <v/>
      </c>
      <c r="L84" s="46"/>
      <c r="M84" s="6" t="str">
        <f>IF(J84="","",(K84/J84)/LOOKUP(RIGHT($D$2,3),定数!$A$6:$A$13,定数!$B$6:$B$13))</f>
        <v/>
      </c>
      <c r="N84" s="35"/>
      <c r="O84" s="8"/>
      <c r="P84" s="82"/>
      <c r="Q84" s="82"/>
      <c r="R84" s="83" t="str">
        <f>IF(P84="","",T84*M84*LOOKUP(RIGHT($D$2,3),定数!$A$6:$A$13,定数!$B$6:$B$13))</f>
        <v/>
      </c>
      <c r="S84" s="83"/>
      <c r="T84" s="84" t="str">
        <f t="shared" si="17"/>
        <v/>
      </c>
      <c r="U84" s="84"/>
      <c r="V84" t="str">
        <f t="shared" si="16"/>
        <v/>
      </c>
      <c r="W84" t="str">
        <f t="shared" si="16"/>
        <v/>
      </c>
      <c r="X84" s="41" t="str">
        <f t="shared" si="18"/>
        <v/>
      </c>
      <c r="Y84" s="42" t="str">
        <f t="shared" si="19"/>
        <v/>
      </c>
      <c r="Z84" t="str">
        <f t="shared" si="13"/>
        <v/>
      </c>
      <c r="AA84" t="str">
        <f t="shared" si="14"/>
        <v/>
      </c>
    </row>
    <row r="85" spans="2:27" x14ac:dyDescent="0.2">
      <c r="B85" s="35">
        <v>77</v>
      </c>
      <c r="C85" s="81" t="str">
        <f t="shared" si="12"/>
        <v/>
      </c>
      <c r="D85" s="81"/>
      <c r="E85" s="35"/>
      <c r="F85" s="8"/>
      <c r="G85" s="35"/>
      <c r="H85" s="82"/>
      <c r="I85" s="82"/>
      <c r="J85" s="35"/>
      <c r="K85" s="45" t="str">
        <f t="shared" si="15"/>
        <v/>
      </c>
      <c r="L85" s="46"/>
      <c r="M85" s="6" t="str">
        <f>IF(J85="","",(K85/J85)/LOOKUP(RIGHT($D$2,3),定数!$A$6:$A$13,定数!$B$6:$B$13))</f>
        <v/>
      </c>
      <c r="N85" s="35"/>
      <c r="O85" s="8"/>
      <c r="P85" s="82"/>
      <c r="Q85" s="82"/>
      <c r="R85" s="83" t="str">
        <f>IF(P85="","",T85*M85*LOOKUP(RIGHT($D$2,3),定数!$A$6:$A$13,定数!$B$6:$B$13))</f>
        <v/>
      </c>
      <c r="S85" s="83"/>
      <c r="T85" s="84" t="str">
        <f t="shared" si="17"/>
        <v/>
      </c>
      <c r="U85" s="84"/>
      <c r="V85" t="str">
        <f t="shared" si="16"/>
        <v/>
      </c>
      <c r="W85" t="str">
        <f t="shared" si="16"/>
        <v/>
      </c>
      <c r="X85" s="41" t="str">
        <f t="shared" si="18"/>
        <v/>
      </c>
      <c r="Y85" s="42" t="str">
        <f t="shared" si="19"/>
        <v/>
      </c>
      <c r="Z85" t="str">
        <f t="shared" si="13"/>
        <v/>
      </c>
      <c r="AA85" t="str">
        <f t="shared" si="14"/>
        <v/>
      </c>
    </row>
    <row r="86" spans="2:27" x14ac:dyDescent="0.2">
      <c r="B86" s="35">
        <v>78</v>
      </c>
      <c r="C86" s="81" t="str">
        <f t="shared" si="12"/>
        <v/>
      </c>
      <c r="D86" s="81"/>
      <c r="E86" s="35"/>
      <c r="F86" s="8"/>
      <c r="G86" s="35"/>
      <c r="H86" s="82"/>
      <c r="I86" s="82"/>
      <c r="J86" s="35"/>
      <c r="K86" s="45" t="str">
        <f t="shared" si="15"/>
        <v/>
      </c>
      <c r="L86" s="46"/>
      <c r="M86" s="6" t="str">
        <f>IF(J86="","",(K86/J86)/LOOKUP(RIGHT($D$2,3),定数!$A$6:$A$13,定数!$B$6:$B$13))</f>
        <v/>
      </c>
      <c r="N86" s="35"/>
      <c r="O86" s="8"/>
      <c r="P86" s="82"/>
      <c r="Q86" s="82"/>
      <c r="R86" s="83" t="str">
        <f>IF(P86="","",T86*M86*LOOKUP(RIGHT($D$2,3),定数!$A$6:$A$13,定数!$B$6:$B$13))</f>
        <v/>
      </c>
      <c r="S86" s="83"/>
      <c r="T86" s="84" t="str">
        <f t="shared" si="17"/>
        <v/>
      </c>
      <c r="U86" s="84"/>
      <c r="V86" t="str">
        <f t="shared" si="16"/>
        <v/>
      </c>
      <c r="W86" t="str">
        <f t="shared" si="16"/>
        <v/>
      </c>
      <c r="X86" s="41" t="str">
        <f t="shared" si="18"/>
        <v/>
      </c>
      <c r="Y86" s="42" t="str">
        <f t="shared" si="19"/>
        <v/>
      </c>
      <c r="Z86" t="str">
        <f t="shared" si="13"/>
        <v/>
      </c>
      <c r="AA86" t="str">
        <f t="shared" si="14"/>
        <v/>
      </c>
    </row>
    <row r="87" spans="2:27" x14ac:dyDescent="0.2">
      <c r="B87" s="35">
        <v>79</v>
      </c>
      <c r="C87" s="81" t="str">
        <f t="shared" si="12"/>
        <v/>
      </c>
      <c r="D87" s="81"/>
      <c r="E87" s="35"/>
      <c r="F87" s="8"/>
      <c r="G87" s="35"/>
      <c r="H87" s="82"/>
      <c r="I87" s="82"/>
      <c r="J87" s="35"/>
      <c r="K87" s="45" t="str">
        <f t="shared" si="15"/>
        <v/>
      </c>
      <c r="L87" s="46"/>
      <c r="M87" s="6" t="str">
        <f>IF(J87="","",(K87/J87)/LOOKUP(RIGHT($D$2,3),定数!$A$6:$A$13,定数!$B$6:$B$13))</f>
        <v/>
      </c>
      <c r="N87" s="35"/>
      <c r="O87" s="8"/>
      <c r="P87" s="82"/>
      <c r="Q87" s="82"/>
      <c r="R87" s="83" t="str">
        <f>IF(P87="","",T87*M87*LOOKUP(RIGHT($D$2,3),定数!$A$6:$A$13,定数!$B$6:$B$13))</f>
        <v/>
      </c>
      <c r="S87" s="83"/>
      <c r="T87" s="84" t="str">
        <f t="shared" si="17"/>
        <v/>
      </c>
      <c r="U87" s="84"/>
      <c r="V87" t="str">
        <f t="shared" si="16"/>
        <v/>
      </c>
      <c r="W87" t="str">
        <f t="shared" si="16"/>
        <v/>
      </c>
      <c r="X87" s="41" t="str">
        <f t="shared" si="18"/>
        <v/>
      </c>
      <c r="Y87" s="42" t="str">
        <f t="shared" si="19"/>
        <v/>
      </c>
      <c r="Z87" t="str">
        <f t="shared" si="13"/>
        <v/>
      </c>
      <c r="AA87" t="str">
        <f t="shared" si="14"/>
        <v/>
      </c>
    </row>
    <row r="88" spans="2:27" x14ac:dyDescent="0.2">
      <c r="B88" s="35">
        <v>80</v>
      </c>
      <c r="C88" s="81" t="str">
        <f t="shared" si="12"/>
        <v/>
      </c>
      <c r="D88" s="81"/>
      <c r="E88" s="35"/>
      <c r="F88" s="8"/>
      <c r="G88" s="35"/>
      <c r="H88" s="82"/>
      <c r="I88" s="82"/>
      <c r="J88" s="35"/>
      <c r="K88" s="45" t="str">
        <f t="shared" si="15"/>
        <v/>
      </c>
      <c r="L88" s="46"/>
      <c r="M88" s="6" t="str">
        <f>IF(J88="","",(K88/J88)/LOOKUP(RIGHT($D$2,3),定数!$A$6:$A$13,定数!$B$6:$B$13))</f>
        <v/>
      </c>
      <c r="N88" s="35"/>
      <c r="O88" s="8"/>
      <c r="P88" s="82"/>
      <c r="Q88" s="82"/>
      <c r="R88" s="83" t="str">
        <f>IF(P88="","",T88*M88*LOOKUP(RIGHT($D$2,3),定数!$A$6:$A$13,定数!$B$6:$B$13))</f>
        <v/>
      </c>
      <c r="S88" s="83"/>
      <c r="T88" s="84" t="str">
        <f t="shared" si="17"/>
        <v/>
      </c>
      <c r="U88" s="84"/>
      <c r="V88" t="str">
        <f t="shared" si="16"/>
        <v/>
      </c>
      <c r="W88" t="str">
        <f t="shared" si="16"/>
        <v/>
      </c>
      <c r="X88" s="41" t="str">
        <f t="shared" si="18"/>
        <v/>
      </c>
      <c r="Y88" s="42" t="str">
        <f t="shared" si="19"/>
        <v/>
      </c>
      <c r="Z88" t="str">
        <f t="shared" si="13"/>
        <v/>
      </c>
      <c r="AA88" t="str">
        <f t="shared" si="14"/>
        <v/>
      </c>
    </row>
    <row r="89" spans="2:27" x14ac:dyDescent="0.2">
      <c r="B89" s="35">
        <v>81</v>
      </c>
      <c r="C89" s="81" t="str">
        <f t="shared" si="12"/>
        <v/>
      </c>
      <c r="D89" s="81"/>
      <c r="E89" s="35"/>
      <c r="F89" s="8"/>
      <c r="G89" s="35"/>
      <c r="H89" s="82"/>
      <c r="I89" s="82"/>
      <c r="J89" s="35"/>
      <c r="K89" s="45" t="str">
        <f t="shared" si="15"/>
        <v/>
      </c>
      <c r="L89" s="46"/>
      <c r="M89" s="6" t="str">
        <f>IF(J89="","",(K89/J89)/LOOKUP(RIGHT($D$2,3),定数!$A$6:$A$13,定数!$B$6:$B$13))</f>
        <v/>
      </c>
      <c r="N89" s="35"/>
      <c r="O89" s="8"/>
      <c r="P89" s="82"/>
      <c r="Q89" s="82"/>
      <c r="R89" s="83" t="str">
        <f>IF(P89="","",T89*M89*LOOKUP(RIGHT($D$2,3),定数!$A$6:$A$13,定数!$B$6:$B$13))</f>
        <v/>
      </c>
      <c r="S89" s="83"/>
      <c r="T89" s="84" t="str">
        <f t="shared" si="17"/>
        <v/>
      </c>
      <c r="U89" s="84"/>
      <c r="V89" t="str">
        <f t="shared" si="16"/>
        <v/>
      </c>
      <c r="W89" t="str">
        <f t="shared" si="16"/>
        <v/>
      </c>
      <c r="X89" s="41" t="str">
        <f t="shared" si="18"/>
        <v/>
      </c>
      <c r="Y89" s="42" t="str">
        <f t="shared" si="19"/>
        <v/>
      </c>
      <c r="Z89" t="str">
        <f t="shared" si="13"/>
        <v/>
      </c>
      <c r="AA89" t="str">
        <f t="shared" si="14"/>
        <v/>
      </c>
    </row>
    <row r="90" spans="2:27" x14ac:dyDescent="0.2">
      <c r="B90" s="35">
        <v>82</v>
      </c>
      <c r="C90" s="81" t="str">
        <f t="shared" si="12"/>
        <v/>
      </c>
      <c r="D90" s="81"/>
      <c r="E90" s="35"/>
      <c r="F90" s="8"/>
      <c r="G90" s="35"/>
      <c r="H90" s="82"/>
      <c r="I90" s="82"/>
      <c r="J90" s="35"/>
      <c r="K90" s="45" t="str">
        <f t="shared" si="15"/>
        <v/>
      </c>
      <c r="L90" s="46"/>
      <c r="M90" s="6" t="str">
        <f>IF(J90="","",(K90/J90)/LOOKUP(RIGHT($D$2,3),定数!$A$6:$A$13,定数!$B$6:$B$13))</f>
        <v/>
      </c>
      <c r="N90" s="35"/>
      <c r="O90" s="8"/>
      <c r="P90" s="82"/>
      <c r="Q90" s="82"/>
      <c r="R90" s="83" t="str">
        <f>IF(P90="","",T90*M90*LOOKUP(RIGHT($D$2,3),定数!$A$6:$A$13,定数!$B$6:$B$13))</f>
        <v/>
      </c>
      <c r="S90" s="83"/>
      <c r="T90" s="84" t="str">
        <f t="shared" si="17"/>
        <v/>
      </c>
      <c r="U90" s="84"/>
      <c r="V90" t="str">
        <f t="shared" si="16"/>
        <v/>
      </c>
      <c r="W90" t="str">
        <f t="shared" si="16"/>
        <v/>
      </c>
      <c r="X90" s="41" t="str">
        <f t="shared" si="18"/>
        <v/>
      </c>
      <c r="Y90" s="42" t="str">
        <f t="shared" si="19"/>
        <v/>
      </c>
      <c r="Z90" t="str">
        <f t="shared" si="13"/>
        <v/>
      </c>
      <c r="AA90" t="str">
        <f t="shared" si="14"/>
        <v/>
      </c>
    </row>
    <row r="91" spans="2:27" x14ac:dyDescent="0.2">
      <c r="B91" s="35">
        <v>83</v>
      </c>
      <c r="C91" s="81" t="str">
        <f t="shared" si="12"/>
        <v/>
      </c>
      <c r="D91" s="81"/>
      <c r="E91" s="35"/>
      <c r="F91" s="8"/>
      <c r="G91" s="35"/>
      <c r="H91" s="82"/>
      <c r="I91" s="82"/>
      <c r="J91" s="35"/>
      <c r="K91" s="45" t="str">
        <f t="shared" si="15"/>
        <v/>
      </c>
      <c r="L91" s="46"/>
      <c r="M91" s="6" t="str">
        <f>IF(J91="","",(K91/J91)/LOOKUP(RIGHT($D$2,3),定数!$A$6:$A$13,定数!$B$6:$B$13))</f>
        <v/>
      </c>
      <c r="N91" s="35"/>
      <c r="O91" s="8"/>
      <c r="P91" s="82"/>
      <c r="Q91" s="82"/>
      <c r="R91" s="83" t="str">
        <f>IF(P91="","",T91*M91*LOOKUP(RIGHT($D$2,3),定数!$A$6:$A$13,定数!$B$6:$B$13))</f>
        <v/>
      </c>
      <c r="S91" s="83"/>
      <c r="T91" s="84" t="str">
        <f t="shared" si="17"/>
        <v/>
      </c>
      <c r="U91" s="84"/>
      <c r="V91" t="str">
        <f t="shared" ref="V91:W106" si="20">IF(S91&lt;&gt;"",IF(S91&lt;0,1+V90,0),"")</f>
        <v/>
      </c>
      <c r="W91" t="str">
        <f t="shared" si="20"/>
        <v/>
      </c>
      <c r="X91" s="41" t="str">
        <f t="shared" si="18"/>
        <v/>
      </c>
      <c r="Y91" s="42" t="str">
        <f t="shared" si="19"/>
        <v/>
      </c>
      <c r="Z91" t="str">
        <f t="shared" si="13"/>
        <v/>
      </c>
      <c r="AA91" t="str">
        <f t="shared" si="14"/>
        <v/>
      </c>
    </row>
    <row r="92" spans="2:27" x14ac:dyDescent="0.2">
      <c r="B92" s="35">
        <v>84</v>
      </c>
      <c r="C92" s="81" t="str">
        <f t="shared" si="12"/>
        <v/>
      </c>
      <c r="D92" s="81"/>
      <c r="E92" s="35"/>
      <c r="F92" s="8"/>
      <c r="G92" s="35"/>
      <c r="H92" s="82"/>
      <c r="I92" s="82"/>
      <c r="J92" s="35"/>
      <c r="K92" s="45" t="str">
        <f t="shared" si="15"/>
        <v/>
      </c>
      <c r="L92" s="46"/>
      <c r="M92" s="6" t="str">
        <f>IF(J92="","",(K92/J92)/LOOKUP(RIGHT($D$2,3),定数!$A$6:$A$13,定数!$B$6:$B$13))</f>
        <v/>
      </c>
      <c r="N92" s="35"/>
      <c r="O92" s="8"/>
      <c r="P92" s="82"/>
      <c r="Q92" s="82"/>
      <c r="R92" s="83" t="str">
        <f>IF(P92="","",T92*M92*LOOKUP(RIGHT($D$2,3),定数!$A$6:$A$13,定数!$B$6:$B$13))</f>
        <v/>
      </c>
      <c r="S92" s="83"/>
      <c r="T92" s="84" t="str">
        <f t="shared" si="17"/>
        <v/>
      </c>
      <c r="U92" s="84"/>
      <c r="V92" t="str">
        <f t="shared" si="20"/>
        <v/>
      </c>
      <c r="W92" t="str">
        <f t="shared" si="20"/>
        <v/>
      </c>
      <c r="X92" s="41" t="str">
        <f t="shared" si="18"/>
        <v/>
      </c>
      <c r="Y92" s="42" t="str">
        <f t="shared" si="19"/>
        <v/>
      </c>
      <c r="Z92" t="str">
        <f t="shared" si="13"/>
        <v/>
      </c>
      <c r="AA92" t="str">
        <f t="shared" si="14"/>
        <v/>
      </c>
    </row>
    <row r="93" spans="2:27" x14ac:dyDescent="0.2">
      <c r="B93" s="35">
        <v>85</v>
      </c>
      <c r="C93" s="81" t="str">
        <f t="shared" si="12"/>
        <v/>
      </c>
      <c r="D93" s="81"/>
      <c r="E93" s="35"/>
      <c r="F93" s="8"/>
      <c r="G93" s="35"/>
      <c r="H93" s="82"/>
      <c r="I93" s="82"/>
      <c r="J93" s="35"/>
      <c r="K93" s="45" t="str">
        <f t="shared" si="15"/>
        <v/>
      </c>
      <c r="L93" s="46"/>
      <c r="M93" s="6" t="str">
        <f>IF(J93="","",(K93/J93)/LOOKUP(RIGHT($D$2,3),定数!$A$6:$A$13,定数!$B$6:$B$13))</f>
        <v/>
      </c>
      <c r="N93" s="35"/>
      <c r="O93" s="8"/>
      <c r="P93" s="82"/>
      <c r="Q93" s="82"/>
      <c r="R93" s="83" t="str">
        <f>IF(P93="","",T93*M93*LOOKUP(RIGHT($D$2,3),定数!$A$6:$A$13,定数!$B$6:$B$13))</f>
        <v/>
      </c>
      <c r="S93" s="83"/>
      <c r="T93" s="84" t="str">
        <f t="shared" si="17"/>
        <v/>
      </c>
      <c r="U93" s="84"/>
      <c r="V93" t="str">
        <f t="shared" si="20"/>
        <v/>
      </c>
      <c r="W93" t="str">
        <f t="shared" si="20"/>
        <v/>
      </c>
      <c r="X93" s="41" t="str">
        <f t="shared" si="18"/>
        <v/>
      </c>
      <c r="Y93" s="42" t="str">
        <f t="shared" si="19"/>
        <v/>
      </c>
      <c r="Z93" t="str">
        <f t="shared" si="13"/>
        <v/>
      </c>
      <c r="AA93" t="str">
        <f t="shared" si="14"/>
        <v/>
      </c>
    </row>
    <row r="94" spans="2:27" x14ac:dyDescent="0.2">
      <c r="B94" s="35">
        <v>86</v>
      </c>
      <c r="C94" s="81" t="str">
        <f t="shared" si="12"/>
        <v/>
      </c>
      <c r="D94" s="81"/>
      <c r="E94" s="35"/>
      <c r="F94" s="8"/>
      <c r="G94" s="35"/>
      <c r="H94" s="82"/>
      <c r="I94" s="82"/>
      <c r="J94" s="35"/>
      <c r="K94" s="45" t="str">
        <f t="shared" si="15"/>
        <v/>
      </c>
      <c r="L94" s="46"/>
      <c r="M94" s="6" t="str">
        <f>IF(J94="","",(K94/J94)/LOOKUP(RIGHT($D$2,3),定数!$A$6:$A$13,定数!$B$6:$B$13))</f>
        <v/>
      </c>
      <c r="N94" s="35"/>
      <c r="O94" s="8"/>
      <c r="P94" s="82"/>
      <c r="Q94" s="82"/>
      <c r="R94" s="83" t="str">
        <f>IF(P94="","",T94*M94*LOOKUP(RIGHT($D$2,3),定数!$A$6:$A$13,定数!$B$6:$B$13))</f>
        <v/>
      </c>
      <c r="S94" s="83"/>
      <c r="T94" s="84" t="str">
        <f t="shared" si="17"/>
        <v/>
      </c>
      <c r="U94" s="84"/>
      <c r="V94" t="str">
        <f t="shared" si="20"/>
        <v/>
      </c>
      <c r="W94" t="str">
        <f t="shared" si="20"/>
        <v/>
      </c>
      <c r="X94" s="41" t="str">
        <f t="shared" si="18"/>
        <v/>
      </c>
      <c r="Y94" s="42" t="str">
        <f t="shared" si="19"/>
        <v/>
      </c>
      <c r="Z94" t="str">
        <f t="shared" si="13"/>
        <v/>
      </c>
      <c r="AA94" t="str">
        <f t="shared" si="14"/>
        <v/>
      </c>
    </row>
    <row r="95" spans="2:27" x14ac:dyDescent="0.2">
      <c r="B95" s="35">
        <v>87</v>
      </c>
      <c r="C95" s="81" t="str">
        <f t="shared" si="12"/>
        <v/>
      </c>
      <c r="D95" s="81"/>
      <c r="E95" s="35"/>
      <c r="F95" s="8"/>
      <c r="G95" s="35"/>
      <c r="H95" s="82"/>
      <c r="I95" s="82"/>
      <c r="J95" s="35"/>
      <c r="K95" s="45" t="str">
        <f t="shared" si="15"/>
        <v/>
      </c>
      <c r="L95" s="46"/>
      <c r="M95" s="6" t="str">
        <f>IF(J95="","",(K95/J95)/LOOKUP(RIGHT($D$2,3),定数!$A$6:$A$13,定数!$B$6:$B$13))</f>
        <v/>
      </c>
      <c r="N95" s="35"/>
      <c r="O95" s="8"/>
      <c r="P95" s="82"/>
      <c r="Q95" s="82"/>
      <c r="R95" s="83" t="str">
        <f>IF(P95="","",T95*M95*LOOKUP(RIGHT($D$2,3),定数!$A$6:$A$13,定数!$B$6:$B$13))</f>
        <v/>
      </c>
      <c r="S95" s="83"/>
      <c r="T95" s="84" t="str">
        <f t="shared" si="17"/>
        <v/>
      </c>
      <c r="U95" s="84"/>
      <c r="V95" t="str">
        <f t="shared" si="20"/>
        <v/>
      </c>
      <c r="W95" t="str">
        <f t="shared" si="20"/>
        <v/>
      </c>
      <c r="X95" s="41" t="str">
        <f t="shared" si="18"/>
        <v/>
      </c>
      <c r="Y95" s="42" t="str">
        <f t="shared" si="19"/>
        <v/>
      </c>
      <c r="Z95" t="str">
        <f t="shared" si="13"/>
        <v/>
      </c>
      <c r="AA95" t="str">
        <f t="shared" si="14"/>
        <v/>
      </c>
    </row>
    <row r="96" spans="2:27" x14ac:dyDescent="0.2">
      <c r="B96" s="35">
        <v>88</v>
      </c>
      <c r="C96" s="81" t="str">
        <f t="shared" si="12"/>
        <v/>
      </c>
      <c r="D96" s="81"/>
      <c r="E96" s="35"/>
      <c r="F96" s="8"/>
      <c r="G96" s="35"/>
      <c r="H96" s="82"/>
      <c r="I96" s="82"/>
      <c r="J96" s="35"/>
      <c r="K96" s="45" t="str">
        <f t="shared" si="15"/>
        <v/>
      </c>
      <c r="L96" s="46"/>
      <c r="M96" s="6" t="str">
        <f>IF(J96="","",(K96/J96)/LOOKUP(RIGHT($D$2,3),定数!$A$6:$A$13,定数!$B$6:$B$13))</f>
        <v/>
      </c>
      <c r="N96" s="35"/>
      <c r="O96" s="8"/>
      <c r="P96" s="82"/>
      <c r="Q96" s="82"/>
      <c r="R96" s="83" t="str">
        <f>IF(P96="","",T96*M96*LOOKUP(RIGHT($D$2,3),定数!$A$6:$A$13,定数!$B$6:$B$13))</f>
        <v/>
      </c>
      <c r="S96" s="83"/>
      <c r="T96" s="84" t="str">
        <f t="shared" si="17"/>
        <v/>
      </c>
      <c r="U96" s="84"/>
      <c r="V96" t="str">
        <f t="shared" si="20"/>
        <v/>
      </c>
      <c r="W96" t="str">
        <f t="shared" si="20"/>
        <v/>
      </c>
      <c r="X96" s="41" t="str">
        <f t="shared" si="18"/>
        <v/>
      </c>
      <c r="Y96" s="42" t="str">
        <f t="shared" si="19"/>
        <v/>
      </c>
      <c r="Z96" t="str">
        <f t="shared" si="13"/>
        <v/>
      </c>
      <c r="AA96" t="str">
        <f t="shared" si="14"/>
        <v/>
      </c>
    </row>
    <row r="97" spans="2:27" x14ac:dyDescent="0.2">
      <c r="B97" s="35">
        <v>89</v>
      </c>
      <c r="C97" s="81" t="str">
        <f t="shared" si="12"/>
        <v/>
      </c>
      <c r="D97" s="81"/>
      <c r="E97" s="35"/>
      <c r="F97" s="8"/>
      <c r="G97" s="35"/>
      <c r="H97" s="82"/>
      <c r="I97" s="82"/>
      <c r="J97" s="35"/>
      <c r="K97" s="45" t="str">
        <f t="shared" si="15"/>
        <v/>
      </c>
      <c r="L97" s="46"/>
      <c r="M97" s="6" t="str">
        <f>IF(J97="","",(K97/J97)/LOOKUP(RIGHT($D$2,3),定数!$A$6:$A$13,定数!$B$6:$B$13))</f>
        <v/>
      </c>
      <c r="N97" s="35"/>
      <c r="O97" s="8"/>
      <c r="P97" s="82"/>
      <c r="Q97" s="82"/>
      <c r="R97" s="83" t="str">
        <f>IF(P97="","",T97*M97*LOOKUP(RIGHT($D$2,3),定数!$A$6:$A$13,定数!$B$6:$B$13))</f>
        <v/>
      </c>
      <c r="S97" s="83"/>
      <c r="T97" s="84" t="str">
        <f t="shared" si="17"/>
        <v/>
      </c>
      <c r="U97" s="84"/>
      <c r="V97" t="str">
        <f t="shared" si="20"/>
        <v/>
      </c>
      <c r="W97" t="str">
        <f t="shared" si="20"/>
        <v/>
      </c>
      <c r="X97" s="41" t="str">
        <f t="shared" si="18"/>
        <v/>
      </c>
      <c r="Y97" s="42" t="str">
        <f t="shared" si="19"/>
        <v/>
      </c>
      <c r="Z97" t="str">
        <f t="shared" si="13"/>
        <v/>
      </c>
      <c r="AA97" t="str">
        <f t="shared" si="14"/>
        <v/>
      </c>
    </row>
    <row r="98" spans="2:27" x14ac:dyDescent="0.2">
      <c r="B98" s="35">
        <v>90</v>
      </c>
      <c r="C98" s="81" t="str">
        <f t="shared" si="12"/>
        <v/>
      </c>
      <c r="D98" s="81"/>
      <c r="E98" s="35"/>
      <c r="F98" s="8"/>
      <c r="G98" s="35"/>
      <c r="H98" s="82"/>
      <c r="I98" s="82"/>
      <c r="J98" s="35"/>
      <c r="K98" s="45" t="str">
        <f t="shared" si="15"/>
        <v/>
      </c>
      <c r="L98" s="46"/>
      <c r="M98" s="6" t="str">
        <f>IF(J98="","",(K98/J98)/LOOKUP(RIGHT($D$2,3),定数!$A$6:$A$13,定数!$B$6:$B$13))</f>
        <v/>
      </c>
      <c r="N98" s="35"/>
      <c r="O98" s="8"/>
      <c r="P98" s="82"/>
      <c r="Q98" s="82"/>
      <c r="R98" s="83" t="str">
        <f>IF(P98="","",T98*M98*LOOKUP(RIGHT($D$2,3),定数!$A$6:$A$13,定数!$B$6:$B$13))</f>
        <v/>
      </c>
      <c r="S98" s="83"/>
      <c r="T98" s="84" t="str">
        <f t="shared" si="17"/>
        <v/>
      </c>
      <c r="U98" s="84"/>
      <c r="V98" t="str">
        <f t="shared" si="20"/>
        <v/>
      </c>
      <c r="W98" t="str">
        <f t="shared" si="20"/>
        <v/>
      </c>
      <c r="X98" s="41" t="str">
        <f t="shared" si="18"/>
        <v/>
      </c>
      <c r="Y98" s="42" t="str">
        <f t="shared" si="19"/>
        <v/>
      </c>
      <c r="Z98" t="str">
        <f t="shared" si="13"/>
        <v/>
      </c>
      <c r="AA98" t="str">
        <f t="shared" si="14"/>
        <v/>
      </c>
    </row>
    <row r="99" spans="2:27" x14ac:dyDescent="0.2">
      <c r="B99" s="35">
        <v>91</v>
      </c>
      <c r="C99" s="81" t="str">
        <f t="shared" si="12"/>
        <v/>
      </c>
      <c r="D99" s="81"/>
      <c r="E99" s="35"/>
      <c r="F99" s="8"/>
      <c r="G99" s="35"/>
      <c r="H99" s="82"/>
      <c r="I99" s="82"/>
      <c r="J99" s="35"/>
      <c r="K99" s="45" t="str">
        <f t="shared" si="15"/>
        <v/>
      </c>
      <c r="L99" s="46"/>
      <c r="M99" s="6" t="str">
        <f>IF(J99="","",(K99/J99)/LOOKUP(RIGHT($D$2,3),定数!$A$6:$A$13,定数!$B$6:$B$13))</f>
        <v/>
      </c>
      <c r="N99" s="35"/>
      <c r="O99" s="8"/>
      <c r="P99" s="82"/>
      <c r="Q99" s="82"/>
      <c r="R99" s="83" t="str">
        <f>IF(P99="","",T99*M99*LOOKUP(RIGHT($D$2,3),定数!$A$6:$A$13,定数!$B$6:$B$13))</f>
        <v/>
      </c>
      <c r="S99" s="83"/>
      <c r="T99" s="84" t="str">
        <f t="shared" si="17"/>
        <v/>
      </c>
      <c r="U99" s="84"/>
      <c r="V99" t="str">
        <f t="shared" si="20"/>
        <v/>
      </c>
      <c r="W99" t="str">
        <f t="shared" si="20"/>
        <v/>
      </c>
      <c r="X99" s="41" t="str">
        <f t="shared" si="18"/>
        <v/>
      </c>
      <c r="Y99" s="42" t="str">
        <f t="shared" si="19"/>
        <v/>
      </c>
      <c r="Z99" t="str">
        <f t="shared" si="13"/>
        <v/>
      </c>
      <c r="AA99" t="str">
        <f t="shared" si="14"/>
        <v/>
      </c>
    </row>
    <row r="100" spans="2:27" x14ac:dyDescent="0.2">
      <c r="B100" s="35">
        <v>92</v>
      </c>
      <c r="C100" s="81" t="str">
        <f t="shared" si="12"/>
        <v/>
      </c>
      <c r="D100" s="81"/>
      <c r="E100" s="35"/>
      <c r="F100" s="8"/>
      <c r="G100" s="35"/>
      <c r="H100" s="82"/>
      <c r="I100" s="82"/>
      <c r="J100" s="35"/>
      <c r="K100" s="45" t="str">
        <f t="shared" si="15"/>
        <v/>
      </c>
      <c r="L100" s="46"/>
      <c r="M100" s="6" t="str">
        <f>IF(J100="","",(K100/J100)/LOOKUP(RIGHT($D$2,3),定数!$A$6:$A$13,定数!$B$6:$B$13))</f>
        <v/>
      </c>
      <c r="N100" s="35"/>
      <c r="O100" s="8"/>
      <c r="P100" s="82"/>
      <c r="Q100" s="82"/>
      <c r="R100" s="83" t="str">
        <f>IF(P100="","",T100*M100*LOOKUP(RIGHT($D$2,3),定数!$A$6:$A$13,定数!$B$6:$B$13))</f>
        <v/>
      </c>
      <c r="S100" s="83"/>
      <c r="T100" s="84" t="str">
        <f t="shared" si="17"/>
        <v/>
      </c>
      <c r="U100" s="84"/>
      <c r="V100" t="str">
        <f t="shared" si="20"/>
        <v/>
      </c>
      <c r="W100" t="str">
        <f t="shared" si="20"/>
        <v/>
      </c>
      <c r="X100" s="41" t="str">
        <f t="shared" si="18"/>
        <v/>
      </c>
      <c r="Y100" s="42" t="str">
        <f t="shared" si="19"/>
        <v/>
      </c>
      <c r="Z100" t="str">
        <f t="shared" si="13"/>
        <v/>
      </c>
      <c r="AA100" t="str">
        <f t="shared" si="14"/>
        <v/>
      </c>
    </row>
    <row r="101" spans="2:27" x14ac:dyDescent="0.2">
      <c r="B101" s="35">
        <v>93</v>
      </c>
      <c r="C101" s="81" t="str">
        <f t="shared" si="12"/>
        <v/>
      </c>
      <c r="D101" s="81"/>
      <c r="E101" s="35"/>
      <c r="F101" s="8"/>
      <c r="G101" s="35"/>
      <c r="H101" s="82"/>
      <c r="I101" s="82"/>
      <c r="J101" s="35"/>
      <c r="K101" s="45" t="str">
        <f t="shared" si="15"/>
        <v/>
      </c>
      <c r="L101" s="46"/>
      <c r="M101" s="6" t="str">
        <f>IF(J101="","",(K101/J101)/LOOKUP(RIGHT($D$2,3),定数!$A$6:$A$13,定数!$B$6:$B$13))</f>
        <v/>
      </c>
      <c r="N101" s="35"/>
      <c r="O101" s="8"/>
      <c r="P101" s="82"/>
      <c r="Q101" s="82"/>
      <c r="R101" s="83" t="str">
        <f>IF(P101="","",T101*M101*LOOKUP(RIGHT($D$2,3),定数!$A$6:$A$13,定数!$B$6:$B$13))</f>
        <v/>
      </c>
      <c r="S101" s="83"/>
      <c r="T101" s="84" t="str">
        <f t="shared" si="17"/>
        <v/>
      </c>
      <c r="U101" s="84"/>
      <c r="V101" t="str">
        <f t="shared" si="20"/>
        <v/>
      </c>
      <c r="W101" t="str">
        <f t="shared" si="20"/>
        <v/>
      </c>
      <c r="X101" s="41" t="str">
        <f t="shared" si="18"/>
        <v/>
      </c>
      <c r="Y101" s="42" t="str">
        <f t="shared" si="19"/>
        <v/>
      </c>
      <c r="Z101" t="str">
        <f t="shared" si="13"/>
        <v/>
      </c>
      <c r="AA101" t="str">
        <f t="shared" si="14"/>
        <v/>
      </c>
    </row>
    <row r="102" spans="2:27" x14ac:dyDescent="0.2">
      <c r="B102" s="35">
        <v>94</v>
      </c>
      <c r="C102" s="81" t="str">
        <f t="shared" si="12"/>
        <v/>
      </c>
      <c r="D102" s="81"/>
      <c r="E102" s="35"/>
      <c r="F102" s="8"/>
      <c r="G102" s="35"/>
      <c r="H102" s="82"/>
      <c r="I102" s="82"/>
      <c r="J102" s="35"/>
      <c r="K102" s="45" t="str">
        <f t="shared" si="15"/>
        <v/>
      </c>
      <c r="L102" s="46"/>
      <c r="M102" s="6" t="str">
        <f>IF(J102="","",(K102/J102)/LOOKUP(RIGHT($D$2,3),定数!$A$6:$A$13,定数!$B$6:$B$13))</f>
        <v/>
      </c>
      <c r="N102" s="35"/>
      <c r="O102" s="8"/>
      <c r="P102" s="82"/>
      <c r="Q102" s="82"/>
      <c r="R102" s="83" t="str">
        <f>IF(P102="","",T102*M102*LOOKUP(RIGHT($D$2,3),定数!$A$6:$A$13,定数!$B$6:$B$13))</f>
        <v/>
      </c>
      <c r="S102" s="83"/>
      <c r="T102" s="84" t="str">
        <f t="shared" si="17"/>
        <v/>
      </c>
      <c r="U102" s="84"/>
      <c r="V102" t="str">
        <f t="shared" si="20"/>
        <v/>
      </c>
      <c r="W102" t="str">
        <f t="shared" si="20"/>
        <v/>
      </c>
      <c r="X102" s="41" t="str">
        <f t="shared" si="18"/>
        <v/>
      </c>
      <c r="Y102" s="42" t="str">
        <f t="shared" si="19"/>
        <v/>
      </c>
      <c r="Z102" t="str">
        <f t="shared" si="13"/>
        <v/>
      </c>
      <c r="AA102" t="str">
        <f t="shared" si="14"/>
        <v/>
      </c>
    </row>
    <row r="103" spans="2:27" x14ac:dyDescent="0.2">
      <c r="B103" s="35">
        <v>95</v>
      </c>
      <c r="C103" s="81" t="str">
        <f t="shared" si="12"/>
        <v/>
      </c>
      <c r="D103" s="81"/>
      <c r="E103" s="35"/>
      <c r="F103" s="8"/>
      <c r="G103" s="35"/>
      <c r="H103" s="82"/>
      <c r="I103" s="82"/>
      <c r="J103" s="35"/>
      <c r="K103" s="45" t="str">
        <f t="shared" si="15"/>
        <v/>
      </c>
      <c r="L103" s="46"/>
      <c r="M103" s="6" t="str">
        <f>IF(J103="","",(K103/J103)/LOOKUP(RIGHT($D$2,3),定数!$A$6:$A$13,定数!$B$6:$B$13))</f>
        <v/>
      </c>
      <c r="N103" s="35"/>
      <c r="O103" s="8"/>
      <c r="P103" s="82"/>
      <c r="Q103" s="82"/>
      <c r="R103" s="83" t="str">
        <f>IF(P103="","",T103*M103*LOOKUP(RIGHT($D$2,3),定数!$A$6:$A$13,定数!$B$6:$B$13))</f>
        <v/>
      </c>
      <c r="S103" s="83"/>
      <c r="T103" s="84" t="str">
        <f t="shared" si="17"/>
        <v/>
      </c>
      <c r="U103" s="84"/>
      <c r="V103" t="str">
        <f t="shared" si="20"/>
        <v/>
      </c>
      <c r="W103" t="str">
        <f t="shared" si="20"/>
        <v/>
      </c>
      <c r="X103" s="41" t="str">
        <f t="shared" si="18"/>
        <v/>
      </c>
      <c r="Y103" s="42" t="str">
        <f t="shared" si="19"/>
        <v/>
      </c>
      <c r="Z103" t="str">
        <f t="shared" si="13"/>
        <v/>
      </c>
      <c r="AA103" t="str">
        <f t="shared" si="14"/>
        <v/>
      </c>
    </row>
    <row r="104" spans="2:27" x14ac:dyDescent="0.2">
      <c r="B104" s="35">
        <v>96</v>
      </c>
      <c r="C104" s="81" t="str">
        <f t="shared" si="12"/>
        <v/>
      </c>
      <c r="D104" s="81"/>
      <c r="E104" s="35"/>
      <c r="F104" s="8"/>
      <c r="G104" s="35"/>
      <c r="H104" s="82"/>
      <c r="I104" s="82"/>
      <c r="J104" s="35"/>
      <c r="K104" s="45" t="str">
        <f t="shared" si="15"/>
        <v/>
      </c>
      <c r="L104" s="46"/>
      <c r="M104" s="6" t="str">
        <f>IF(J104="","",(K104/J104)/LOOKUP(RIGHT($D$2,3),定数!$A$6:$A$13,定数!$B$6:$B$13))</f>
        <v/>
      </c>
      <c r="N104" s="35"/>
      <c r="O104" s="8"/>
      <c r="P104" s="82"/>
      <c r="Q104" s="82"/>
      <c r="R104" s="83" t="str">
        <f>IF(P104="","",T104*M104*LOOKUP(RIGHT($D$2,3),定数!$A$6:$A$13,定数!$B$6:$B$13))</f>
        <v/>
      </c>
      <c r="S104" s="83"/>
      <c r="T104" s="84" t="str">
        <f t="shared" si="17"/>
        <v/>
      </c>
      <c r="U104" s="84"/>
      <c r="V104" t="str">
        <f t="shared" si="20"/>
        <v/>
      </c>
      <c r="W104" t="str">
        <f t="shared" si="20"/>
        <v/>
      </c>
      <c r="X104" s="41" t="str">
        <f t="shared" si="18"/>
        <v/>
      </c>
      <c r="Y104" s="42" t="str">
        <f t="shared" si="19"/>
        <v/>
      </c>
      <c r="Z104" t="str">
        <f t="shared" si="13"/>
        <v/>
      </c>
      <c r="AA104" t="str">
        <f t="shared" si="14"/>
        <v/>
      </c>
    </row>
    <row r="105" spans="2:27" x14ac:dyDescent="0.2">
      <c r="B105" s="35">
        <v>97</v>
      </c>
      <c r="C105" s="81" t="str">
        <f t="shared" si="12"/>
        <v/>
      </c>
      <c r="D105" s="81"/>
      <c r="E105" s="35"/>
      <c r="F105" s="8"/>
      <c r="G105" s="35"/>
      <c r="H105" s="82"/>
      <c r="I105" s="82"/>
      <c r="J105" s="35"/>
      <c r="K105" s="45" t="str">
        <f t="shared" si="15"/>
        <v/>
      </c>
      <c r="L105" s="46"/>
      <c r="M105" s="6" t="str">
        <f>IF(J105="","",(K105/J105)/LOOKUP(RIGHT($D$2,3),定数!$A$6:$A$13,定数!$B$6:$B$13))</f>
        <v/>
      </c>
      <c r="N105" s="35"/>
      <c r="O105" s="8"/>
      <c r="P105" s="82"/>
      <c r="Q105" s="82"/>
      <c r="R105" s="83" t="str">
        <f>IF(P105="","",T105*M105*LOOKUP(RIGHT($D$2,3),定数!$A$6:$A$13,定数!$B$6:$B$13))</f>
        <v/>
      </c>
      <c r="S105" s="83"/>
      <c r="T105" s="84" t="str">
        <f t="shared" si="17"/>
        <v/>
      </c>
      <c r="U105" s="84"/>
      <c r="V105" t="str">
        <f t="shared" si="20"/>
        <v/>
      </c>
      <c r="W105" t="str">
        <f t="shared" si="20"/>
        <v/>
      </c>
      <c r="X105" s="41" t="str">
        <f t="shared" si="18"/>
        <v/>
      </c>
      <c r="Y105" s="42" t="str">
        <f t="shared" si="19"/>
        <v/>
      </c>
      <c r="Z105" t="str">
        <f t="shared" si="13"/>
        <v/>
      </c>
      <c r="AA105" t="str">
        <f t="shared" si="14"/>
        <v/>
      </c>
    </row>
    <row r="106" spans="2:27" x14ac:dyDescent="0.2">
      <c r="B106" s="35">
        <v>98</v>
      </c>
      <c r="C106" s="81" t="str">
        <f t="shared" si="12"/>
        <v/>
      </c>
      <c r="D106" s="81"/>
      <c r="E106" s="35"/>
      <c r="F106" s="8"/>
      <c r="G106" s="35"/>
      <c r="H106" s="82"/>
      <c r="I106" s="82"/>
      <c r="J106" s="35"/>
      <c r="K106" s="45" t="str">
        <f t="shared" si="15"/>
        <v/>
      </c>
      <c r="L106" s="46"/>
      <c r="M106" s="6" t="str">
        <f>IF(J106="","",(K106/J106)/LOOKUP(RIGHT($D$2,3),定数!$A$6:$A$13,定数!$B$6:$B$13))</f>
        <v/>
      </c>
      <c r="N106" s="35"/>
      <c r="O106" s="8"/>
      <c r="P106" s="82"/>
      <c r="Q106" s="82"/>
      <c r="R106" s="83" t="str">
        <f>IF(P106="","",T106*M106*LOOKUP(RIGHT($D$2,3),定数!$A$6:$A$13,定数!$B$6:$B$13))</f>
        <v/>
      </c>
      <c r="S106" s="83"/>
      <c r="T106" s="84" t="str">
        <f t="shared" si="17"/>
        <v/>
      </c>
      <c r="U106" s="84"/>
      <c r="V106" t="str">
        <f t="shared" si="20"/>
        <v/>
      </c>
      <c r="W106" t="str">
        <f t="shared" si="20"/>
        <v/>
      </c>
      <c r="X106" s="41" t="str">
        <f t="shared" si="18"/>
        <v/>
      </c>
      <c r="Y106" s="42" t="str">
        <f t="shared" si="19"/>
        <v/>
      </c>
      <c r="Z106" t="str">
        <f t="shared" si="13"/>
        <v/>
      </c>
      <c r="AA106" t="str">
        <f t="shared" si="14"/>
        <v/>
      </c>
    </row>
    <row r="107" spans="2:27" x14ac:dyDescent="0.2">
      <c r="B107" s="35">
        <v>99</v>
      </c>
      <c r="C107" s="81" t="str">
        <f t="shared" si="12"/>
        <v/>
      </c>
      <c r="D107" s="81"/>
      <c r="E107" s="35"/>
      <c r="F107" s="8"/>
      <c r="G107" s="35"/>
      <c r="H107" s="82"/>
      <c r="I107" s="82"/>
      <c r="J107" s="35"/>
      <c r="K107" s="45" t="str">
        <f t="shared" si="15"/>
        <v/>
      </c>
      <c r="L107" s="46"/>
      <c r="M107" s="6" t="str">
        <f>IF(J107="","",(K107/J107)/LOOKUP(RIGHT($D$2,3),定数!$A$6:$A$13,定数!$B$6:$B$13))</f>
        <v/>
      </c>
      <c r="N107" s="35"/>
      <c r="O107" s="8"/>
      <c r="P107" s="82"/>
      <c r="Q107" s="82"/>
      <c r="R107" s="83" t="str">
        <f>IF(P107="","",T107*M107*LOOKUP(RIGHT($D$2,3),定数!$A$6:$A$13,定数!$B$6:$B$13))</f>
        <v/>
      </c>
      <c r="S107" s="83"/>
      <c r="T107" s="84" t="str">
        <f t="shared" si="17"/>
        <v/>
      </c>
      <c r="U107" s="84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8"/>
        <v/>
      </c>
      <c r="Y107" s="42" t="str">
        <f t="shared" si="19"/>
        <v/>
      </c>
      <c r="Z107" t="str">
        <f t="shared" si="13"/>
        <v/>
      </c>
      <c r="AA107" t="str">
        <f t="shared" si="14"/>
        <v/>
      </c>
    </row>
    <row r="108" spans="2:27" x14ac:dyDescent="0.2">
      <c r="B108" s="35">
        <v>100</v>
      </c>
      <c r="C108" s="81" t="str">
        <f t="shared" si="12"/>
        <v/>
      </c>
      <c r="D108" s="81"/>
      <c r="E108" s="35"/>
      <c r="F108" s="8"/>
      <c r="G108" s="35"/>
      <c r="H108" s="82"/>
      <c r="I108" s="82"/>
      <c r="J108" s="35"/>
      <c r="K108" s="45" t="str">
        <f t="shared" si="15"/>
        <v/>
      </c>
      <c r="L108" s="46"/>
      <c r="M108" s="6" t="str">
        <f>IF(J108="","",(K108/J108)/LOOKUP(RIGHT($D$2,3),定数!$A$6:$A$13,定数!$B$6:$B$13))</f>
        <v/>
      </c>
      <c r="N108" s="35"/>
      <c r="O108" s="8"/>
      <c r="P108" s="82"/>
      <c r="Q108" s="82"/>
      <c r="R108" s="83" t="str">
        <f>IF(P108="","",T108*M108*LOOKUP(RIGHT($D$2,3),定数!$A$6:$A$13,定数!$B$6:$B$13))</f>
        <v/>
      </c>
      <c r="S108" s="83"/>
      <c r="T108" s="84" t="str">
        <f t="shared" si="17"/>
        <v/>
      </c>
      <c r="U108" s="84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8"/>
        <v/>
      </c>
      <c r="Y108" s="42" t="str">
        <f t="shared" si="19"/>
        <v/>
      </c>
      <c r="Z108" t="str">
        <f t="shared" si="13"/>
        <v/>
      </c>
      <c r="AA108" t="str">
        <f t="shared" si="14"/>
        <v/>
      </c>
    </row>
    <row r="109" spans="2:27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19" priority="13" stopIfTrue="1" operator="equal">
      <formula>"買"</formula>
    </cfRule>
    <cfRule type="cellIs" dxfId="18" priority="14" stopIfTrue="1" operator="equal">
      <formula>"売"</formula>
    </cfRule>
  </conditionalFormatting>
  <conditionalFormatting sqref="G23:G45 G47:G108">
    <cfRule type="cellIs" dxfId="17" priority="15" stopIfTrue="1" operator="equal">
      <formula>"買"</formula>
    </cfRule>
    <cfRule type="cellIs" dxfId="16" priority="16" stopIfTrue="1" operator="equal">
      <formula>"売"</formula>
    </cfRule>
  </conditionalFormatting>
  <conditionalFormatting sqref="G12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13">
    <cfRule type="cellIs" dxfId="13" priority="3" stopIfTrue="1" operator="equal">
      <formula>"買"</formula>
    </cfRule>
    <cfRule type="cellIs" dxfId="12" priority="4" stopIfTrue="1" operator="equal">
      <formula>"売"</formula>
    </cfRule>
  </conditionalFormatting>
  <conditionalFormatting sqref="G9:G11 G14:G17 G22">
    <cfRule type="cellIs" dxfId="11" priority="7" stopIfTrue="1" operator="equal">
      <formula>"買"</formula>
    </cfRule>
    <cfRule type="cellIs" dxfId="10" priority="8" stopIfTrue="1" operator="equal">
      <formula>"売"</formula>
    </cfRule>
  </conditionalFormatting>
  <conditionalFormatting sqref="G18:G21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3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1561" zoomScale="59" zoomScaleNormal="59" workbookViewId="0">
      <selection activeCell="AH1597" sqref="AH1597"/>
    </sheetView>
  </sheetViews>
  <sheetFormatPr defaultRowHeight="14.4" x14ac:dyDescent="0.2"/>
  <cols>
    <col min="1" max="1" width="7.33203125" style="34" customWidth="1"/>
    <col min="2" max="2" width="8.109375" customWidth="1"/>
  </cols>
  <sheetData/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9"/>
  <sheetViews>
    <sheetView tabSelected="1" topLeftCell="A10" zoomScale="145" zoomScaleNormal="145" zoomScaleSheetLayoutView="100" workbookViewId="0">
      <selection activeCell="A22" sqref="A22:J29"/>
    </sheetView>
  </sheetViews>
  <sheetFormatPr defaultRowHeight="13.2" x14ac:dyDescent="0.2"/>
  <sheetData>
    <row r="1" spans="1:10" x14ac:dyDescent="0.2">
      <c r="A1" t="s">
        <v>0</v>
      </c>
    </row>
    <row r="2" spans="1:10" x14ac:dyDescent="0.2">
      <c r="A2" s="85" t="s">
        <v>71</v>
      </c>
      <c r="B2" s="86"/>
      <c r="C2" s="86"/>
      <c r="D2" s="86"/>
      <c r="E2" s="86"/>
      <c r="F2" s="86"/>
      <c r="G2" s="86"/>
      <c r="H2" s="86"/>
      <c r="I2" s="86"/>
      <c r="J2" s="86"/>
    </row>
    <row r="3" spans="1:10" x14ac:dyDescent="0.2">
      <c r="A3" s="86"/>
      <c r="B3" s="86"/>
      <c r="C3" s="86"/>
      <c r="D3" s="86"/>
      <c r="E3" s="86"/>
      <c r="F3" s="86"/>
      <c r="G3" s="86"/>
      <c r="H3" s="86"/>
      <c r="I3" s="86"/>
      <c r="J3" s="86"/>
    </row>
    <row r="4" spans="1:10" x14ac:dyDescent="0.2">
      <c r="A4" s="86"/>
      <c r="B4" s="86"/>
      <c r="C4" s="86"/>
      <c r="D4" s="86"/>
      <c r="E4" s="86"/>
      <c r="F4" s="86"/>
      <c r="G4" s="86"/>
      <c r="H4" s="86"/>
      <c r="I4" s="86"/>
      <c r="J4" s="86"/>
    </row>
    <row r="5" spans="1:10" x14ac:dyDescent="0.2">
      <c r="A5" s="86"/>
      <c r="B5" s="86"/>
      <c r="C5" s="86"/>
      <c r="D5" s="86"/>
      <c r="E5" s="86"/>
      <c r="F5" s="86"/>
      <c r="G5" s="86"/>
      <c r="H5" s="86"/>
      <c r="I5" s="86"/>
      <c r="J5" s="86"/>
    </row>
    <row r="6" spans="1:10" x14ac:dyDescent="0.2">
      <c r="A6" s="86"/>
      <c r="B6" s="86"/>
      <c r="C6" s="86"/>
      <c r="D6" s="86"/>
      <c r="E6" s="86"/>
      <c r="F6" s="86"/>
      <c r="G6" s="86"/>
      <c r="H6" s="86"/>
      <c r="I6" s="86"/>
      <c r="J6" s="86"/>
    </row>
    <row r="7" spans="1:10" x14ac:dyDescent="0.2">
      <c r="A7" s="86"/>
      <c r="B7" s="86"/>
      <c r="C7" s="86"/>
      <c r="D7" s="86"/>
      <c r="E7" s="86"/>
      <c r="F7" s="86"/>
      <c r="G7" s="86"/>
      <c r="H7" s="86"/>
      <c r="I7" s="86"/>
      <c r="J7" s="86"/>
    </row>
    <row r="8" spans="1:10" x14ac:dyDescent="0.2">
      <c r="A8" s="86"/>
      <c r="B8" s="86"/>
      <c r="C8" s="86"/>
      <c r="D8" s="86"/>
      <c r="E8" s="86"/>
      <c r="F8" s="86"/>
      <c r="G8" s="86"/>
      <c r="H8" s="86"/>
      <c r="I8" s="86"/>
      <c r="J8" s="86"/>
    </row>
    <row r="9" spans="1:10" x14ac:dyDescent="0.2">
      <c r="A9" s="86"/>
      <c r="B9" s="86"/>
      <c r="C9" s="86"/>
      <c r="D9" s="86"/>
      <c r="E9" s="86"/>
      <c r="F9" s="86"/>
      <c r="G9" s="86"/>
      <c r="H9" s="86"/>
      <c r="I9" s="86"/>
      <c r="J9" s="86"/>
    </row>
    <row r="11" spans="1:10" x14ac:dyDescent="0.2">
      <c r="A11" t="s">
        <v>1</v>
      </c>
    </row>
    <row r="12" spans="1:10" x14ac:dyDescent="0.2">
      <c r="A12" s="87" t="s">
        <v>69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x14ac:dyDescent="0.2">
      <c r="A13" s="88"/>
      <c r="B13" s="88"/>
      <c r="C13" s="88"/>
      <c r="D13" s="88"/>
      <c r="E13" s="88"/>
      <c r="F13" s="88"/>
      <c r="G13" s="88"/>
      <c r="H13" s="88"/>
      <c r="I13" s="88"/>
      <c r="J13" s="88"/>
    </row>
    <row r="14" spans="1:10" x14ac:dyDescent="0.2">
      <c r="A14" s="88"/>
      <c r="B14" s="88"/>
      <c r="C14" s="88"/>
      <c r="D14" s="88"/>
      <c r="E14" s="88"/>
      <c r="F14" s="88"/>
      <c r="G14" s="88"/>
      <c r="H14" s="88"/>
      <c r="I14" s="88"/>
      <c r="J14" s="88"/>
    </row>
    <row r="15" spans="1:10" x14ac:dyDescent="0.2">
      <c r="A15" s="88"/>
      <c r="B15" s="88"/>
      <c r="C15" s="88"/>
      <c r="D15" s="88"/>
      <c r="E15" s="88"/>
      <c r="F15" s="88"/>
      <c r="G15" s="88"/>
      <c r="H15" s="88"/>
      <c r="I15" s="88"/>
      <c r="J15" s="88"/>
    </row>
    <row r="16" spans="1:10" x14ac:dyDescent="0.2">
      <c r="A16" s="88"/>
      <c r="B16" s="88"/>
      <c r="C16" s="88"/>
      <c r="D16" s="88"/>
      <c r="E16" s="88"/>
      <c r="F16" s="88"/>
      <c r="G16" s="88"/>
      <c r="H16" s="88"/>
      <c r="I16" s="88"/>
      <c r="J16" s="88"/>
    </row>
    <row r="17" spans="1:10" x14ac:dyDescent="0.2">
      <c r="A17" s="88"/>
      <c r="B17" s="88"/>
      <c r="C17" s="88"/>
      <c r="D17" s="88"/>
      <c r="E17" s="88"/>
      <c r="F17" s="88"/>
      <c r="G17" s="88"/>
      <c r="H17" s="88"/>
      <c r="I17" s="88"/>
      <c r="J17" s="88"/>
    </row>
    <row r="18" spans="1:10" x14ac:dyDescent="0.2">
      <c r="A18" s="88"/>
      <c r="B18" s="88"/>
      <c r="C18" s="88"/>
      <c r="D18" s="88"/>
      <c r="E18" s="88"/>
      <c r="F18" s="88"/>
      <c r="G18" s="88"/>
      <c r="H18" s="88"/>
      <c r="I18" s="88"/>
      <c r="J18" s="88"/>
    </row>
    <row r="19" spans="1:10" x14ac:dyDescent="0.2">
      <c r="A19" s="88"/>
      <c r="B19" s="88"/>
      <c r="C19" s="88"/>
      <c r="D19" s="88"/>
      <c r="E19" s="88"/>
      <c r="F19" s="88"/>
      <c r="G19" s="88"/>
      <c r="H19" s="88"/>
      <c r="I19" s="88"/>
      <c r="J19" s="88"/>
    </row>
    <row r="21" spans="1:10" x14ac:dyDescent="0.2">
      <c r="A21" t="s">
        <v>2</v>
      </c>
    </row>
    <row r="22" spans="1:10" x14ac:dyDescent="0.2">
      <c r="A22" s="87" t="s">
        <v>70</v>
      </c>
      <c r="B22" s="87"/>
      <c r="C22" s="87"/>
      <c r="D22" s="87"/>
      <c r="E22" s="87"/>
      <c r="F22" s="87"/>
      <c r="G22" s="87"/>
      <c r="H22" s="87"/>
      <c r="I22" s="87"/>
      <c r="J22" s="87"/>
    </row>
    <row r="23" spans="1:10" x14ac:dyDescent="0.2">
      <c r="A23" s="87"/>
      <c r="B23" s="87"/>
      <c r="C23" s="87"/>
      <c r="D23" s="87"/>
      <c r="E23" s="87"/>
      <c r="F23" s="87"/>
      <c r="G23" s="87"/>
      <c r="H23" s="87"/>
      <c r="I23" s="87"/>
      <c r="J23" s="87"/>
    </row>
    <row r="24" spans="1:10" x14ac:dyDescent="0.2">
      <c r="A24" s="87"/>
      <c r="B24" s="87"/>
      <c r="C24" s="87"/>
      <c r="D24" s="87"/>
      <c r="E24" s="87"/>
      <c r="F24" s="87"/>
      <c r="G24" s="87"/>
      <c r="H24" s="87"/>
      <c r="I24" s="87"/>
      <c r="J24" s="87"/>
    </row>
    <row r="25" spans="1:10" x14ac:dyDescent="0.2">
      <c r="A25" s="87"/>
      <c r="B25" s="87"/>
      <c r="C25" s="87"/>
      <c r="D25" s="87"/>
      <c r="E25" s="87"/>
      <c r="F25" s="87"/>
      <c r="G25" s="87"/>
      <c r="H25" s="87"/>
      <c r="I25" s="87"/>
      <c r="J25" s="87"/>
    </row>
    <row r="26" spans="1:10" x14ac:dyDescent="0.2">
      <c r="A26" s="87"/>
      <c r="B26" s="87"/>
      <c r="C26" s="87"/>
      <c r="D26" s="87"/>
      <c r="E26" s="87"/>
      <c r="F26" s="87"/>
      <c r="G26" s="87"/>
      <c r="H26" s="87"/>
      <c r="I26" s="87"/>
      <c r="J26" s="87"/>
    </row>
    <row r="27" spans="1:10" x14ac:dyDescent="0.2">
      <c r="A27" s="87"/>
      <c r="B27" s="87"/>
      <c r="C27" s="87"/>
      <c r="D27" s="87"/>
      <c r="E27" s="87"/>
      <c r="F27" s="87"/>
      <c r="G27" s="87"/>
      <c r="H27" s="87"/>
      <c r="I27" s="87"/>
      <c r="J27" s="87"/>
    </row>
    <row r="28" spans="1:10" x14ac:dyDescent="0.2">
      <c r="A28" s="87"/>
      <c r="B28" s="87"/>
      <c r="C28" s="87"/>
      <c r="D28" s="87"/>
      <c r="E28" s="87"/>
      <c r="F28" s="87"/>
      <c r="G28" s="87"/>
      <c r="H28" s="87"/>
      <c r="I28" s="87"/>
      <c r="J28" s="87"/>
    </row>
    <row r="29" spans="1:10" x14ac:dyDescent="0.2">
      <c r="A29" s="87"/>
      <c r="B29" s="87"/>
      <c r="C29" s="87"/>
      <c r="D29" s="87"/>
      <c r="E29" s="87"/>
      <c r="F29" s="87"/>
      <c r="G29" s="87"/>
      <c r="H29" s="87"/>
      <c r="I29" s="87"/>
      <c r="J29" s="87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4F1ED-173D-4BAD-8006-805F0B05A5D8}">
  <dimension ref="A1"/>
  <sheetViews>
    <sheetView workbookViewId="0"/>
  </sheetViews>
  <sheetFormatPr defaultRowHeight="13.2" x14ac:dyDescent="0.2"/>
  <sheetData/>
  <phoneticPr fontId="2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12"/>
  <sheetViews>
    <sheetView zoomScaleSheetLayoutView="100" workbookViewId="0">
      <selection activeCell="E5" sqref="E5:I6"/>
    </sheetView>
  </sheetViews>
  <sheetFormatPr defaultColWidth="8.88671875" defaultRowHeight="16.2" x14ac:dyDescent="0.2"/>
  <cols>
    <col min="1" max="1" width="3.109375" style="26" customWidth="1"/>
    <col min="2" max="2" width="13.21875" style="23" customWidth="1"/>
    <col min="3" max="3" width="15.7773437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 x14ac:dyDescent="0.2">
      <c r="B2" s="24" t="s">
        <v>39</v>
      </c>
      <c r="C2" s="26"/>
    </row>
    <row r="4" spans="2:9" x14ac:dyDescent="0.2">
      <c r="B4" s="29" t="s">
        <v>42</v>
      </c>
      <c r="C4" s="29" t="s">
        <v>40</v>
      </c>
      <c r="D4" s="29" t="s">
        <v>45</v>
      </c>
      <c r="E4" s="30" t="s">
        <v>41</v>
      </c>
      <c r="F4" s="29" t="s">
        <v>46</v>
      </c>
      <c r="G4" s="30" t="s">
        <v>41</v>
      </c>
      <c r="H4" s="29" t="s">
        <v>47</v>
      </c>
      <c r="I4" s="30" t="s">
        <v>41</v>
      </c>
    </row>
    <row r="5" spans="2:9" x14ac:dyDescent="0.2">
      <c r="B5" s="27" t="s">
        <v>43</v>
      </c>
      <c r="C5" s="28" t="s">
        <v>44</v>
      </c>
      <c r="D5" s="28"/>
      <c r="E5" s="32"/>
      <c r="F5" s="28"/>
      <c r="G5" s="32"/>
      <c r="H5" s="28"/>
      <c r="I5" s="32"/>
    </row>
    <row r="6" spans="2:9" x14ac:dyDescent="0.2">
      <c r="B6" s="27" t="s">
        <v>43</v>
      </c>
      <c r="C6" s="28"/>
      <c r="D6" s="28"/>
      <c r="E6" s="32"/>
      <c r="F6" s="28"/>
      <c r="G6" s="33"/>
      <c r="H6" s="28"/>
      <c r="I6" s="33"/>
    </row>
    <row r="7" spans="2:9" x14ac:dyDescent="0.2">
      <c r="B7" s="27" t="s">
        <v>43</v>
      </c>
      <c r="C7" s="28"/>
      <c r="D7" s="28"/>
      <c r="E7" s="33"/>
      <c r="F7" s="28"/>
      <c r="G7" s="33"/>
      <c r="H7" s="28"/>
      <c r="I7" s="33"/>
    </row>
    <row r="8" spans="2:9" x14ac:dyDescent="0.2">
      <c r="B8" s="27" t="s">
        <v>43</v>
      </c>
      <c r="C8" s="28"/>
      <c r="D8" s="28"/>
      <c r="E8" s="33"/>
      <c r="F8" s="28"/>
      <c r="G8" s="33"/>
      <c r="H8" s="28"/>
      <c r="I8" s="33"/>
    </row>
    <row r="9" spans="2:9" x14ac:dyDescent="0.2">
      <c r="B9" s="27" t="s">
        <v>43</v>
      </c>
      <c r="C9" s="28"/>
      <c r="D9" s="28"/>
      <c r="E9" s="33"/>
      <c r="F9" s="28"/>
      <c r="G9" s="33"/>
      <c r="H9" s="28"/>
      <c r="I9" s="33"/>
    </row>
    <row r="10" spans="2:9" x14ac:dyDescent="0.2">
      <c r="B10" s="27" t="s">
        <v>43</v>
      </c>
      <c r="C10" s="28"/>
      <c r="D10" s="28"/>
      <c r="E10" s="33"/>
      <c r="F10" s="28"/>
      <c r="G10" s="33"/>
      <c r="H10" s="28"/>
      <c r="I10" s="33"/>
    </row>
    <row r="11" spans="2:9" x14ac:dyDescent="0.2">
      <c r="B11" s="27" t="s">
        <v>43</v>
      </c>
      <c r="C11" s="28"/>
      <c r="D11" s="28"/>
      <c r="E11" s="33"/>
      <c r="F11" s="28"/>
      <c r="G11" s="33"/>
      <c r="H11" s="28"/>
      <c r="I11" s="33"/>
    </row>
    <row r="12" spans="2:9" x14ac:dyDescent="0.2">
      <c r="B12" s="27" t="s">
        <v>43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 x14ac:dyDescent="0.2"/>
  <cols>
    <col min="1" max="1" width="2.88671875" customWidth="1"/>
    <col min="2" max="18" width="6.6640625" customWidth="1"/>
    <col min="22" max="22" width="10.88671875" style="22" bestFit="1" customWidth="1"/>
  </cols>
  <sheetData>
    <row r="2" spans="2:21" x14ac:dyDescent="0.2">
      <c r="B2" s="47" t="s">
        <v>5</v>
      </c>
      <c r="C2" s="47"/>
      <c r="D2" s="51"/>
      <c r="E2" s="51"/>
      <c r="F2" s="47" t="s">
        <v>6</v>
      </c>
      <c r="G2" s="47"/>
      <c r="H2" s="51" t="s">
        <v>36</v>
      </c>
      <c r="I2" s="51"/>
      <c r="J2" s="47" t="s">
        <v>7</v>
      </c>
      <c r="K2" s="47"/>
      <c r="L2" s="50">
        <f>C9</f>
        <v>1000000</v>
      </c>
      <c r="M2" s="51"/>
      <c r="N2" s="47" t="s">
        <v>8</v>
      </c>
      <c r="O2" s="47"/>
      <c r="P2" s="50" t="e">
        <f>C108+R108</f>
        <v>#VALUE!</v>
      </c>
      <c r="Q2" s="51"/>
      <c r="R2" s="1"/>
      <c r="S2" s="1"/>
      <c r="T2" s="1"/>
    </row>
    <row r="3" spans="2:21" ht="57" customHeight="1" x14ac:dyDescent="0.2">
      <c r="B3" s="47" t="s">
        <v>9</v>
      </c>
      <c r="C3" s="47"/>
      <c r="D3" s="52" t="s">
        <v>38</v>
      </c>
      <c r="E3" s="52"/>
      <c r="F3" s="52"/>
      <c r="G3" s="52"/>
      <c r="H3" s="52"/>
      <c r="I3" s="52"/>
      <c r="J3" s="47" t="s">
        <v>10</v>
      </c>
      <c r="K3" s="47"/>
      <c r="L3" s="52" t="s">
        <v>35</v>
      </c>
      <c r="M3" s="53"/>
      <c r="N3" s="53"/>
      <c r="O3" s="53"/>
      <c r="P3" s="53"/>
      <c r="Q3" s="53"/>
      <c r="R3" s="1"/>
      <c r="S3" s="1"/>
    </row>
    <row r="4" spans="2:21" x14ac:dyDescent="0.2">
      <c r="B4" s="47" t="s">
        <v>11</v>
      </c>
      <c r="C4" s="47"/>
      <c r="D4" s="54">
        <f>SUM($R$9:$S$993)</f>
        <v>153684.21052631587</v>
      </c>
      <c r="E4" s="54"/>
      <c r="F4" s="47" t="s">
        <v>12</v>
      </c>
      <c r="G4" s="47"/>
      <c r="H4" s="55">
        <f>SUM($T$9:$U$108)</f>
        <v>292.00000000000017</v>
      </c>
      <c r="I4" s="51"/>
      <c r="J4" s="56" t="s">
        <v>13</v>
      </c>
      <c r="K4" s="56"/>
      <c r="L4" s="50">
        <f>MAX($C$9:$D$990)-C9</f>
        <v>153684.21052631596</v>
      </c>
      <c r="M4" s="50"/>
      <c r="N4" s="56" t="s">
        <v>14</v>
      </c>
      <c r="O4" s="56"/>
      <c r="P4" s="54">
        <f>MIN($C$9:$D$990)-C9</f>
        <v>0</v>
      </c>
      <c r="Q4" s="54"/>
      <c r="R4" s="1"/>
      <c r="S4" s="1"/>
      <c r="T4" s="1"/>
    </row>
    <row r="5" spans="2:21" x14ac:dyDescent="0.2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58" t="s">
        <v>19</v>
      </c>
      <c r="K5" s="47"/>
      <c r="L5" s="59"/>
      <c r="M5" s="60"/>
      <c r="N5" s="17" t="s">
        <v>20</v>
      </c>
      <c r="O5" s="9"/>
      <c r="P5" s="59"/>
      <c r="Q5" s="60"/>
      <c r="R5" s="1"/>
      <c r="S5" s="1"/>
      <c r="T5" s="1"/>
    </row>
    <row r="6" spans="2:21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2">
      <c r="B7" s="61" t="s">
        <v>21</v>
      </c>
      <c r="C7" s="63" t="s">
        <v>22</v>
      </c>
      <c r="D7" s="64"/>
      <c r="E7" s="67" t="s">
        <v>23</v>
      </c>
      <c r="F7" s="68"/>
      <c r="G7" s="68"/>
      <c r="H7" s="68"/>
      <c r="I7" s="69"/>
      <c r="J7" s="70" t="s">
        <v>24</v>
      </c>
      <c r="K7" s="71"/>
      <c r="L7" s="72"/>
      <c r="M7" s="73" t="s">
        <v>25</v>
      </c>
      <c r="N7" s="74" t="s">
        <v>26</v>
      </c>
      <c r="O7" s="75"/>
      <c r="P7" s="75"/>
      <c r="Q7" s="76"/>
      <c r="R7" s="77" t="s">
        <v>27</v>
      </c>
      <c r="S7" s="77"/>
      <c r="T7" s="77"/>
      <c r="U7" s="77"/>
    </row>
    <row r="8" spans="2:21" x14ac:dyDescent="0.2">
      <c r="B8" s="62"/>
      <c r="C8" s="65"/>
      <c r="D8" s="66"/>
      <c r="E8" s="18" t="s">
        <v>28</v>
      </c>
      <c r="F8" s="18" t="s">
        <v>29</v>
      </c>
      <c r="G8" s="18" t="s">
        <v>30</v>
      </c>
      <c r="H8" s="78" t="s">
        <v>31</v>
      </c>
      <c r="I8" s="69"/>
      <c r="J8" s="4" t="s">
        <v>32</v>
      </c>
      <c r="K8" s="79" t="s">
        <v>33</v>
      </c>
      <c r="L8" s="72"/>
      <c r="M8" s="73"/>
      <c r="N8" s="5" t="s">
        <v>28</v>
      </c>
      <c r="O8" s="5" t="s">
        <v>29</v>
      </c>
      <c r="P8" s="80" t="s">
        <v>31</v>
      </c>
      <c r="Q8" s="76"/>
      <c r="R8" s="77" t="s">
        <v>34</v>
      </c>
      <c r="S8" s="77"/>
      <c r="T8" s="77" t="s">
        <v>32</v>
      </c>
      <c r="U8" s="77"/>
    </row>
    <row r="9" spans="2:21" x14ac:dyDescent="0.2">
      <c r="B9" s="19">
        <v>1</v>
      </c>
      <c r="C9" s="81">
        <v>1000000</v>
      </c>
      <c r="D9" s="81"/>
      <c r="E9" s="19">
        <v>2001</v>
      </c>
      <c r="F9" s="8">
        <v>42111</v>
      </c>
      <c r="G9" s="19" t="s">
        <v>4</v>
      </c>
      <c r="H9" s="82">
        <v>105.33</v>
      </c>
      <c r="I9" s="82"/>
      <c r="J9" s="19">
        <v>57</v>
      </c>
      <c r="K9" s="81">
        <f t="shared" ref="K9:K72" si="0">IF(F9="","",C9*0.03)</f>
        <v>30000</v>
      </c>
      <c r="L9" s="81"/>
      <c r="M9" s="6">
        <f>IF(J9="","",(K9/J9)/1000)</f>
        <v>0.52631578947368418</v>
      </c>
      <c r="N9" s="19">
        <v>2001</v>
      </c>
      <c r="O9" s="8">
        <v>42111</v>
      </c>
      <c r="P9" s="82">
        <v>108.25</v>
      </c>
      <c r="Q9" s="82"/>
      <c r="R9" s="83">
        <f>IF(O9="","",(IF(G9="売",H9-P9,P9-H9))*M9*100000)</f>
        <v>153684.21052631587</v>
      </c>
      <c r="S9" s="83"/>
      <c r="T9" s="84">
        <f>IF(O9="","",IF(R9&lt;0,J9*(-1),IF(G9="買",(P9-H9)*100,(H9-P9)*100)))</f>
        <v>292.00000000000017</v>
      </c>
      <c r="U9" s="84"/>
    </row>
    <row r="10" spans="2:21" x14ac:dyDescent="0.2">
      <c r="B10" s="19">
        <v>2</v>
      </c>
      <c r="C10" s="81">
        <f t="shared" ref="C10:C73" si="1">IF(R9="","",C9+R9)</f>
        <v>1153684.210526316</v>
      </c>
      <c r="D10" s="81"/>
      <c r="E10" s="19"/>
      <c r="F10" s="8"/>
      <c r="G10" s="19" t="s">
        <v>4</v>
      </c>
      <c r="H10" s="82"/>
      <c r="I10" s="82"/>
      <c r="J10" s="19"/>
      <c r="K10" s="81" t="str">
        <f t="shared" si="0"/>
        <v/>
      </c>
      <c r="L10" s="81"/>
      <c r="M10" s="6" t="str">
        <f t="shared" ref="M10:M73" si="2">IF(J10="","",(K10/J10)/1000)</f>
        <v/>
      </c>
      <c r="N10" s="19"/>
      <c r="O10" s="8"/>
      <c r="P10" s="82"/>
      <c r="Q10" s="82"/>
      <c r="R10" s="83" t="str">
        <f t="shared" ref="R10:R73" si="3">IF(O10="","",(IF(G10="売",H10-P10,P10-H10))*M10*100000)</f>
        <v/>
      </c>
      <c r="S10" s="83"/>
      <c r="T10" s="84" t="str">
        <f t="shared" ref="T10:T73" si="4">IF(O10="","",IF(R10&lt;0,J10*(-1),IF(G10="買",(P10-H10)*100,(H10-P10)*100)))</f>
        <v/>
      </c>
      <c r="U10" s="84"/>
    </row>
    <row r="11" spans="2:21" x14ac:dyDescent="0.2">
      <c r="B11" s="19">
        <v>3</v>
      </c>
      <c r="C11" s="81" t="str">
        <f t="shared" si="1"/>
        <v/>
      </c>
      <c r="D11" s="81"/>
      <c r="E11" s="19"/>
      <c r="F11" s="8"/>
      <c r="G11" s="19" t="s">
        <v>4</v>
      </c>
      <c r="H11" s="82"/>
      <c r="I11" s="82"/>
      <c r="J11" s="19"/>
      <c r="K11" s="81" t="str">
        <f t="shared" si="0"/>
        <v/>
      </c>
      <c r="L11" s="81"/>
      <c r="M11" s="6" t="str">
        <f t="shared" si="2"/>
        <v/>
      </c>
      <c r="N11" s="19"/>
      <c r="O11" s="8"/>
      <c r="P11" s="82"/>
      <c r="Q11" s="82"/>
      <c r="R11" s="83" t="str">
        <f t="shared" si="3"/>
        <v/>
      </c>
      <c r="S11" s="83"/>
      <c r="T11" s="84" t="str">
        <f t="shared" si="4"/>
        <v/>
      </c>
      <c r="U11" s="84"/>
    </row>
    <row r="12" spans="2:21" x14ac:dyDescent="0.2">
      <c r="B12" s="19">
        <v>4</v>
      </c>
      <c r="C12" s="81" t="str">
        <f t="shared" si="1"/>
        <v/>
      </c>
      <c r="D12" s="81"/>
      <c r="E12" s="19"/>
      <c r="F12" s="8"/>
      <c r="G12" s="19" t="s">
        <v>3</v>
      </c>
      <c r="H12" s="82"/>
      <c r="I12" s="82"/>
      <c r="J12" s="19"/>
      <c r="K12" s="81" t="str">
        <f t="shared" si="0"/>
        <v/>
      </c>
      <c r="L12" s="81"/>
      <c r="M12" s="6" t="str">
        <f t="shared" si="2"/>
        <v/>
      </c>
      <c r="N12" s="19"/>
      <c r="O12" s="8"/>
      <c r="P12" s="82"/>
      <c r="Q12" s="82"/>
      <c r="R12" s="83" t="str">
        <f t="shared" si="3"/>
        <v/>
      </c>
      <c r="S12" s="83"/>
      <c r="T12" s="84" t="str">
        <f t="shared" si="4"/>
        <v/>
      </c>
      <c r="U12" s="84"/>
    </row>
    <row r="13" spans="2:21" x14ac:dyDescent="0.2">
      <c r="B13" s="19">
        <v>5</v>
      </c>
      <c r="C13" s="81" t="str">
        <f t="shared" si="1"/>
        <v/>
      </c>
      <c r="D13" s="81"/>
      <c r="E13" s="19"/>
      <c r="F13" s="8"/>
      <c r="G13" s="19" t="s">
        <v>3</v>
      </c>
      <c r="H13" s="82"/>
      <c r="I13" s="82"/>
      <c r="J13" s="19"/>
      <c r="K13" s="81" t="str">
        <f t="shared" si="0"/>
        <v/>
      </c>
      <c r="L13" s="81"/>
      <c r="M13" s="6" t="str">
        <f t="shared" si="2"/>
        <v/>
      </c>
      <c r="N13" s="19"/>
      <c r="O13" s="8"/>
      <c r="P13" s="82"/>
      <c r="Q13" s="82"/>
      <c r="R13" s="83" t="str">
        <f t="shared" si="3"/>
        <v/>
      </c>
      <c r="S13" s="83"/>
      <c r="T13" s="84" t="str">
        <f t="shared" si="4"/>
        <v/>
      </c>
      <c r="U13" s="84"/>
    </row>
    <row r="14" spans="2:21" x14ac:dyDescent="0.2">
      <c r="B14" s="19">
        <v>6</v>
      </c>
      <c r="C14" s="81" t="str">
        <f t="shared" si="1"/>
        <v/>
      </c>
      <c r="D14" s="81"/>
      <c r="E14" s="19"/>
      <c r="F14" s="8"/>
      <c r="G14" s="19" t="s">
        <v>4</v>
      </c>
      <c r="H14" s="82"/>
      <c r="I14" s="82"/>
      <c r="J14" s="19"/>
      <c r="K14" s="81" t="str">
        <f t="shared" si="0"/>
        <v/>
      </c>
      <c r="L14" s="81"/>
      <c r="M14" s="6" t="str">
        <f t="shared" si="2"/>
        <v/>
      </c>
      <c r="N14" s="19"/>
      <c r="O14" s="8"/>
      <c r="P14" s="82"/>
      <c r="Q14" s="82"/>
      <c r="R14" s="83" t="str">
        <f t="shared" si="3"/>
        <v/>
      </c>
      <c r="S14" s="83"/>
      <c r="T14" s="84" t="str">
        <f t="shared" si="4"/>
        <v/>
      </c>
      <c r="U14" s="84"/>
    </row>
    <row r="15" spans="2:21" x14ac:dyDescent="0.2">
      <c r="B15" s="19">
        <v>7</v>
      </c>
      <c r="C15" s="81" t="str">
        <f t="shared" si="1"/>
        <v/>
      </c>
      <c r="D15" s="81"/>
      <c r="E15" s="19"/>
      <c r="F15" s="8"/>
      <c r="G15" s="19" t="s">
        <v>4</v>
      </c>
      <c r="H15" s="82"/>
      <c r="I15" s="82"/>
      <c r="J15" s="19"/>
      <c r="K15" s="81" t="str">
        <f t="shared" si="0"/>
        <v/>
      </c>
      <c r="L15" s="81"/>
      <c r="M15" s="6" t="str">
        <f t="shared" si="2"/>
        <v/>
      </c>
      <c r="N15" s="19"/>
      <c r="O15" s="8"/>
      <c r="P15" s="82"/>
      <c r="Q15" s="82"/>
      <c r="R15" s="83" t="str">
        <f t="shared" si="3"/>
        <v/>
      </c>
      <c r="S15" s="83"/>
      <c r="T15" s="84" t="str">
        <f t="shared" si="4"/>
        <v/>
      </c>
      <c r="U15" s="84"/>
    </row>
    <row r="16" spans="2:21" x14ac:dyDescent="0.2">
      <c r="B16" s="19">
        <v>8</v>
      </c>
      <c r="C16" s="81" t="str">
        <f t="shared" si="1"/>
        <v/>
      </c>
      <c r="D16" s="81"/>
      <c r="E16" s="19"/>
      <c r="F16" s="8"/>
      <c r="G16" s="19" t="s">
        <v>4</v>
      </c>
      <c r="H16" s="82"/>
      <c r="I16" s="82"/>
      <c r="J16" s="19"/>
      <c r="K16" s="81" t="str">
        <f t="shared" si="0"/>
        <v/>
      </c>
      <c r="L16" s="81"/>
      <c r="M16" s="6" t="str">
        <f t="shared" si="2"/>
        <v/>
      </c>
      <c r="N16" s="19"/>
      <c r="O16" s="8"/>
      <c r="P16" s="82"/>
      <c r="Q16" s="82"/>
      <c r="R16" s="83" t="str">
        <f t="shared" si="3"/>
        <v/>
      </c>
      <c r="S16" s="83"/>
      <c r="T16" s="84" t="str">
        <f t="shared" si="4"/>
        <v/>
      </c>
      <c r="U16" s="84"/>
    </row>
    <row r="17" spans="2:21" x14ac:dyDescent="0.2">
      <c r="B17" s="19">
        <v>9</v>
      </c>
      <c r="C17" s="81" t="str">
        <f t="shared" si="1"/>
        <v/>
      </c>
      <c r="D17" s="81"/>
      <c r="E17" s="19"/>
      <c r="F17" s="8"/>
      <c r="G17" s="19" t="s">
        <v>4</v>
      </c>
      <c r="H17" s="82"/>
      <c r="I17" s="82"/>
      <c r="J17" s="19"/>
      <c r="K17" s="81" t="str">
        <f t="shared" si="0"/>
        <v/>
      </c>
      <c r="L17" s="81"/>
      <c r="M17" s="6" t="str">
        <f t="shared" si="2"/>
        <v/>
      </c>
      <c r="N17" s="19"/>
      <c r="O17" s="8"/>
      <c r="P17" s="82"/>
      <c r="Q17" s="82"/>
      <c r="R17" s="83" t="str">
        <f t="shared" si="3"/>
        <v/>
      </c>
      <c r="S17" s="83"/>
      <c r="T17" s="84" t="str">
        <f t="shared" si="4"/>
        <v/>
      </c>
      <c r="U17" s="84"/>
    </row>
    <row r="18" spans="2:21" x14ac:dyDescent="0.2">
      <c r="B18" s="19">
        <v>10</v>
      </c>
      <c r="C18" s="81" t="str">
        <f t="shared" si="1"/>
        <v/>
      </c>
      <c r="D18" s="81"/>
      <c r="E18" s="19"/>
      <c r="F18" s="8"/>
      <c r="G18" s="19" t="s">
        <v>4</v>
      </c>
      <c r="H18" s="82"/>
      <c r="I18" s="82"/>
      <c r="J18" s="19"/>
      <c r="K18" s="81" t="str">
        <f t="shared" si="0"/>
        <v/>
      </c>
      <c r="L18" s="81"/>
      <c r="M18" s="6" t="str">
        <f t="shared" si="2"/>
        <v/>
      </c>
      <c r="N18" s="19"/>
      <c r="O18" s="8"/>
      <c r="P18" s="82"/>
      <c r="Q18" s="82"/>
      <c r="R18" s="83" t="str">
        <f t="shared" si="3"/>
        <v/>
      </c>
      <c r="S18" s="83"/>
      <c r="T18" s="84" t="str">
        <f t="shared" si="4"/>
        <v/>
      </c>
      <c r="U18" s="84"/>
    </row>
    <row r="19" spans="2:21" x14ac:dyDescent="0.2">
      <c r="B19" s="19">
        <v>11</v>
      </c>
      <c r="C19" s="81" t="str">
        <f t="shared" si="1"/>
        <v/>
      </c>
      <c r="D19" s="81"/>
      <c r="E19" s="19"/>
      <c r="F19" s="8"/>
      <c r="G19" s="19" t="s">
        <v>4</v>
      </c>
      <c r="H19" s="82"/>
      <c r="I19" s="82"/>
      <c r="J19" s="19"/>
      <c r="K19" s="81" t="str">
        <f t="shared" si="0"/>
        <v/>
      </c>
      <c r="L19" s="81"/>
      <c r="M19" s="6" t="str">
        <f t="shared" si="2"/>
        <v/>
      </c>
      <c r="N19" s="19"/>
      <c r="O19" s="8"/>
      <c r="P19" s="82"/>
      <c r="Q19" s="82"/>
      <c r="R19" s="83" t="str">
        <f t="shared" si="3"/>
        <v/>
      </c>
      <c r="S19" s="83"/>
      <c r="T19" s="84" t="str">
        <f t="shared" si="4"/>
        <v/>
      </c>
      <c r="U19" s="84"/>
    </row>
    <row r="20" spans="2:21" x14ac:dyDescent="0.2">
      <c r="B20" s="19">
        <v>12</v>
      </c>
      <c r="C20" s="81" t="str">
        <f t="shared" si="1"/>
        <v/>
      </c>
      <c r="D20" s="81"/>
      <c r="E20" s="19"/>
      <c r="F20" s="8"/>
      <c r="G20" s="19" t="s">
        <v>4</v>
      </c>
      <c r="H20" s="82"/>
      <c r="I20" s="82"/>
      <c r="J20" s="19"/>
      <c r="K20" s="81" t="str">
        <f t="shared" si="0"/>
        <v/>
      </c>
      <c r="L20" s="81"/>
      <c r="M20" s="6" t="str">
        <f t="shared" si="2"/>
        <v/>
      </c>
      <c r="N20" s="19"/>
      <c r="O20" s="8"/>
      <c r="P20" s="82"/>
      <c r="Q20" s="82"/>
      <c r="R20" s="83" t="str">
        <f t="shared" si="3"/>
        <v/>
      </c>
      <c r="S20" s="83"/>
      <c r="T20" s="84" t="str">
        <f t="shared" si="4"/>
        <v/>
      </c>
      <c r="U20" s="84"/>
    </row>
    <row r="21" spans="2:21" x14ac:dyDescent="0.2">
      <c r="B21" s="19">
        <v>13</v>
      </c>
      <c r="C21" s="81" t="str">
        <f t="shared" si="1"/>
        <v/>
      </c>
      <c r="D21" s="81"/>
      <c r="E21" s="19"/>
      <c r="F21" s="8"/>
      <c r="G21" s="19" t="s">
        <v>4</v>
      </c>
      <c r="H21" s="82"/>
      <c r="I21" s="82"/>
      <c r="J21" s="19"/>
      <c r="K21" s="81" t="str">
        <f t="shared" si="0"/>
        <v/>
      </c>
      <c r="L21" s="81"/>
      <c r="M21" s="6" t="str">
        <f t="shared" si="2"/>
        <v/>
      </c>
      <c r="N21" s="19"/>
      <c r="O21" s="8"/>
      <c r="P21" s="82"/>
      <c r="Q21" s="82"/>
      <c r="R21" s="83" t="str">
        <f t="shared" si="3"/>
        <v/>
      </c>
      <c r="S21" s="83"/>
      <c r="T21" s="84" t="str">
        <f t="shared" si="4"/>
        <v/>
      </c>
      <c r="U21" s="84"/>
    </row>
    <row r="22" spans="2:21" x14ac:dyDescent="0.2">
      <c r="B22" s="19">
        <v>14</v>
      </c>
      <c r="C22" s="81" t="str">
        <f t="shared" si="1"/>
        <v/>
      </c>
      <c r="D22" s="81"/>
      <c r="E22" s="19"/>
      <c r="F22" s="8"/>
      <c r="G22" s="19" t="s">
        <v>3</v>
      </c>
      <c r="H22" s="82"/>
      <c r="I22" s="82"/>
      <c r="J22" s="19"/>
      <c r="K22" s="81" t="str">
        <f t="shared" si="0"/>
        <v/>
      </c>
      <c r="L22" s="81"/>
      <c r="M22" s="6" t="str">
        <f t="shared" si="2"/>
        <v/>
      </c>
      <c r="N22" s="19"/>
      <c r="O22" s="8"/>
      <c r="P22" s="82"/>
      <c r="Q22" s="82"/>
      <c r="R22" s="83" t="str">
        <f t="shared" si="3"/>
        <v/>
      </c>
      <c r="S22" s="83"/>
      <c r="T22" s="84" t="str">
        <f t="shared" si="4"/>
        <v/>
      </c>
      <c r="U22" s="84"/>
    </row>
    <row r="23" spans="2:21" x14ac:dyDescent="0.2">
      <c r="B23" s="19">
        <v>15</v>
      </c>
      <c r="C23" s="81" t="str">
        <f t="shared" si="1"/>
        <v/>
      </c>
      <c r="D23" s="81"/>
      <c r="E23" s="19"/>
      <c r="F23" s="8"/>
      <c r="G23" s="19" t="s">
        <v>4</v>
      </c>
      <c r="H23" s="82"/>
      <c r="I23" s="82"/>
      <c r="J23" s="19"/>
      <c r="K23" s="81" t="str">
        <f t="shared" si="0"/>
        <v/>
      </c>
      <c r="L23" s="81"/>
      <c r="M23" s="6" t="str">
        <f t="shared" si="2"/>
        <v/>
      </c>
      <c r="N23" s="19"/>
      <c r="O23" s="8"/>
      <c r="P23" s="82"/>
      <c r="Q23" s="82"/>
      <c r="R23" s="83" t="str">
        <f t="shared" si="3"/>
        <v/>
      </c>
      <c r="S23" s="83"/>
      <c r="T23" s="84" t="str">
        <f t="shared" si="4"/>
        <v/>
      </c>
      <c r="U23" s="84"/>
    </row>
    <row r="24" spans="2:21" x14ac:dyDescent="0.2">
      <c r="B24" s="19">
        <v>16</v>
      </c>
      <c r="C24" s="81" t="str">
        <f t="shared" si="1"/>
        <v/>
      </c>
      <c r="D24" s="81"/>
      <c r="E24" s="19"/>
      <c r="F24" s="8"/>
      <c r="G24" s="19" t="s">
        <v>4</v>
      </c>
      <c r="H24" s="82"/>
      <c r="I24" s="82"/>
      <c r="J24" s="19"/>
      <c r="K24" s="81" t="str">
        <f t="shared" si="0"/>
        <v/>
      </c>
      <c r="L24" s="81"/>
      <c r="M24" s="6" t="str">
        <f t="shared" si="2"/>
        <v/>
      </c>
      <c r="N24" s="19"/>
      <c r="O24" s="8"/>
      <c r="P24" s="82"/>
      <c r="Q24" s="82"/>
      <c r="R24" s="83" t="str">
        <f t="shared" si="3"/>
        <v/>
      </c>
      <c r="S24" s="83"/>
      <c r="T24" s="84" t="str">
        <f t="shared" si="4"/>
        <v/>
      </c>
      <c r="U24" s="84"/>
    </row>
    <row r="25" spans="2:21" x14ac:dyDescent="0.2">
      <c r="B25" s="19">
        <v>17</v>
      </c>
      <c r="C25" s="81" t="str">
        <f t="shared" si="1"/>
        <v/>
      </c>
      <c r="D25" s="81"/>
      <c r="E25" s="19"/>
      <c r="F25" s="8"/>
      <c r="G25" s="19" t="s">
        <v>4</v>
      </c>
      <c r="H25" s="82"/>
      <c r="I25" s="82"/>
      <c r="J25" s="19"/>
      <c r="K25" s="81" t="str">
        <f t="shared" si="0"/>
        <v/>
      </c>
      <c r="L25" s="81"/>
      <c r="M25" s="6" t="str">
        <f t="shared" si="2"/>
        <v/>
      </c>
      <c r="N25" s="19"/>
      <c r="O25" s="8"/>
      <c r="P25" s="82"/>
      <c r="Q25" s="82"/>
      <c r="R25" s="83" t="str">
        <f t="shared" si="3"/>
        <v/>
      </c>
      <c r="S25" s="83"/>
      <c r="T25" s="84" t="str">
        <f t="shared" si="4"/>
        <v/>
      </c>
      <c r="U25" s="84"/>
    </row>
    <row r="26" spans="2:21" x14ac:dyDescent="0.2">
      <c r="B26" s="19">
        <v>18</v>
      </c>
      <c r="C26" s="81" t="str">
        <f t="shared" si="1"/>
        <v/>
      </c>
      <c r="D26" s="81"/>
      <c r="E26" s="19"/>
      <c r="F26" s="8"/>
      <c r="G26" s="19" t="s">
        <v>4</v>
      </c>
      <c r="H26" s="82"/>
      <c r="I26" s="82"/>
      <c r="J26" s="19"/>
      <c r="K26" s="81" t="str">
        <f t="shared" si="0"/>
        <v/>
      </c>
      <c r="L26" s="81"/>
      <c r="M26" s="6" t="str">
        <f t="shared" si="2"/>
        <v/>
      </c>
      <c r="N26" s="19"/>
      <c r="O26" s="8"/>
      <c r="P26" s="82"/>
      <c r="Q26" s="82"/>
      <c r="R26" s="83" t="str">
        <f t="shared" si="3"/>
        <v/>
      </c>
      <c r="S26" s="83"/>
      <c r="T26" s="84" t="str">
        <f t="shared" si="4"/>
        <v/>
      </c>
      <c r="U26" s="84"/>
    </row>
    <row r="27" spans="2:21" x14ac:dyDescent="0.2">
      <c r="B27" s="19">
        <v>19</v>
      </c>
      <c r="C27" s="81" t="str">
        <f t="shared" si="1"/>
        <v/>
      </c>
      <c r="D27" s="81"/>
      <c r="E27" s="19"/>
      <c r="F27" s="8"/>
      <c r="G27" s="19" t="s">
        <v>3</v>
      </c>
      <c r="H27" s="82"/>
      <c r="I27" s="82"/>
      <c r="J27" s="19"/>
      <c r="K27" s="81" t="str">
        <f t="shared" si="0"/>
        <v/>
      </c>
      <c r="L27" s="81"/>
      <c r="M27" s="6" t="str">
        <f t="shared" si="2"/>
        <v/>
      </c>
      <c r="N27" s="19"/>
      <c r="O27" s="8"/>
      <c r="P27" s="82"/>
      <c r="Q27" s="82"/>
      <c r="R27" s="83" t="str">
        <f t="shared" si="3"/>
        <v/>
      </c>
      <c r="S27" s="83"/>
      <c r="T27" s="84" t="str">
        <f t="shared" si="4"/>
        <v/>
      </c>
      <c r="U27" s="84"/>
    </row>
    <row r="28" spans="2:21" x14ac:dyDescent="0.2">
      <c r="B28" s="19">
        <v>20</v>
      </c>
      <c r="C28" s="81" t="str">
        <f t="shared" si="1"/>
        <v/>
      </c>
      <c r="D28" s="81"/>
      <c r="E28" s="19"/>
      <c r="F28" s="8"/>
      <c r="G28" s="19" t="s">
        <v>4</v>
      </c>
      <c r="H28" s="82"/>
      <c r="I28" s="82"/>
      <c r="J28" s="19"/>
      <c r="K28" s="81" t="str">
        <f t="shared" si="0"/>
        <v/>
      </c>
      <c r="L28" s="81"/>
      <c r="M28" s="6" t="str">
        <f t="shared" si="2"/>
        <v/>
      </c>
      <c r="N28" s="19"/>
      <c r="O28" s="8"/>
      <c r="P28" s="82"/>
      <c r="Q28" s="82"/>
      <c r="R28" s="83" t="str">
        <f t="shared" si="3"/>
        <v/>
      </c>
      <c r="S28" s="83"/>
      <c r="T28" s="84" t="str">
        <f t="shared" si="4"/>
        <v/>
      </c>
      <c r="U28" s="84"/>
    </row>
    <row r="29" spans="2:21" x14ac:dyDescent="0.2">
      <c r="B29" s="19">
        <v>21</v>
      </c>
      <c r="C29" s="81" t="str">
        <f t="shared" si="1"/>
        <v/>
      </c>
      <c r="D29" s="81"/>
      <c r="E29" s="19"/>
      <c r="F29" s="8"/>
      <c r="G29" s="19" t="s">
        <v>3</v>
      </c>
      <c r="H29" s="82"/>
      <c r="I29" s="82"/>
      <c r="J29" s="19"/>
      <c r="K29" s="81" t="str">
        <f t="shared" si="0"/>
        <v/>
      </c>
      <c r="L29" s="81"/>
      <c r="M29" s="6" t="str">
        <f t="shared" si="2"/>
        <v/>
      </c>
      <c r="N29" s="19"/>
      <c r="O29" s="8"/>
      <c r="P29" s="82"/>
      <c r="Q29" s="82"/>
      <c r="R29" s="83" t="str">
        <f t="shared" si="3"/>
        <v/>
      </c>
      <c r="S29" s="83"/>
      <c r="T29" s="84" t="str">
        <f t="shared" si="4"/>
        <v/>
      </c>
      <c r="U29" s="84"/>
    </row>
    <row r="30" spans="2:21" x14ac:dyDescent="0.2">
      <c r="B30" s="19">
        <v>22</v>
      </c>
      <c r="C30" s="81" t="str">
        <f t="shared" si="1"/>
        <v/>
      </c>
      <c r="D30" s="81"/>
      <c r="E30" s="19"/>
      <c r="F30" s="8"/>
      <c r="G30" s="19" t="s">
        <v>3</v>
      </c>
      <c r="H30" s="82"/>
      <c r="I30" s="82"/>
      <c r="J30" s="19"/>
      <c r="K30" s="81" t="str">
        <f t="shared" si="0"/>
        <v/>
      </c>
      <c r="L30" s="81"/>
      <c r="M30" s="6" t="str">
        <f t="shared" si="2"/>
        <v/>
      </c>
      <c r="N30" s="19"/>
      <c r="O30" s="8"/>
      <c r="P30" s="82"/>
      <c r="Q30" s="82"/>
      <c r="R30" s="83" t="str">
        <f t="shared" si="3"/>
        <v/>
      </c>
      <c r="S30" s="83"/>
      <c r="T30" s="84" t="str">
        <f t="shared" si="4"/>
        <v/>
      </c>
      <c r="U30" s="84"/>
    </row>
    <row r="31" spans="2:21" x14ac:dyDescent="0.2">
      <c r="B31" s="19">
        <v>23</v>
      </c>
      <c r="C31" s="81" t="str">
        <f t="shared" si="1"/>
        <v/>
      </c>
      <c r="D31" s="81"/>
      <c r="E31" s="19"/>
      <c r="F31" s="8"/>
      <c r="G31" s="19" t="s">
        <v>3</v>
      </c>
      <c r="H31" s="82"/>
      <c r="I31" s="82"/>
      <c r="J31" s="19"/>
      <c r="K31" s="81" t="str">
        <f t="shared" si="0"/>
        <v/>
      </c>
      <c r="L31" s="81"/>
      <c r="M31" s="6" t="str">
        <f t="shared" si="2"/>
        <v/>
      </c>
      <c r="N31" s="19"/>
      <c r="O31" s="8"/>
      <c r="P31" s="82"/>
      <c r="Q31" s="82"/>
      <c r="R31" s="83" t="str">
        <f t="shared" si="3"/>
        <v/>
      </c>
      <c r="S31" s="83"/>
      <c r="T31" s="84" t="str">
        <f t="shared" si="4"/>
        <v/>
      </c>
      <c r="U31" s="84"/>
    </row>
    <row r="32" spans="2:21" x14ac:dyDescent="0.2">
      <c r="B32" s="19">
        <v>24</v>
      </c>
      <c r="C32" s="81" t="str">
        <f t="shared" si="1"/>
        <v/>
      </c>
      <c r="D32" s="81"/>
      <c r="E32" s="19"/>
      <c r="F32" s="8"/>
      <c r="G32" s="19" t="s">
        <v>3</v>
      </c>
      <c r="H32" s="82"/>
      <c r="I32" s="82"/>
      <c r="J32" s="19"/>
      <c r="K32" s="81" t="str">
        <f t="shared" si="0"/>
        <v/>
      </c>
      <c r="L32" s="81"/>
      <c r="M32" s="6" t="str">
        <f t="shared" si="2"/>
        <v/>
      </c>
      <c r="N32" s="19"/>
      <c r="O32" s="8"/>
      <c r="P32" s="82"/>
      <c r="Q32" s="82"/>
      <c r="R32" s="83" t="str">
        <f t="shared" si="3"/>
        <v/>
      </c>
      <c r="S32" s="83"/>
      <c r="T32" s="84" t="str">
        <f t="shared" si="4"/>
        <v/>
      </c>
      <c r="U32" s="84"/>
    </row>
    <row r="33" spans="2:21" x14ac:dyDescent="0.2">
      <c r="B33" s="19">
        <v>25</v>
      </c>
      <c r="C33" s="81" t="str">
        <f t="shared" si="1"/>
        <v/>
      </c>
      <c r="D33" s="81"/>
      <c r="E33" s="19"/>
      <c r="F33" s="8"/>
      <c r="G33" s="19" t="s">
        <v>4</v>
      </c>
      <c r="H33" s="82"/>
      <c r="I33" s="82"/>
      <c r="J33" s="19"/>
      <c r="K33" s="81" t="str">
        <f t="shared" si="0"/>
        <v/>
      </c>
      <c r="L33" s="81"/>
      <c r="M33" s="6" t="str">
        <f t="shared" si="2"/>
        <v/>
      </c>
      <c r="N33" s="19"/>
      <c r="O33" s="8"/>
      <c r="P33" s="82"/>
      <c r="Q33" s="82"/>
      <c r="R33" s="83" t="str">
        <f t="shared" si="3"/>
        <v/>
      </c>
      <c r="S33" s="83"/>
      <c r="T33" s="84" t="str">
        <f t="shared" si="4"/>
        <v/>
      </c>
      <c r="U33" s="84"/>
    </row>
    <row r="34" spans="2:21" x14ac:dyDescent="0.2">
      <c r="B34" s="19">
        <v>26</v>
      </c>
      <c r="C34" s="81" t="str">
        <f t="shared" si="1"/>
        <v/>
      </c>
      <c r="D34" s="81"/>
      <c r="E34" s="19"/>
      <c r="F34" s="8"/>
      <c r="G34" s="19" t="s">
        <v>3</v>
      </c>
      <c r="H34" s="82"/>
      <c r="I34" s="82"/>
      <c r="J34" s="19"/>
      <c r="K34" s="81" t="str">
        <f t="shared" si="0"/>
        <v/>
      </c>
      <c r="L34" s="81"/>
      <c r="M34" s="6" t="str">
        <f t="shared" si="2"/>
        <v/>
      </c>
      <c r="N34" s="19"/>
      <c r="O34" s="8"/>
      <c r="P34" s="82"/>
      <c r="Q34" s="82"/>
      <c r="R34" s="83" t="str">
        <f t="shared" si="3"/>
        <v/>
      </c>
      <c r="S34" s="83"/>
      <c r="T34" s="84" t="str">
        <f t="shared" si="4"/>
        <v/>
      </c>
      <c r="U34" s="84"/>
    </row>
    <row r="35" spans="2:21" x14ac:dyDescent="0.2">
      <c r="B35" s="19">
        <v>27</v>
      </c>
      <c r="C35" s="81" t="str">
        <f t="shared" si="1"/>
        <v/>
      </c>
      <c r="D35" s="81"/>
      <c r="E35" s="19"/>
      <c r="F35" s="8"/>
      <c r="G35" s="19" t="s">
        <v>3</v>
      </c>
      <c r="H35" s="82"/>
      <c r="I35" s="82"/>
      <c r="J35" s="19"/>
      <c r="K35" s="81" t="str">
        <f t="shared" si="0"/>
        <v/>
      </c>
      <c r="L35" s="81"/>
      <c r="M35" s="6" t="str">
        <f t="shared" si="2"/>
        <v/>
      </c>
      <c r="N35" s="19"/>
      <c r="O35" s="8"/>
      <c r="P35" s="82"/>
      <c r="Q35" s="82"/>
      <c r="R35" s="83" t="str">
        <f t="shared" si="3"/>
        <v/>
      </c>
      <c r="S35" s="83"/>
      <c r="T35" s="84" t="str">
        <f t="shared" si="4"/>
        <v/>
      </c>
      <c r="U35" s="84"/>
    </row>
    <row r="36" spans="2:21" x14ac:dyDescent="0.2">
      <c r="B36" s="19">
        <v>28</v>
      </c>
      <c r="C36" s="81" t="str">
        <f t="shared" si="1"/>
        <v/>
      </c>
      <c r="D36" s="81"/>
      <c r="E36" s="19"/>
      <c r="F36" s="8"/>
      <c r="G36" s="19" t="s">
        <v>3</v>
      </c>
      <c r="H36" s="82"/>
      <c r="I36" s="82"/>
      <c r="J36" s="19"/>
      <c r="K36" s="81" t="str">
        <f t="shared" si="0"/>
        <v/>
      </c>
      <c r="L36" s="81"/>
      <c r="M36" s="6" t="str">
        <f t="shared" si="2"/>
        <v/>
      </c>
      <c r="N36" s="19"/>
      <c r="O36" s="8"/>
      <c r="P36" s="82"/>
      <c r="Q36" s="82"/>
      <c r="R36" s="83" t="str">
        <f t="shared" si="3"/>
        <v/>
      </c>
      <c r="S36" s="83"/>
      <c r="T36" s="84" t="str">
        <f t="shared" si="4"/>
        <v/>
      </c>
      <c r="U36" s="84"/>
    </row>
    <row r="37" spans="2:21" x14ac:dyDescent="0.2">
      <c r="B37" s="19">
        <v>29</v>
      </c>
      <c r="C37" s="81" t="str">
        <f t="shared" si="1"/>
        <v/>
      </c>
      <c r="D37" s="81"/>
      <c r="E37" s="19"/>
      <c r="F37" s="8"/>
      <c r="G37" s="19" t="s">
        <v>3</v>
      </c>
      <c r="H37" s="82"/>
      <c r="I37" s="82"/>
      <c r="J37" s="19"/>
      <c r="K37" s="81" t="str">
        <f t="shared" si="0"/>
        <v/>
      </c>
      <c r="L37" s="81"/>
      <c r="M37" s="6" t="str">
        <f t="shared" si="2"/>
        <v/>
      </c>
      <c r="N37" s="19"/>
      <c r="O37" s="8"/>
      <c r="P37" s="82"/>
      <c r="Q37" s="82"/>
      <c r="R37" s="83" t="str">
        <f t="shared" si="3"/>
        <v/>
      </c>
      <c r="S37" s="83"/>
      <c r="T37" s="84" t="str">
        <f t="shared" si="4"/>
        <v/>
      </c>
      <c r="U37" s="84"/>
    </row>
    <row r="38" spans="2:21" x14ac:dyDescent="0.2">
      <c r="B38" s="19">
        <v>30</v>
      </c>
      <c r="C38" s="81" t="str">
        <f t="shared" si="1"/>
        <v/>
      </c>
      <c r="D38" s="81"/>
      <c r="E38" s="19"/>
      <c r="F38" s="8"/>
      <c r="G38" s="19" t="s">
        <v>4</v>
      </c>
      <c r="H38" s="82"/>
      <c r="I38" s="82"/>
      <c r="J38" s="19"/>
      <c r="K38" s="81" t="str">
        <f t="shared" si="0"/>
        <v/>
      </c>
      <c r="L38" s="81"/>
      <c r="M38" s="6" t="str">
        <f t="shared" si="2"/>
        <v/>
      </c>
      <c r="N38" s="19"/>
      <c r="O38" s="8"/>
      <c r="P38" s="82"/>
      <c r="Q38" s="82"/>
      <c r="R38" s="83" t="str">
        <f t="shared" si="3"/>
        <v/>
      </c>
      <c r="S38" s="83"/>
      <c r="T38" s="84" t="str">
        <f t="shared" si="4"/>
        <v/>
      </c>
      <c r="U38" s="84"/>
    </row>
    <row r="39" spans="2:21" x14ac:dyDescent="0.2">
      <c r="B39" s="19">
        <v>31</v>
      </c>
      <c r="C39" s="81" t="str">
        <f t="shared" si="1"/>
        <v/>
      </c>
      <c r="D39" s="81"/>
      <c r="E39" s="19"/>
      <c r="F39" s="8"/>
      <c r="G39" s="19" t="s">
        <v>4</v>
      </c>
      <c r="H39" s="82"/>
      <c r="I39" s="82"/>
      <c r="J39" s="19"/>
      <c r="K39" s="81" t="str">
        <f t="shared" si="0"/>
        <v/>
      </c>
      <c r="L39" s="81"/>
      <c r="M39" s="6" t="str">
        <f t="shared" si="2"/>
        <v/>
      </c>
      <c r="N39" s="19"/>
      <c r="O39" s="8"/>
      <c r="P39" s="82"/>
      <c r="Q39" s="82"/>
      <c r="R39" s="83" t="str">
        <f t="shared" si="3"/>
        <v/>
      </c>
      <c r="S39" s="83"/>
      <c r="T39" s="84" t="str">
        <f t="shared" si="4"/>
        <v/>
      </c>
      <c r="U39" s="84"/>
    </row>
    <row r="40" spans="2:21" x14ac:dyDescent="0.2">
      <c r="B40" s="19">
        <v>32</v>
      </c>
      <c r="C40" s="81" t="str">
        <f t="shared" si="1"/>
        <v/>
      </c>
      <c r="D40" s="81"/>
      <c r="E40" s="19"/>
      <c r="F40" s="8"/>
      <c r="G40" s="19" t="s">
        <v>4</v>
      </c>
      <c r="H40" s="82"/>
      <c r="I40" s="82"/>
      <c r="J40" s="19"/>
      <c r="K40" s="81" t="str">
        <f t="shared" si="0"/>
        <v/>
      </c>
      <c r="L40" s="81"/>
      <c r="M40" s="6" t="str">
        <f t="shared" si="2"/>
        <v/>
      </c>
      <c r="N40" s="19"/>
      <c r="O40" s="8"/>
      <c r="P40" s="82"/>
      <c r="Q40" s="82"/>
      <c r="R40" s="83" t="str">
        <f t="shared" si="3"/>
        <v/>
      </c>
      <c r="S40" s="83"/>
      <c r="T40" s="84" t="str">
        <f t="shared" si="4"/>
        <v/>
      </c>
      <c r="U40" s="84"/>
    </row>
    <row r="41" spans="2:21" x14ac:dyDescent="0.2">
      <c r="B41" s="19">
        <v>33</v>
      </c>
      <c r="C41" s="81" t="str">
        <f t="shared" si="1"/>
        <v/>
      </c>
      <c r="D41" s="81"/>
      <c r="E41" s="19"/>
      <c r="F41" s="8"/>
      <c r="G41" s="19" t="s">
        <v>3</v>
      </c>
      <c r="H41" s="82"/>
      <c r="I41" s="82"/>
      <c r="J41" s="19"/>
      <c r="K41" s="81" t="str">
        <f t="shared" si="0"/>
        <v/>
      </c>
      <c r="L41" s="81"/>
      <c r="M41" s="6" t="str">
        <f t="shared" si="2"/>
        <v/>
      </c>
      <c r="N41" s="19"/>
      <c r="O41" s="8"/>
      <c r="P41" s="82"/>
      <c r="Q41" s="82"/>
      <c r="R41" s="83" t="str">
        <f t="shared" si="3"/>
        <v/>
      </c>
      <c r="S41" s="83"/>
      <c r="T41" s="84" t="str">
        <f t="shared" si="4"/>
        <v/>
      </c>
      <c r="U41" s="84"/>
    </row>
    <row r="42" spans="2:21" x14ac:dyDescent="0.2">
      <c r="B42" s="19">
        <v>34</v>
      </c>
      <c r="C42" s="81" t="str">
        <f t="shared" si="1"/>
        <v/>
      </c>
      <c r="D42" s="81"/>
      <c r="E42" s="19"/>
      <c r="F42" s="8"/>
      <c r="G42" s="19" t="s">
        <v>4</v>
      </c>
      <c r="H42" s="82"/>
      <c r="I42" s="82"/>
      <c r="J42" s="19"/>
      <c r="K42" s="81" t="str">
        <f t="shared" si="0"/>
        <v/>
      </c>
      <c r="L42" s="81"/>
      <c r="M42" s="6" t="str">
        <f t="shared" si="2"/>
        <v/>
      </c>
      <c r="N42" s="19"/>
      <c r="O42" s="8"/>
      <c r="P42" s="82"/>
      <c r="Q42" s="82"/>
      <c r="R42" s="83" t="str">
        <f t="shared" si="3"/>
        <v/>
      </c>
      <c r="S42" s="83"/>
      <c r="T42" s="84" t="str">
        <f t="shared" si="4"/>
        <v/>
      </c>
      <c r="U42" s="84"/>
    </row>
    <row r="43" spans="2:21" x14ac:dyDescent="0.2">
      <c r="B43" s="19">
        <v>35</v>
      </c>
      <c r="C43" s="81" t="str">
        <f t="shared" si="1"/>
        <v/>
      </c>
      <c r="D43" s="81"/>
      <c r="E43" s="19"/>
      <c r="F43" s="8"/>
      <c r="G43" s="19" t="s">
        <v>3</v>
      </c>
      <c r="H43" s="82"/>
      <c r="I43" s="82"/>
      <c r="J43" s="19"/>
      <c r="K43" s="81" t="str">
        <f t="shared" si="0"/>
        <v/>
      </c>
      <c r="L43" s="81"/>
      <c r="M43" s="6" t="str">
        <f t="shared" si="2"/>
        <v/>
      </c>
      <c r="N43" s="19"/>
      <c r="O43" s="8"/>
      <c r="P43" s="82"/>
      <c r="Q43" s="82"/>
      <c r="R43" s="83" t="str">
        <f t="shared" si="3"/>
        <v/>
      </c>
      <c r="S43" s="83"/>
      <c r="T43" s="84" t="str">
        <f t="shared" si="4"/>
        <v/>
      </c>
      <c r="U43" s="84"/>
    </row>
    <row r="44" spans="2:21" x14ac:dyDescent="0.2">
      <c r="B44" s="19">
        <v>36</v>
      </c>
      <c r="C44" s="81" t="str">
        <f t="shared" si="1"/>
        <v/>
      </c>
      <c r="D44" s="81"/>
      <c r="E44" s="19"/>
      <c r="F44" s="8"/>
      <c r="G44" s="19" t="s">
        <v>4</v>
      </c>
      <c r="H44" s="82"/>
      <c r="I44" s="82"/>
      <c r="J44" s="19"/>
      <c r="K44" s="81" t="str">
        <f t="shared" si="0"/>
        <v/>
      </c>
      <c r="L44" s="81"/>
      <c r="M44" s="6" t="str">
        <f t="shared" si="2"/>
        <v/>
      </c>
      <c r="N44" s="19"/>
      <c r="O44" s="8"/>
      <c r="P44" s="82"/>
      <c r="Q44" s="82"/>
      <c r="R44" s="83" t="str">
        <f t="shared" si="3"/>
        <v/>
      </c>
      <c r="S44" s="83"/>
      <c r="T44" s="84" t="str">
        <f t="shared" si="4"/>
        <v/>
      </c>
      <c r="U44" s="84"/>
    </row>
    <row r="45" spans="2:21" x14ac:dyDescent="0.2">
      <c r="B45" s="19">
        <v>37</v>
      </c>
      <c r="C45" s="81" t="str">
        <f t="shared" si="1"/>
        <v/>
      </c>
      <c r="D45" s="81"/>
      <c r="E45" s="19"/>
      <c r="F45" s="8"/>
      <c r="G45" s="19" t="s">
        <v>3</v>
      </c>
      <c r="H45" s="82"/>
      <c r="I45" s="82"/>
      <c r="J45" s="19"/>
      <c r="K45" s="81" t="str">
        <f t="shared" si="0"/>
        <v/>
      </c>
      <c r="L45" s="81"/>
      <c r="M45" s="6" t="str">
        <f t="shared" si="2"/>
        <v/>
      </c>
      <c r="N45" s="19"/>
      <c r="O45" s="8"/>
      <c r="P45" s="82"/>
      <c r="Q45" s="82"/>
      <c r="R45" s="83" t="str">
        <f t="shared" si="3"/>
        <v/>
      </c>
      <c r="S45" s="83"/>
      <c r="T45" s="84" t="str">
        <f t="shared" si="4"/>
        <v/>
      </c>
      <c r="U45" s="84"/>
    </row>
    <row r="46" spans="2:21" x14ac:dyDescent="0.2">
      <c r="B46" s="19">
        <v>38</v>
      </c>
      <c r="C46" s="81" t="str">
        <f t="shared" si="1"/>
        <v/>
      </c>
      <c r="D46" s="81"/>
      <c r="E46" s="19"/>
      <c r="F46" s="8"/>
      <c r="G46" s="19" t="s">
        <v>4</v>
      </c>
      <c r="H46" s="82"/>
      <c r="I46" s="82"/>
      <c r="J46" s="19"/>
      <c r="K46" s="81" t="str">
        <f t="shared" si="0"/>
        <v/>
      </c>
      <c r="L46" s="81"/>
      <c r="M46" s="6" t="str">
        <f t="shared" si="2"/>
        <v/>
      </c>
      <c r="N46" s="19"/>
      <c r="O46" s="8"/>
      <c r="P46" s="82"/>
      <c r="Q46" s="82"/>
      <c r="R46" s="83" t="str">
        <f t="shared" si="3"/>
        <v/>
      </c>
      <c r="S46" s="83"/>
      <c r="T46" s="84" t="str">
        <f t="shared" si="4"/>
        <v/>
      </c>
      <c r="U46" s="84"/>
    </row>
    <row r="47" spans="2:21" x14ac:dyDescent="0.2">
      <c r="B47" s="19">
        <v>39</v>
      </c>
      <c r="C47" s="81" t="str">
        <f t="shared" si="1"/>
        <v/>
      </c>
      <c r="D47" s="81"/>
      <c r="E47" s="19"/>
      <c r="F47" s="8"/>
      <c r="G47" s="19" t="s">
        <v>4</v>
      </c>
      <c r="H47" s="82"/>
      <c r="I47" s="82"/>
      <c r="J47" s="19"/>
      <c r="K47" s="81" t="str">
        <f t="shared" si="0"/>
        <v/>
      </c>
      <c r="L47" s="81"/>
      <c r="M47" s="6" t="str">
        <f t="shared" si="2"/>
        <v/>
      </c>
      <c r="N47" s="19"/>
      <c r="O47" s="8"/>
      <c r="P47" s="82"/>
      <c r="Q47" s="82"/>
      <c r="R47" s="83" t="str">
        <f t="shared" si="3"/>
        <v/>
      </c>
      <c r="S47" s="83"/>
      <c r="T47" s="84" t="str">
        <f t="shared" si="4"/>
        <v/>
      </c>
      <c r="U47" s="84"/>
    </row>
    <row r="48" spans="2:21" x14ac:dyDescent="0.2">
      <c r="B48" s="19">
        <v>40</v>
      </c>
      <c r="C48" s="81" t="str">
        <f t="shared" si="1"/>
        <v/>
      </c>
      <c r="D48" s="81"/>
      <c r="E48" s="19"/>
      <c r="F48" s="8"/>
      <c r="G48" s="19" t="s">
        <v>37</v>
      </c>
      <c r="H48" s="82"/>
      <c r="I48" s="82"/>
      <c r="J48" s="19"/>
      <c r="K48" s="81" t="str">
        <f t="shared" si="0"/>
        <v/>
      </c>
      <c r="L48" s="81"/>
      <c r="M48" s="6" t="str">
        <f t="shared" si="2"/>
        <v/>
      </c>
      <c r="N48" s="19"/>
      <c r="O48" s="8"/>
      <c r="P48" s="82"/>
      <c r="Q48" s="82"/>
      <c r="R48" s="83" t="str">
        <f t="shared" si="3"/>
        <v/>
      </c>
      <c r="S48" s="83"/>
      <c r="T48" s="84" t="str">
        <f t="shared" si="4"/>
        <v/>
      </c>
      <c r="U48" s="84"/>
    </row>
    <row r="49" spans="2:21" x14ac:dyDescent="0.2">
      <c r="B49" s="19">
        <v>41</v>
      </c>
      <c r="C49" s="81" t="str">
        <f t="shared" si="1"/>
        <v/>
      </c>
      <c r="D49" s="81"/>
      <c r="E49" s="19"/>
      <c r="F49" s="8"/>
      <c r="G49" s="19" t="s">
        <v>4</v>
      </c>
      <c r="H49" s="82"/>
      <c r="I49" s="82"/>
      <c r="J49" s="19"/>
      <c r="K49" s="81" t="str">
        <f t="shared" si="0"/>
        <v/>
      </c>
      <c r="L49" s="81"/>
      <c r="M49" s="6" t="str">
        <f t="shared" si="2"/>
        <v/>
      </c>
      <c r="N49" s="19"/>
      <c r="O49" s="8"/>
      <c r="P49" s="82"/>
      <c r="Q49" s="82"/>
      <c r="R49" s="83" t="str">
        <f t="shared" si="3"/>
        <v/>
      </c>
      <c r="S49" s="83"/>
      <c r="T49" s="84" t="str">
        <f t="shared" si="4"/>
        <v/>
      </c>
      <c r="U49" s="84"/>
    </row>
    <row r="50" spans="2:21" x14ac:dyDescent="0.2">
      <c r="B50" s="19">
        <v>42</v>
      </c>
      <c r="C50" s="81" t="str">
        <f t="shared" si="1"/>
        <v/>
      </c>
      <c r="D50" s="81"/>
      <c r="E50" s="19"/>
      <c r="F50" s="8"/>
      <c r="G50" s="19" t="s">
        <v>4</v>
      </c>
      <c r="H50" s="82"/>
      <c r="I50" s="82"/>
      <c r="J50" s="19"/>
      <c r="K50" s="81" t="str">
        <f t="shared" si="0"/>
        <v/>
      </c>
      <c r="L50" s="81"/>
      <c r="M50" s="6" t="str">
        <f t="shared" si="2"/>
        <v/>
      </c>
      <c r="N50" s="19"/>
      <c r="O50" s="8"/>
      <c r="P50" s="82"/>
      <c r="Q50" s="82"/>
      <c r="R50" s="83" t="str">
        <f t="shared" si="3"/>
        <v/>
      </c>
      <c r="S50" s="83"/>
      <c r="T50" s="84" t="str">
        <f t="shared" si="4"/>
        <v/>
      </c>
      <c r="U50" s="84"/>
    </row>
    <row r="51" spans="2:21" x14ac:dyDescent="0.2">
      <c r="B51" s="19">
        <v>43</v>
      </c>
      <c r="C51" s="81" t="str">
        <f t="shared" si="1"/>
        <v/>
      </c>
      <c r="D51" s="81"/>
      <c r="E51" s="19"/>
      <c r="F51" s="8"/>
      <c r="G51" s="19" t="s">
        <v>3</v>
      </c>
      <c r="H51" s="82"/>
      <c r="I51" s="82"/>
      <c r="J51" s="19"/>
      <c r="K51" s="81" t="str">
        <f t="shared" si="0"/>
        <v/>
      </c>
      <c r="L51" s="81"/>
      <c r="M51" s="6" t="str">
        <f t="shared" si="2"/>
        <v/>
      </c>
      <c r="N51" s="19"/>
      <c r="O51" s="8"/>
      <c r="P51" s="82"/>
      <c r="Q51" s="82"/>
      <c r="R51" s="83" t="str">
        <f t="shared" si="3"/>
        <v/>
      </c>
      <c r="S51" s="83"/>
      <c r="T51" s="84" t="str">
        <f t="shared" si="4"/>
        <v/>
      </c>
      <c r="U51" s="84"/>
    </row>
    <row r="52" spans="2:21" x14ac:dyDescent="0.2">
      <c r="B52" s="19">
        <v>44</v>
      </c>
      <c r="C52" s="81" t="str">
        <f t="shared" si="1"/>
        <v/>
      </c>
      <c r="D52" s="81"/>
      <c r="E52" s="19"/>
      <c r="F52" s="8"/>
      <c r="G52" s="19" t="s">
        <v>3</v>
      </c>
      <c r="H52" s="82"/>
      <c r="I52" s="82"/>
      <c r="J52" s="19"/>
      <c r="K52" s="81" t="str">
        <f t="shared" si="0"/>
        <v/>
      </c>
      <c r="L52" s="81"/>
      <c r="M52" s="6" t="str">
        <f t="shared" si="2"/>
        <v/>
      </c>
      <c r="N52" s="19"/>
      <c r="O52" s="8"/>
      <c r="P52" s="82"/>
      <c r="Q52" s="82"/>
      <c r="R52" s="83" t="str">
        <f t="shared" si="3"/>
        <v/>
      </c>
      <c r="S52" s="83"/>
      <c r="T52" s="84" t="str">
        <f t="shared" si="4"/>
        <v/>
      </c>
      <c r="U52" s="84"/>
    </row>
    <row r="53" spans="2:21" x14ac:dyDescent="0.2">
      <c r="B53" s="19">
        <v>45</v>
      </c>
      <c r="C53" s="81" t="str">
        <f t="shared" si="1"/>
        <v/>
      </c>
      <c r="D53" s="81"/>
      <c r="E53" s="19"/>
      <c r="F53" s="8"/>
      <c r="G53" s="19" t="s">
        <v>4</v>
      </c>
      <c r="H53" s="82"/>
      <c r="I53" s="82"/>
      <c r="J53" s="19"/>
      <c r="K53" s="81" t="str">
        <f t="shared" si="0"/>
        <v/>
      </c>
      <c r="L53" s="81"/>
      <c r="M53" s="6" t="str">
        <f t="shared" si="2"/>
        <v/>
      </c>
      <c r="N53" s="19"/>
      <c r="O53" s="8"/>
      <c r="P53" s="82"/>
      <c r="Q53" s="82"/>
      <c r="R53" s="83" t="str">
        <f t="shared" si="3"/>
        <v/>
      </c>
      <c r="S53" s="83"/>
      <c r="T53" s="84" t="str">
        <f t="shared" si="4"/>
        <v/>
      </c>
      <c r="U53" s="84"/>
    </row>
    <row r="54" spans="2:21" x14ac:dyDescent="0.2">
      <c r="B54" s="19">
        <v>46</v>
      </c>
      <c r="C54" s="81" t="str">
        <f t="shared" si="1"/>
        <v/>
      </c>
      <c r="D54" s="81"/>
      <c r="E54" s="19"/>
      <c r="F54" s="8"/>
      <c r="G54" s="19" t="s">
        <v>4</v>
      </c>
      <c r="H54" s="82"/>
      <c r="I54" s="82"/>
      <c r="J54" s="19"/>
      <c r="K54" s="81" t="str">
        <f t="shared" si="0"/>
        <v/>
      </c>
      <c r="L54" s="81"/>
      <c r="M54" s="6" t="str">
        <f t="shared" si="2"/>
        <v/>
      </c>
      <c r="N54" s="19"/>
      <c r="O54" s="8"/>
      <c r="P54" s="82"/>
      <c r="Q54" s="82"/>
      <c r="R54" s="83" t="str">
        <f t="shared" si="3"/>
        <v/>
      </c>
      <c r="S54" s="83"/>
      <c r="T54" s="84" t="str">
        <f t="shared" si="4"/>
        <v/>
      </c>
      <c r="U54" s="84"/>
    </row>
    <row r="55" spans="2:21" x14ac:dyDescent="0.2">
      <c r="B55" s="19">
        <v>47</v>
      </c>
      <c r="C55" s="81" t="str">
        <f t="shared" si="1"/>
        <v/>
      </c>
      <c r="D55" s="81"/>
      <c r="E55" s="19"/>
      <c r="F55" s="8"/>
      <c r="G55" s="19" t="s">
        <v>3</v>
      </c>
      <c r="H55" s="82"/>
      <c r="I55" s="82"/>
      <c r="J55" s="19"/>
      <c r="K55" s="81" t="str">
        <f t="shared" si="0"/>
        <v/>
      </c>
      <c r="L55" s="81"/>
      <c r="M55" s="6" t="str">
        <f t="shared" si="2"/>
        <v/>
      </c>
      <c r="N55" s="19"/>
      <c r="O55" s="8"/>
      <c r="P55" s="82"/>
      <c r="Q55" s="82"/>
      <c r="R55" s="83" t="str">
        <f t="shared" si="3"/>
        <v/>
      </c>
      <c r="S55" s="83"/>
      <c r="T55" s="84" t="str">
        <f t="shared" si="4"/>
        <v/>
      </c>
      <c r="U55" s="84"/>
    </row>
    <row r="56" spans="2:21" x14ac:dyDescent="0.2">
      <c r="B56" s="19">
        <v>48</v>
      </c>
      <c r="C56" s="81" t="str">
        <f t="shared" si="1"/>
        <v/>
      </c>
      <c r="D56" s="81"/>
      <c r="E56" s="19"/>
      <c r="F56" s="8"/>
      <c r="G56" s="19" t="s">
        <v>3</v>
      </c>
      <c r="H56" s="82"/>
      <c r="I56" s="82"/>
      <c r="J56" s="19"/>
      <c r="K56" s="81" t="str">
        <f t="shared" si="0"/>
        <v/>
      </c>
      <c r="L56" s="81"/>
      <c r="M56" s="6" t="str">
        <f t="shared" si="2"/>
        <v/>
      </c>
      <c r="N56" s="19"/>
      <c r="O56" s="8"/>
      <c r="P56" s="82"/>
      <c r="Q56" s="82"/>
      <c r="R56" s="83" t="str">
        <f t="shared" si="3"/>
        <v/>
      </c>
      <c r="S56" s="83"/>
      <c r="T56" s="84" t="str">
        <f t="shared" si="4"/>
        <v/>
      </c>
      <c r="U56" s="84"/>
    </row>
    <row r="57" spans="2:21" x14ac:dyDescent="0.2">
      <c r="B57" s="19">
        <v>49</v>
      </c>
      <c r="C57" s="81" t="str">
        <f t="shared" si="1"/>
        <v/>
      </c>
      <c r="D57" s="81"/>
      <c r="E57" s="19"/>
      <c r="F57" s="8"/>
      <c r="G57" s="19" t="s">
        <v>3</v>
      </c>
      <c r="H57" s="82"/>
      <c r="I57" s="82"/>
      <c r="J57" s="19"/>
      <c r="K57" s="81" t="str">
        <f t="shared" si="0"/>
        <v/>
      </c>
      <c r="L57" s="81"/>
      <c r="M57" s="6" t="str">
        <f t="shared" si="2"/>
        <v/>
      </c>
      <c r="N57" s="19"/>
      <c r="O57" s="8"/>
      <c r="P57" s="82"/>
      <c r="Q57" s="82"/>
      <c r="R57" s="83" t="str">
        <f t="shared" si="3"/>
        <v/>
      </c>
      <c r="S57" s="83"/>
      <c r="T57" s="84" t="str">
        <f t="shared" si="4"/>
        <v/>
      </c>
      <c r="U57" s="84"/>
    </row>
    <row r="58" spans="2:21" x14ac:dyDescent="0.2">
      <c r="B58" s="19">
        <v>50</v>
      </c>
      <c r="C58" s="81" t="str">
        <f t="shared" si="1"/>
        <v/>
      </c>
      <c r="D58" s="81"/>
      <c r="E58" s="19"/>
      <c r="F58" s="8"/>
      <c r="G58" s="19" t="s">
        <v>3</v>
      </c>
      <c r="H58" s="82"/>
      <c r="I58" s="82"/>
      <c r="J58" s="19"/>
      <c r="K58" s="81" t="str">
        <f t="shared" si="0"/>
        <v/>
      </c>
      <c r="L58" s="81"/>
      <c r="M58" s="6" t="str">
        <f t="shared" si="2"/>
        <v/>
      </c>
      <c r="N58" s="19"/>
      <c r="O58" s="8"/>
      <c r="P58" s="82"/>
      <c r="Q58" s="82"/>
      <c r="R58" s="83" t="str">
        <f t="shared" si="3"/>
        <v/>
      </c>
      <c r="S58" s="83"/>
      <c r="T58" s="84" t="str">
        <f t="shared" si="4"/>
        <v/>
      </c>
      <c r="U58" s="84"/>
    </row>
    <row r="59" spans="2:21" x14ac:dyDescent="0.2">
      <c r="B59" s="19">
        <v>51</v>
      </c>
      <c r="C59" s="81" t="str">
        <f t="shared" si="1"/>
        <v/>
      </c>
      <c r="D59" s="81"/>
      <c r="E59" s="19"/>
      <c r="F59" s="8"/>
      <c r="G59" s="19" t="s">
        <v>3</v>
      </c>
      <c r="H59" s="82"/>
      <c r="I59" s="82"/>
      <c r="J59" s="19"/>
      <c r="K59" s="81" t="str">
        <f t="shared" si="0"/>
        <v/>
      </c>
      <c r="L59" s="81"/>
      <c r="M59" s="6" t="str">
        <f t="shared" si="2"/>
        <v/>
      </c>
      <c r="N59" s="19"/>
      <c r="O59" s="8"/>
      <c r="P59" s="82"/>
      <c r="Q59" s="82"/>
      <c r="R59" s="83" t="str">
        <f t="shared" si="3"/>
        <v/>
      </c>
      <c r="S59" s="83"/>
      <c r="T59" s="84" t="str">
        <f t="shared" si="4"/>
        <v/>
      </c>
      <c r="U59" s="84"/>
    </row>
    <row r="60" spans="2:21" x14ac:dyDescent="0.2">
      <c r="B60" s="19">
        <v>52</v>
      </c>
      <c r="C60" s="81" t="str">
        <f t="shared" si="1"/>
        <v/>
      </c>
      <c r="D60" s="81"/>
      <c r="E60" s="19"/>
      <c r="F60" s="8"/>
      <c r="G60" s="19" t="s">
        <v>3</v>
      </c>
      <c r="H60" s="82"/>
      <c r="I60" s="82"/>
      <c r="J60" s="19"/>
      <c r="K60" s="81" t="str">
        <f t="shared" si="0"/>
        <v/>
      </c>
      <c r="L60" s="81"/>
      <c r="M60" s="6" t="str">
        <f t="shared" si="2"/>
        <v/>
      </c>
      <c r="N60" s="19"/>
      <c r="O60" s="8"/>
      <c r="P60" s="82"/>
      <c r="Q60" s="82"/>
      <c r="R60" s="83" t="str">
        <f t="shared" si="3"/>
        <v/>
      </c>
      <c r="S60" s="83"/>
      <c r="T60" s="84" t="str">
        <f t="shared" si="4"/>
        <v/>
      </c>
      <c r="U60" s="84"/>
    </row>
    <row r="61" spans="2:21" x14ac:dyDescent="0.2">
      <c r="B61" s="19">
        <v>53</v>
      </c>
      <c r="C61" s="81" t="str">
        <f t="shared" si="1"/>
        <v/>
      </c>
      <c r="D61" s="81"/>
      <c r="E61" s="19"/>
      <c r="F61" s="8"/>
      <c r="G61" s="19" t="s">
        <v>3</v>
      </c>
      <c r="H61" s="82"/>
      <c r="I61" s="82"/>
      <c r="J61" s="19"/>
      <c r="K61" s="81" t="str">
        <f t="shared" si="0"/>
        <v/>
      </c>
      <c r="L61" s="81"/>
      <c r="M61" s="6" t="str">
        <f t="shared" si="2"/>
        <v/>
      </c>
      <c r="N61" s="19"/>
      <c r="O61" s="8"/>
      <c r="P61" s="82"/>
      <c r="Q61" s="82"/>
      <c r="R61" s="83" t="str">
        <f t="shared" si="3"/>
        <v/>
      </c>
      <c r="S61" s="83"/>
      <c r="T61" s="84" t="str">
        <f t="shared" si="4"/>
        <v/>
      </c>
      <c r="U61" s="84"/>
    </row>
    <row r="62" spans="2:21" x14ac:dyDescent="0.2">
      <c r="B62" s="19">
        <v>54</v>
      </c>
      <c r="C62" s="81" t="str">
        <f t="shared" si="1"/>
        <v/>
      </c>
      <c r="D62" s="81"/>
      <c r="E62" s="19"/>
      <c r="F62" s="8"/>
      <c r="G62" s="19" t="s">
        <v>3</v>
      </c>
      <c r="H62" s="82"/>
      <c r="I62" s="82"/>
      <c r="J62" s="19"/>
      <c r="K62" s="81" t="str">
        <f t="shared" si="0"/>
        <v/>
      </c>
      <c r="L62" s="81"/>
      <c r="M62" s="6" t="str">
        <f t="shared" si="2"/>
        <v/>
      </c>
      <c r="N62" s="19"/>
      <c r="O62" s="8"/>
      <c r="P62" s="82"/>
      <c r="Q62" s="82"/>
      <c r="R62" s="83" t="str">
        <f t="shared" si="3"/>
        <v/>
      </c>
      <c r="S62" s="83"/>
      <c r="T62" s="84" t="str">
        <f t="shared" si="4"/>
        <v/>
      </c>
      <c r="U62" s="84"/>
    </row>
    <row r="63" spans="2:21" x14ac:dyDescent="0.2">
      <c r="B63" s="19">
        <v>55</v>
      </c>
      <c r="C63" s="81" t="str">
        <f t="shared" si="1"/>
        <v/>
      </c>
      <c r="D63" s="81"/>
      <c r="E63" s="19"/>
      <c r="F63" s="8"/>
      <c r="G63" s="19" t="s">
        <v>4</v>
      </c>
      <c r="H63" s="82"/>
      <c r="I63" s="82"/>
      <c r="J63" s="19"/>
      <c r="K63" s="81" t="str">
        <f t="shared" si="0"/>
        <v/>
      </c>
      <c r="L63" s="81"/>
      <c r="M63" s="6" t="str">
        <f t="shared" si="2"/>
        <v/>
      </c>
      <c r="N63" s="19"/>
      <c r="O63" s="8"/>
      <c r="P63" s="82"/>
      <c r="Q63" s="82"/>
      <c r="R63" s="83" t="str">
        <f t="shared" si="3"/>
        <v/>
      </c>
      <c r="S63" s="83"/>
      <c r="T63" s="84" t="str">
        <f t="shared" si="4"/>
        <v/>
      </c>
      <c r="U63" s="84"/>
    </row>
    <row r="64" spans="2:21" x14ac:dyDescent="0.2">
      <c r="B64" s="19">
        <v>56</v>
      </c>
      <c r="C64" s="81" t="str">
        <f t="shared" si="1"/>
        <v/>
      </c>
      <c r="D64" s="81"/>
      <c r="E64" s="19"/>
      <c r="F64" s="8"/>
      <c r="G64" s="19" t="s">
        <v>3</v>
      </c>
      <c r="H64" s="82"/>
      <c r="I64" s="82"/>
      <c r="J64" s="19"/>
      <c r="K64" s="81" t="str">
        <f t="shared" si="0"/>
        <v/>
      </c>
      <c r="L64" s="81"/>
      <c r="M64" s="6" t="str">
        <f t="shared" si="2"/>
        <v/>
      </c>
      <c r="N64" s="19"/>
      <c r="O64" s="8"/>
      <c r="P64" s="82"/>
      <c r="Q64" s="82"/>
      <c r="R64" s="83" t="str">
        <f t="shared" si="3"/>
        <v/>
      </c>
      <c r="S64" s="83"/>
      <c r="T64" s="84" t="str">
        <f t="shared" si="4"/>
        <v/>
      </c>
      <c r="U64" s="84"/>
    </row>
    <row r="65" spans="2:21" x14ac:dyDescent="0.2">
      <c r="B65" s="19">
        <v>57</v>
      </c>
      <c r="C65" s="81" t="str">
        <f t="shared" si="1"/>
        <v/>
      </c>
      <c r="D65" s="81"/>
      <c r="E65" s="19"/>
      <c r="F65" s="8"/>
      <c r="G65" s="19" t="s">
        <v>3</v>
      </c>
      <c r="H65" s="82"/>
      <c r="I65" s="82"/>
      <c r="J65" s="19"/>
      <c r="K65" s="81" t="str">
        <f t="shared" si="0"/>
        <v/>
      </c>
      <c r="L65" s="81"/>
      <c r="M65" s="6" t="str">
        <f t="shared" si="2"/>
        <v/>
      </c>
      <c r="N65" s="19"/>
      <c r="O65" s="8"/>
      <c r="P65" s="82"/>
      <c r="Q65" s="82"/>
      <c r="R65" s="83" t="str">
        <f t="shared" si="3"/>
        <v/>
      </c>
      <c r="S65" s="83"/>
      <c r="T65" s="84" t="str">
        <f t="shared" si="4"/>
        <v/>
      </c>
      <c r="U65" s="84"/>
    </row>
    <row r="66" spans="2:21" x14ac:dyDescent="0.2">
      <c r="B66" s="19">
        <v>58</v>
      </c>
      <c r="C66" s="81" t="str">
        <f t="shared" si="1"/>
        <v/>
      </c>
      <c r="D66" s="81"/>
      <c r="E66" s="19"/>
      <c r="F66" s="8"/>
      <c r="G66" s="19" t="s">
        <v>3</v>
      </c>
      <c r="H66" s="82"/>
      <c r="I66" s="82"/>
      <c r="J66" s="19"/>
      <c r="K66" s="81" t="str">
        <f t="shared" si="0"/>
        <v/>
      </c>
      <c r="L66" s="81"/>
      <c r="M66" s="6" t="str">
        <f t="shared" si="2"/>
        <v/>
      </c>
      <c r="N66" s="19"/>
      <c r="O66" s="8"/>
      <c r="P66" s="82"/>
      <c r="Q66" s="82"/>
      <c r="R66" s="83" t="str">
        <f t="shared" si="3"/>
        <v/>
      </c>
      <c r="S66" s="83"/>
      <c r="T66" s="84" t="str">
        <f t="shared" si="4"/>
        <v/>
      </c>
      <c r="U66" s="84"/>
    </row>
    <row r="67" spans="2:21" x14ac:dyDescent="0.2">
      <c r="B67" s="19">
        <v>59</v>
      </c>
      <c r="C67" s="81" t="str">
        <f t="shared" si="1"/>
        <v/>
      </c>
      <c r="D67" s="81"/>
      <c r="E67" s="19"/>
      <c r="F67" s="8"/>
      <c r="G67" s="19" t="s">
        <v>3</v>
      </c>
      <c r="H67" s="82"/>
      <c r="I67" s="82"/>
      <c r="J67" s="19"/>
      <c r="K67" s="81" t="str">
        <f t="shared" si="0"/>
        <v/>
      </c>
      <c r="L67" s="81"/>
      <c r="M67" s="6" t="str">
        <f t="shared" si="2"/>
        <v/>
      </c>
      <c r="N67" s="19"/>
      <c r="O67" s="8"/>
      <c r="P67" s="82"/>
      <c r="Q67" s="82"/>
      <c r="R67" s="83" t="str">
        <f t="shared" si="3"/>
        <v/>
      </c>
      <c r="S67" s="83"/>
      <c r="T67" s="84" t="str">
        <f t="shared" si="4"/>
        <v/>
      </c>
      <c r="U67" s="84"/>
    </row>
    <row r="68" spans="2:21" x14ac:dyDescent="0.2">
      <c r="B68" s="19">
        <v>60</v>
      </c>
      <c r="C68" s="81" t="str">
        <f t="shared" si="1"/>
        <v/>
      </c>
      <c r="D68" s="81"/>
      <c r="E68" s="19"/>
      <c r="F68" s="8"/>
      <c r="G68" s="19" t="s">
        <v>4</v>
      </c>
      <c r="H68" s="82"/>
      <c r="I68" s="82"/>
      <c r="J68" s="19"/>
      <c r="K68" s="81" t="str">
        <f t="shared" si="0"/>
        <v/>
      </c>
      <c r="L68" s="81"/>
      <c r="M68" s="6" t="str">
        <f t="shared" si="2"/>
        <v/>
      </c>
      <c r="N68" s="19"/>
      <c r="O68" s="8"/>
      <c r="P68" s="82"/>
      <c r="Q68" s="82"/>
      <c r="R68" s="83" t="str">
        <f t="shared" si="3"/>
        <v/>
      </c>
      <c r="S68" s="83"/>
      <c r="T68" s="84" t="str">
        <f t="shared" si="4"/>
        <v/>
      </c>
      <c r="U68" s="84"/>
    </row>
    <row r="69" spans="2:21" x14ac:dyDescent="0.2">
      <c r="B69" s="19">
        <v>61</v>
      </c>
      <c r="C69" s="81" t="str">
        <f t="shared" si="1"/>
        <v/>
      </c>
      <c r="D69" s="81"/>
      <c r="E69" s="19"/>
      <c r="F69" s="8"/>
      <c r="G69" s="19" t="s">
        <v>4</v>
      </c>
      <c r="H69" s="82"/>
      <c r="I69" s="82"/>
      <c r="J69" s="19"/>
      <c r="K69" s="81" t="str">
        <f t="shared" si="0"/>
        <v/>
      </c>
      <c r="L69" s="81"/>
      <c r="M69" s="6" t="str">
        <f t="shared" si="2"/>
        <v/>
      </c>
      <c r="N69" s="19"/>
      <c r="O69" s="8"/>
      <c r="P69" s="82"/>
      <c r="Q69" s="82"/>
      <c r="R69" s="83" t="str">
        <f t="shared" si="3"/>
        <v/>
      </c>
      <c r="S69" s="83"/>
      <c r="T69" s="84" t="str">
        <f t="shared" si="4"/>
        <v/>
      </c>
      <c r="U69" s="84"/>
    </row>
    <row r="70" spans="2:21" x14ac:dyDescent="0.2">
      <c r="B70" s="19">
        <v>62</v>
      </c>
      <c r="C70" s="81" t="str">
        <f t="shared" si="1"/>
        <v/>
      </c>
      <c r="D70" s="81"/>
      <c r="E70" s="19"/>
      <c r="F70" s="8"/>
      <c r="G70" s="19" t="s">
        <v>3</v>
      </c>
      <c r="H70" s="82"/>
      <c r="I70" s="82"/>
      <c r="J70" s="19"/>
      <c r="K70" s="81" t="str">
        <f t="shared" si="0"/>
        <v/>
      </c>
      <c r="L70" s="81"/>
      <c r="M70" s="6" t="str">
        <f t="shared" si="2"/>
        <v/>
      </c>
      <c r="N70" s="19"/>
      <c r="O70" s="8"/>
      <c r="P70" s="82"/>
      <c r="Q70" s="82"/>
      <c r="R70" s="83" t="str">
        <f t="shared" si="3"/>
        <v/>
      </c>
      <c r="S70" s="83"/>
      <c r="T70" s="84" t="str">
        <f t="shared" si="4"/>
        <v/>
      </c>
      <c r="U70" s="84"/>
    </row>
    <row r="71" spans="2:21" x14ac:dyDescent="0.2">
      <c r="B71" s="19">
        <v>63</v>
      </c>
      <c r="C71" s="81" t="str">
        <f t="shared" si="1"/>
        <v/>
      </c>
      <c r="D71" s="81"/>
      <c r="E71" s="19"/>
      <c r="F71" s="8"/>
      <c r="G71" s="19" t="s">
        <v>4</v>
      </c>
      <c r="H71" s="82"/>
      <c r="I71" s="82"/>
      <c r="J71" s="19"/>
      <c r="K71" s="81" t="str">
        <f t="shared" si="0"/>
        <v/>
      </c>
      <c r="L71" s="81"/>
      <c r="M71" s="6" t="str">
        <f t="shared" si="2"/>
        <v/>
      </c>
      <c r="N71" s="19"/>
      <c r="O71" s="8"/>
      <c r="P71" s="82"/>
      <c r="Q71" s="82"/>
      <c r="R71" s="83" t="str">
        <f t="shared" si="3"/>
        <v/>
      </c>
      <c r="S71" s="83"/>
      <c r="T71" s="84" t="str">
        <f t="shared" si="4"/>
        <v/>
      </c>
      <c r="U71" s="84"/>
    </row>
    <row r="72" spans="2:21" x14ac:dyDescent="0.2">
      <c r="B72" s="19">
        <v>64</v>
      </c>
      <c r="C72" s="81" t="str">
        <f t="shared" si="1"/>
        <v/>
      </c>
      <c r="D72" s="81"/>
      <c r="E72" s="19"/>
      <c r="F72" s="8"/>
      <c r="G72" s="19" t="s">
        <v>3</v>
      </c>
      <c r="H72" s="82"/>
      <c r="I72" s="82"/>
      <c r="J72" s="19"/>
      <c r="K72" s="81" t="str">
        <f t="shared" si="0"/>
        <v/>
      </c>
      <c r="L72" s="81"/>
      <c r="M72" s="6" t="str">
        <f t="shared" si="2"/>
        <v/>
      </c>
      <c r="N72" s="19"/>
      <c r="O72" s="8"/>
      <c r="P72" s="82"/>
      <c r="Q72" s="82"/>
      <c r="R72" s="83" t="str">
        <f t="shared" si="3"/>
        <v/>
      </c>
      <c r="S72" s="83"/>
      <c r="T72" s="84" t="str">
        <f t="shared" si="4"/>
        <v/>
      </c>
      <c r="U72" s="84"/>
    </row>
    <row r="73" spans="2:21" x14ac:dyDescent="0.2">
      <c r="B73" s="19">
        <v>65</v>
      </c>
      <c r="C73" s="81" t="str">
        <f t="shared" si="1"/>
        <v/>
      </c>
      <c r="D73" s="81"/>
      <c r="E73" s="19"/>
      <c r="F73" s="8"/>
      <c r="G73" s="19" t="s">
        <v>4</v>
      </c>
      <c r="H73" s="82"/>
      <c r="I73" s="82"/>
      <c r="J73" s="19"/>
      <c r="K73" s="81" t="str">
        <f t="shared" ref="K73:K108" si="5">IF(F73="","",C73*0.03)</f>
        <v/>
      </c>
      <c r="L73" s="81"/>
      <c r="M73" s="6" t="str">
        <f t="shared" si="2"/>
        <v/>
      </c>
      <c r="N73" s="19"/>
      <c r="O73" s="8"/>
      <c r="P73" s="82"/>
      <c r="Q73" s="82"/>
      <c r="R73" s="83" t="str">
        <f t="shared" si="3"/>
        <v/>
      </c>
      <c r="S73" s="83"/>
      <c r="T73" s="84" t="str">
        <f t="shared" si="4"/>
        <v/>
      </c>
      <c r="U73" s="84"/>
    </row>
    <row r="74" spans="2:21" x14ac:dyDescent="0.2">
      <c r="B74" s="19">
        <v>66</v>
      </c>
      <c r="C74" s="81" t="str">
        <f t="shared" ref="C74:C108" si="6">IF(R73="","",C73+R73)</f>
        <v/>
      </c>
      <c r="D74" s="81"/>
      <c r="E74" s="19"/>
      <c r="F74" s="8"/>
      <c r="G74" s="19" t="s">
        <v>4</v>
      </c>
      <c r="H74" s="82"/>
      <c r="I74" s="82"/>
      <c r="J74" s="19"/>
      <c r="K74" s="81" t="str">
        <f t="shared" si="5"/>
        <v/>
      </c>
      <c r="L74" s="81"/>
      <c r="M74" s="6" t="str">
        <f t="shared" ref="M74:M108" si="7">IF(J74="","",(K74/J74)/1000)</f>
        <v/>
      </c>
      <c r="N74" s="19"/>
      <c r="O74" s="8"/>
      <c r="P74" s="82"/>
      <c r="Q74" s="82"/>
      <c r="R74" s="83" t="str">
        <f t="shared" ref="R74:R108" si="8">IF(O74="","",(IF(G74="売",H74-P74,P74-H74))*M74*100000)</f>
        <v/>
      </c>
      <c r="S74" s="83"/>
      <c r="T74" s="84" t="str">
        <f t="shared" ref="T74:T108" si="9">IF(O74="","",IF(R74&lt;0,J74*(-1),IF(G74="買",(P74-H74)*100,(H74-P74)*100)))</f>
        <v/>
      </c>
      <c r="U74" s="84"/>
    </row>
    <row r="75" spans="2:21" x14ac:dyDescent="0.2">
      <c r="B75" s="19">
        <v>67</v>
      </c>
      <c r="C75" s="81" t="str">
        <f t="shared" si="6"/>
        <v/>
      </c>
      <c r="D75" s="81"/>
      <c r="E75" s="19"/>
      <c r="F75" s="8"/>
      <c r="G75" s="19" t="s">
        <v>3</v>
      </c>
      <c r="H75" s="82"/>
      <c r="I75" s="82"/>
      <c r="J75" s="19"/>
      <c r="K75" s="81" t="str">
        <f t="shared" si="5"/>
        <v/>
      </c>
      <c r="L75" s="81"/>
      <c r="M75" s="6" t="str">
        <f t="shared" si="7"/>
        <v/>
      </c>
      <c r="N75" s="19"/>
      <c r="O75" s="8"/>
      <c r="P75" s="82"/>
      <c r="Q75" s="82"/>
      <c r="R75" s="83" t="str">
        <f t="shared" si="8"/>
        <v/>
      </c>
      <c r="S75" s="83"/>
      <c r="T75" s="84" t="str">
        <f t="shared" si="9"/>
        <v/>
      </c>
      <c r="U75" s="84"/>
    </row>
    <row r="76" spans="2:21" x14ac:dyDescent="0.2">
      <c r="B76" s="19">
        <v>68</v>
      </c>
      <c r="C76" s="81" t="str">
        <f t="shared" si="6"/>
        <v/>
      </c>
      <c r="D76" s="81"/>
      <c r="E76" s="19"/>
      <c r="F76" s="8"/>
      <c r="G76" s="19" t="s">
        <v>3</v>
      </c>
      <c r="H76" s="82"/>
      <c r="I76" s="82"/>
      <c r="J76" s="19"/>
      <c r="K76" s="81" t="str">
        <f t="shared" si="5"/>
        <v/>
      </c>
      <c r="L76" s="81"/>
      <c r="M76" s="6" t="str">
        <f t="shared" si="7"/>
        <v/>
      </c>
      <c r="N76" s="19"/>
      <c r="O76" s="8"/>
      <c r="P76" s="82"/>
      <c r="Q76" s="82"/>
      <c r="R76" s="83" t="str">
        <f t="shared" si="8"/>
        <v/>
      </c>
      <c r="S76" s="83"/>
      <c r="T76" s="84" t="str">
        <f t="shared" si="9"/>
        <v/>
      </c>
      <c r="U76" s="84"/>
    </row>
    <row r="77" spans="2:21" x14ac:dyDescent="0.2">
      <c r="B77" s="19">
        <v>69</v>
      </c>
      <c r="C77" s="81" t="str">
        <f t="shared" si="6"/>
        <v/>
      </c>
      <c r="D77" s="81"/>
      <c r="E77" s="19"/>
      <c r="F77" s="8"/>
      <c r="G77" s="19" t="s">
        <v>3</v>
      </c>
      <c r="H77" s="82"/>
      <c r="I77" s="82"/>
      <c r="J77" s="19"/>
      <c r="K77" s="81" t="str">
        <f t="shared" si="5"/>
        <v/>
      </c>
      <c r="L77" s="81"/>
      <c r="M77" s="6" t="str">
        <f t="shared" si="7"/>
        <v/>
      </c>
      <c r="N77" s="19"/>
      <c r="O77" s="8"/>
      <c r="P77" s="82"/>
      <c r="Q77" s="82"/>
      <c r="R77" s="83" t="str">
        <f t="shared" si="8"/>
        <v/>
      </c>
      <c r="S77" s="83"/>
      <c r="T77" s="84" t="str">
        <f t="shared" si="9"/>
        <v/>
      </c>
      <c r="U77" s="84"/>
    </row>
    <row r="78" spans="2:21" x14ac:dyDescent="0.2">
      <c r="B78" s="19">
        <v>70</v>
      </c>
      <c r="C78" s="81" t="str">
        <f t="shared" si="6"/>
        <v/>
      </c>
      <c r="D78" s="81"/>
      <c r="E78" s="19"/>
      <c r="F78" s="8"/>
      <c r="G78" s="19" t="s">
        <v>4</v>
      </c>
      <c r="H78" s="82"/>
      <c r="I78" s="82"/>
      <c r="J78" s="19"/>
      <c r="K78" s="81" t="str">
        <f t="shared" si="5"/>
        <v/>
      </c>
      <c r="L78" s="81"/>
      <c r="M78" s="6" t="str">
        <f t="shared" si="7"/>
        <v/>
      </c>
      <c r="N78" s="19"/>
      <c r="O78" s="8"/>
      <c r="P78" s="82"/>
      <c r="Q78" s="82"/>
      <c r="R78" s="83" t="str">
        <f t="shared" si="8"/>
        <v/>
      </c>
      <c r="S78" s="83"/>
      <c r="T78" s="84" t="str">
        <f t="shared" si="9"/>
        <v/>
      </c>
      <c r="U78" s="84"/>
    </row>
    <row r="79" spans="2:21" x14ac:dyDescent="0.2">
      <c r="B79" s="19">
        <v>71</v>
      </c>
      <c r="C79" s="81" t="str">
        <f t="shared" si="6"/>
        <v/>
      </c>
      <c r="D79" s="81"/>
      <c r="E79" s="19"/>
      <c r="F79" s="8"/>
      <c r="G79" s="19" t="s">
        <v>3</v>
      </c>
      <c r="H79" s="82"/>
      <c r="I79" s="82"/>
      <c r="J79" s="19"/>
      <c r="K79" s="81" t="str">
        <f t="shared" si="5"/>
        <v/>
      </c>
      <c r="L79" s="81"/>
      <c r="M79" s="6" t="str">
        <f t="shared" si="7"/>
        <v/>
      </c>
      <c r="N79" s="19"/>
      <c r="O79" s="8"/>
      <c r="P79" s="82"/>
      <c r="Q79" s="82"/>
      <c r="R79" s="83" t="str">
        <f t="shared" si="8"/>
        <v/>
      </c>
      <c r="S79" s="83"/>
      <c r="T79" s="84" t="str">
        <f t="shared" si="9"/>
        <v/>
      </c>
      <c r="U79" s="84"/>
    </row>
    <row r="80" spans="2:21" x14ac:dyDescent="0.2">
      <c r="B80" s="19">
        <v>72</v>
      </c>
      <c r="C80" s="81" t="str">
        <f t="shared" si="6"/>
        <v/>
      </c>
      <c r="D80" s="81"/>
      <c r="E80" s="19"/>
      <c r="F80" s="8"/>
      <c r="G80" s="19" t="s">
        <v>4</v>
      </c>
      <c r="H80" s="82"/>
      <c r="I80" s="82"/>
      <c r="J80" s="19"/>
      <c r="K80" s="81" t="str">
        <f t="shared" si="5"/>
        <v/>
      </c>
      <c r="L80" s="81"/>
      <c r="M80" s="6" t="str">
        <f t="shared" si="7"/>
        <v/>
      </c>
      <c r="N80" s="19"/>
      <c r="O80" s="8"/>
      <c r="P80" s="82"/>
      <c r="Q80" s="82"/>
      <c r="R80" s="83" t="str">
        <f t="shared" si="8"/>
        <v/>
      </c>
      <c r="S80" s="83"/>
      <c r="T80" s="84" t="str">
        <f t="shared" si="9"/>
        <v/>
      </c>
      <c r="U80" s="84"/>
    </row>
    <row r="81" spans="2:21" x14ac:dyDescent="0.2">
      <c r="B81" s="19">
        <v>73</v>
      </c>
      <c r="C81" s="81" t="str">
        <f t="shared" si="6"/>
        <v/>
      </c>
      <c r="D81" s="81"/>
      <c r="E81" s="19"/>
      <c r="F81" s="8"/>
      <c r="G81" s="19" t="s">
        <v>3</v>
      </c>
      <c r="H81" s="82"/>
      <c r="I81" s="82"/>
      <c r="J81" s="19"/>
      <c r="K81" s="81" t="str">
        <f t="shared" si="5"/>
        <v/>
      </c>
      <c r="L81" s="81"/>
      <c r="M81" s="6" t="str">
        <f t="shared" si="7"/>
        <v/>
      </c>
      <c r="N81" s="19"/>
      <c r="O81" s="8"/>
      <c r="P81" s="82"/>
      <c r="Q81" s="82"/>
      <c r="R81" s="83" t="str">
        <f t="shared" si="8"/>
        <v/>
      </c>
      <c r="S81" s="83"/>
      <c r="T81" s="84" t="str">
        <f t="shared" si="9"/>
        <v/>
      </c>
      <c r="U81" s="84"/>
    </row>
    <row r="82" spans="2:21" x14ac:dyDescent="0.2">
      <c r="B82" s="19">
        <v>74</v>
      </c>
      <c r="C82" s="81" t="str">
        <f t="shared" si="6"/>
        <v/>
      </c>
      <c r="D82" s="81"/>
      <c r="E82" s="19"/>
      <c r="F82" s="8"/>
      <c r="G82" s="19" t="s">
        <v>3</v>
      </c>
      <c r="H82" s="82"/>
      <c r="I82" s="82"/>
      <c r="J82" s="19"/>
      <c r="K82" s="81" t="str">
        <f t="shared" si="5"/>
        <v/>
      </c>
      <c r="L82" s="81"/>
      <c r="M82" s="6" t="str">
        <f t="shared" si="7"/>
        <v/>
      </c>
      <c r="N82" s="19"/>
      <c r="O82" s="8"/>
      <c r="P82" s="82"/>
      <c r="Q82" s="82"/>
      <c r="R82" s="83" t="str">
        <f t="shared" si="8"/>
        <v/>
      </c>
      <c r="S82" s="83"/>
      <c r="T82" s="84" t="str">
        <f t="shared" si="9"/>
        <v/>
      </c>
      <c r="U82" s="84"/>
    </row>
    <row r="83" spans="2:21" x14ac:dyDescent="0.2">
      <c r="B83" s="19">
        <v>75</v>
      </c>
      <c r="C83" s="81" t="str">
        <f t="shared" si="6"/>
        <v/>
      </c>
      <c r="D83" s="81"/>
      <c r="E83" s="19"/>
      <c r="F83" s="8"/>
      <c r="G83" s="19" t="s">
        <v>3</v>
      </c>
      <c r="H83" s="82"/>
      <c r="I83" s="82"/>
      <c r="J83" s="19"/>
      <c r="K83" s="81" t="str">
        <f t="shared" si="5"/>
        <v/>
      </c>
      <c r="L83" s="81"/>
      <c r="M83" s="6" t="str">
        <f t="shared" si="7"/>
        <v/>
      </c>
      <c r="N83" s="19"/>
      <c r="O83" s="8"/>
      <c r="P83" s="82"/>
      <c r="Q83" s="82"/>
      <c r="R83" s="83" t="str">
        <f t="shared" si="8"/>
        <v/>
      </c>
      <c r="S83" s="83"/>
      <c r="T83" s="84" t="str">
        <f t="shared" si="9"/>
        <v/>
      </c>
      <c r="U83" s="84"/>
    </row>
    <row r="84" spans="2:21" x14ac:dyDescent="0.2">
      <c r="B84" s="19">
        <v>76</v>
      </c>
      <c r="C84" s="81" t="str">
        <f t="shared" si="6"/>
        <v/>
      </c>
      <c r="D84" s="81"/>
      <c r="E84" s="19"/>
      <c r="F84" s="8"/>
      <c r="G84" s="19" t="s">
        <v>3</v>
      </c>
      <c r="H84" s="82"/>
      <c r="I84" s="82"/>
      <c r="J84" s="19"/>
      <c r="K84" s="81" t="str">
        <f t="shared" si="5"/>
        <v/>
      </c>
      <c r="L84" s="81"/>
      <c r="M84" s="6" t="str">
        <f t="shared" si="7"/>
        <v/>
      </c>
      <c r="N84" s="19"/>
      <c r="O84" s="8"/>
      <c r="P84" s="82"/>
      <c r="Q84" s="82"/>
      <c r="R84" s="83" t="str">
        <f t="shared" si="8"/>
        <v/>
      </c>
      <c r="S84" s="83"/>
      <c r="T84" s="84" t="str">
        <f t="shared" si="9"/>
        <v/>
      </c>
      <c r="U84" s="84"/>
    </row>
    <row r="85" spans="2:21" x14ac:dyDescent="0.2">
      <c r="B85" s="19">
        <v>77</v>
      </c>
      <c r="C85" s="81" t="str">
        <f t="shared" si="6"/>
        <v/>
      </c>
      <c r="D85" s="81"/>
      <c r="E85" s="19"/>
      <c r="F85" s="8"/>
      <c r="G85" s="19" t="s">
        <v>4</v>
      </c>
      <c r="H85" s="82"/>
      <c r="I85" s="82"/>
      <c r="J85" s="19"/>
      <c r="K85" s="81" t="str">
        <f t="shared" si="5"/>
        <v/>
      </c>
      <c r="L85" s="81"/>
      <c r="M85" s="6" t="str">
        <f t="shared" si="7"/>
        <v/>
      </c>
      <c r="N85" s="19"/>
      <c r="O85" s="8"/>
      <c r="P85" s="82"/>
      <c r="Q85" s="82"/>
      <c r="R85" s="83" t="str">
        <f t="shared" si="8"/>
        <v/>
      </c>
      <c r="S85" s="83"/>
      <c r="T85" s="84" t="str">
        <f t="shared" si="9"/>
        <v/>
      </c>
      <c r="U85" s="84"/>
    </row>
    <row r="86" spans="2:21" x14ac:dyDescent="0.2">
      <c r="B86" s="19">
        <v>78</v>
      </c>
      <c r="C86" s="81" t="str">
        <f t="shared" si="6"/>
        <v/>
      </c>
      <c r="D86" s="81"/>
      <c r="E86" s="19"/>
      <c r="F86" s="8"/>
      <c r="G86" s="19" t="s">
        <v>3</v>
      </c>
      <c r="H86" s="82"/>
      <c r="I86" s="82"/>
      <c r="J86" s="19"/>
      <c r="K86" s="81" t="str">
        <f t="shared" si="5"/>
        <v/>
      </c>
      <c r="L86" s="81"/>
      <c r="M86" s="6" t="str">
        <f t="shared" si="7"/>
        <v/>
      </c>
      <c r="N86" s="19"/>
      <c r="O86" s="8"/>
      <c r="P86" s="82"/>
      <c r="Q86" s="82"/>
      <c r="R86" s="83" t="str">
        <f t="shared" si="8"/>
        <v/>
      </c>
      <c r="S86" s="83"/>
      <c r="T86" s="84" t="str">
        <f t="shared" si="9"/>
        <v/>
      </c>
      <c r="U86" s="84"/>
    </row>
    <row r="87" spans="2:21" x14ac:dyDescent="0.2">
      <c r="B87" s="19">
        <v>79</v>
      </c>
      <c r="C87" s="81" t="str">
        <f t="shared" si="6"/>
        <v/>
      </c>
      <c r="D87" s="81"/>
      <c r="E87" s="19"/>
      <c r="F87" s="8"/>
      <c r="G87" s="19" t="s">
        <v>4</v>
      </c>
      <c r="H87" s="82"/>
      <c r="I87" s="82"/>
      <c r="J87" s="19"/>
      <c r="K87" s="81" t="str">
        <f t="shared" si="5"/>
        <v/>
      </c>
      <c r="L87" s="81"/>
      <c r="M87" s="6" t="str">
        <f t="shared" si="7"/>
        <v/>
      </c>
      <c r="N87" s="19"/>
      <c r="O87" s="8"/>
      <c r="P87" s="82"/>
      <c r="Q87" s="82"/>
      <c r="R87" s="83" t="str">
        <f t="shared" si="8"/>
        <v/>
      </c>
      <c r="S87" s="83"/>
      <c r="T87" s="84" t="str">
        <f t="shared" si="9"/>
        <v/>
      </c>
      <c r="U87" s="84"/>
    </row>
    <row r="88" spans="2:21" x14ac:dyDescent="0.2">
      <c r="B88" s="19">
        <v>80</v>
      </c>
      <c r="C88" s="81" t="str">
        <f t="shared" si="6"/>
        <v/>
      </c>
      <c r="D88" s="81"/>
      <c r="E88" s="19"/>
      <c r="F88" s="8"/>
      <c r="G88" s="19" t="s">
        <v>4</v>
      </c>
      <c r="H88" s="82"/>
      <c r="I88" s="82"/>
      <c r="J88" s="19"/>
      <c r="K88" s="81" t="str">
        <f t="shared" si="5"/>
        <v/>
      </c>
      <c r="L88" s="81"/>
      <c r="M88" s="6" t="str">
        <f t="shared" si="7"/>
        <v/>
      </c>
      <c r="N88" s="19"/>
      <c r="O88" s="8"/>
      <c r="P88" s="82"/>
      <c r="Q88" s="82"/>
      <c r="R88" s="83" t="str">
        <f t="shared" si="8"/>
        <v/>
      </c>
      <c r="S88" s="83"/>
      <c r="T88" s="84" t="str">
        <f t="shared" si="9"/>
        <v/>
      </c>
      <c r="U88" s="84"/>
    </row>
    <row r="89" spans="2:21" x14ac:dyDescent="0.2">
      <c r="B89" s="19">
        <v>81</v>
      </c>
      <c r="C89" s="81" t="str">
        <f t="shared" si="6"/>
        <v/>
      </c>
      <c r="D89" s="81"/>
      <c r="E89" s="19"/>
      <c r="F89" s="8"/>
      <c r="G89" s="19" t="s">
        <v>4</v>
      </c>
      <c r="H89" s="82"/>
      <c r="I89" s="82"/>
      <c r="J89" s="19"/>
      <c r="K89" s="81" t="str">
        <f t="shared" si="5"/>
        <v/>
      </c>
      <c r="L89" s="81"/>
      <c r="M89" s="6" t="str">
        <f t="shared" si="7"/>
        <v/>
      </c>
      <c r="N89" s="19"/>
      <c r="O89" s="8"/>
      <c r="P89" s="82"/>
      <c r="Q89" s="82"/>
      <c r="R89" s="83" t="str">
        <f t="shared" si="8"/>
        <v/>
      </c>
      <c r="S89" s="83"/>
      <c r="T89" s="84" t="str">
        <f t="shared" si="9"/>
        <v/>
      </c>
      <c r="U89" s="84"/>
    </row>
    <row r="90" spans="2:21" x14ac:dyDescent="0.2">
      <c r="B90" s="19">
        <v>82</v>
      </c>
      <c r="C90" s="81" t="str">
        <f t="shared" si="6"/>
        <v/>
      </c>
      <c r="D90" s="81"/>
      <c r="E90" s="19"/>
      <c r="F90" s="8"/>
      <c r="G90" s="19" t="s">
        <v>4</v>
      </c>
      <c r="H90" s="82"/>
      <c r="I90" s="82"/>
      <c r="J90" s="19"/>
      <c r="K90" s="81" t="str">
        <f t="shared" si="5"/>
        <v/>
      </c>
      <c r="L90" s="81"/>
      <c r="M90" s="6" t="str">
        <f t="shared" si="7"/>
        <v/>
      </c>
      <c r="N90" s="19"/>
      <c r="O90" s="8"/>
      <c r="P90" s="82"/>
      <c r="Q90" s="82"/>
      <c r="R90" s="83" t="str">
        <f t="shared" si="8"/>
        <v/>
      </c>
      <c r="S90" s="83"/>
      <c r="T90" s="84" t="str">
        <f t="shared" si="9"/>
        <v/>
      </c>
      <c r="U90" s="84"/>
    </row>
    <row r="91" spans="2:21" x14ac:dyDescent="0.2">
      <c r="B91" s="19">
        <v>83</v>
      </c>
      <c r="C91" s="81" t="str">
        <f t="shared" si="6"/>
        <v/>
      </c>
      <c r="D91" s="81"/>
      <c r="E91" s="19"/>
      <c r="F91" s="8"/>
      <c r="G91" s="19" t="s">
        <v>4</v>
      </c>
      <c r="H91" s="82"/>
      <c r="I91" s="82"/>
      <c r="J91" s="19"/>
      <c r="K91" s="81" t="str">
        <f t="shared" si="5"/>
        <v/>
      </c>
      <c r="L91" s="81"/>
      <c r="M91" s="6" t="str">
        <f t="shared" si="7"/>
        <v/>
      </c>
      <c r="N91" s="19"/>
      <c r="O91" s="8"/>
      <c r="P91" s="82"/>
      <c r="Q91" s="82"/>
      <c r="R91" s="83" t="str">
        <f t="shared" si="8"/>
        <v/>
      </c>
      <c r="S91" s="83"/>
      <c r="T91" s="84" t="str">
        <f t="shared" si="9"/>
        <v/>
      </c>
      <c r="U91" s="84"/>
    </row>
    <row r="92" spans="2:21" x14ac:dyDescent="0.2">
      <c r="B92" s="19">
        <v>84</v>
      </c>
      <c r="C92" s="81" t="str">
        <f t="shared" si="6"/>
        <v/>
      </c>
      <c r="D92" s="81"/>
      <c r="E92" s="19"/>
      <c r="F92" s="8"/>
      <c r="G92" s="19" t="s">
        <v>3</v>
      </c>
      <c r="H92" s="82"/>
      <c r="I92" s="82"/>
      <c r="J92" s="19"/>
      <c r="K92" s="81" t="str">
        <f t="shared" si="5"/>
        <v/>
      </c>
      <c r="L92" s="81"/>
      <c r="M92" s="6" t="str">
        <f t="shared" si="7"/>
        <v/>
      </c>
      <c r="N92" s="19"/>
      <c r="O92" s="8"/>
      <c r="P92" s="82"/>
      <c r="Q92" s="82"/>
      <c r="R92" s="83" t="str">
        <f t="shared" si="8"/>
        <v/>
      </c>
      <c r="S92" s="83"/>
      <c r="T92" s="84" t="str">
        <f t="shared" si="9"/>
        <v/>
      </c>
      <c r="U92" s="84"/>
    </row>
    <row r="93" spans="2:21" x14ac:dyDescent="0.2">
      <c r="B93" s="19">
        <v>85</v>
      </c>
      <c r="C93" s="81" t="str">
        <f t="shared" si="6"/>
        <v/>
      </c>
      <c r="D93" s="81"/>
      <c r="E93" s="19"/>
      <c r="F93" s="8"/>
      <c r="G93" s="19" t="s">
        <v>4</v>
      </c>
      <c r="H93" s="82"/>
      <c r="I93" s="82"/>
      <c r="J93" s="19"/>
      <c r="K93" s="81" t="str">
        <f t="shared" si="5"/>
        <v/>
      </c>
      <c r="L93" s="81"/>
      <c r="M93" s="6" t="str">
        <f t="shared" si="7"/>
        <v/>
      </c>
      <c r="N93" s="19"/>
      <c r="O93" s="8"/>
      <c r="P93" s="82"/>
      <c r="Q93" s="82"/>
      <c r="R93" s="83" t="str">
        <f t="shared" si="8"/>
        <v/>
      </c>
      <c r="S93" s="83"/>
      <c r="T93" s="84" t="str">
        <f t="shared" si="9"/>
        <v/>
      </c>
      <c r="U93" s="84"/>
    </row>
    <row r="94" spans="2:21" x14ac:dyDescent="0.2">
      <c r="B94" s="19">
        <v>86</v>
      </c>
      <c r="C94" s="81" t="str">
        <f t="shared" si="6"/>
        <v/>
      </c>
      <c r="D94" s="81"/>
      <c r="E94" s="19"/>
      <c r="F94" s="8"/>
      <c r="G94" s="19" t="s">
        <v>3</v>
      </c>
      <c r="H94" s="82"/>
      <c r="I94" s="82"/>
      <c r="J94" s="19"/>
      <c r="K94" s="81" t="str">
        <f t="shared" si="5"/>
        <v/>
      </c>
      <c r="L94" s="81"/>
      <c r="M94" s="6" t="str">
        <f t="shared" si="7"/>
        <v/>
      </c>
      <c r="N94" s="19"/>
      <c r="O94" s="8"/>
      <c r="P94" s="82"/>
      <c r="Q94" s="82"/>
      <c r="R94" s="83" t="str">
        <f t="shared" si="8"/>
        <v/>
      </c>
      <c r="S94" s="83"/>
      <c r="T94" s="84" t="str">
        <f t="shared" si="9"/>
        <v/>
      </c>
      <c r="U94" s="84"/>
    </row>
    <row r="95" spans="2:21" x14ac:dyDescent="0.2">
      <c r="B95" s="19">
        <v>87</v>
      </c>
      <c r="C95" s="81" t="str">
        <f t="shared" si="6"/>
        <v/>
      </c>
      <c r="D95" s="81"/>
      <c r="E95" s="19"/>
      <c r="F95" s="8"/>
      <c r="G95" s="19" t="s">
        <v>4</v>
      </c>
      <c r="H95" s="82"/>
      <c r="I95" s="82"/>
      <c r="J95" s="19"/>
      <c r="K95" s="81" t="str">
        <f t="shared" si="5"/>
        <v/>
      </c>
      <c r="L95" s="81"/>
      <c r="M95" s="6" t="str">
        <f t="shared" si="7"/>
        <v/>
      </c>
      <c r="N95" s="19"/>
      <c r="O95" s="8"/>
      <c r="P95" s="82"/>
      <c r="Q95" s="82"/>
      <c r="R95" s="83" t="str">
        <f t="shared" si="8"/>
        <v/>
      </c>
      <c r="S95" s="83"/>
      <c r="T95" s="84" t="str">
        <f t="shared" si="9"/>
        <v/>
      </c>
      <c r="U95" s="84"/>
    </row>
    <row r="96" spans="2:21" x14ac:dyDescent="0.2">
      <c r="B96" s="19">
        <v>88</v>
      </c>
      <c r="C96" s="81" t="str">
        <f t="shared" si="6"/>
        <v/>
      </c>
      <c r="D96" s="81"/>
      <c r="E96" s="19"/>
      <c r="F96" s="8"/>
      <c r="G96" s="19" t="s">
        <v>3</v>
      </c>
      <c r="H96" s="82"/>
      <c r="I96" s="82"/>
      <c r="J96" s="19"/>
      <c r="K96" s="81" t="str">
        <f t="shared" si="5"/>
        <v/>
      </c>
      <c r="L96" s="81"/>
      <c r="M96" s="6" t="str">
        <f t="shared" si="7"/>
        <v/>
      </c>
      <c r="N96" s="19"/>
      <c r="O96" s="8"/>
      <c r="P96" s="82"/>
      <c r="Q96" s="82"/>
      <c r="R96" s="83" t="str">
        <f t="shared" si="8"/>
        <v/>
      </c>
      <c r="S96" s="83"/>
      <c r="T96" s="84" t="str">
        <f t="shared" si="9"/>
        <v/>
      </c>
      <c r="U96" s="84"/>
    </row>
    <row r="97" spans="2:21" x14ac:dyDescent="0.2">
      <c r="B97" s="19">
        <v>89</v>
      </c>
      <c r="C97" s="81" t="str">
        <f t="shared" si="6"/>
        <v/>
      </c>
      <c r="D97" s="81"/>
      <c r="E97" s="19"/>
      <c r="F97" s="8"/>
      <c r="G97" s="19" t="s">
        <v>4</v>
      </c>
      <c r="H97" s="82"/>
      <c r="I97" s="82"/>
      <c r="J97" s="19"/>
      <c r="K97" s="81" t="str">
        <f t="shared" si="5"/>
        <v/>
      </c>
      <c r="L97" s="81"/>
      <c r="M97" s="6" t="str">
        <f t="shared" si="7"/>
        <v/>
      </c>
      <c r="N97" s="19"/>
      <c r="O97" s="8"/>
      <c r="P97" s="82"/>
      <c r="Q97" s="82"/>
      <c r="R97" s="83" t="str">
        <f t="shared" si="8"/>
        <v/>
      </c>
      <c r="S97" s="83"/>
      <c r="T97" s="84" t="str">
        <f t="shared" si="9"/>
        <v/>
      </c>
      <c r="U97" s="84"/>
    </row>
    <row r="98" spans="2:21" x14ac:dyDescent="0.2">
      <c r="B98" s="19">
        <v>90</v>
      </c>
      <c r="C98" s="81" t="str">
        <f t="shared" si="6"/>
        <v/>
      </c>
      <c r="D98" s="81"/>
      <c r="E98" s="19"/>
      <c r="F98" s="8"/>
      <c r="G98" s="19" t="s">
        <v>3</v>
      </c>
      <c r="H98" s="82"/>
      <c r="I98" s="82"/>
      <c r="J98" s="19"/>
      <c r="K98" s="81" t="str">
        <f t="shared" si="5"/>
        <v/>
      </c>
      <c r="L98" s="81"/>
      <c r="M98" s="6" t="str">
        <f t="shared" si="7"/>
        <v/>
      </c>
      <c r="N98" s="19"/>
      <c r="O98" s="8"/>
      <c r="P98" s="82"/>
      <c r="Q98" s="82"/>
      <c r="R98" s="83" t="str">
        <f t="shared" si="8"/>
        <v/>
      </c>
      <c r="S98" s="83"/>
      <c r="T98" s="84" t="str">
        <f t="shared" si="9"/>
        <v/>
      </c>
      <c r="U98" s="84"/>
    </row>
    <row r="99" spans="2:21" x14ac:dyDescent="0.2">
      <c r="B99" s="19">
        <v>91</v>
      </c>
      <c r="C99" s="81" t="str">
        <f t="shared" si="6"/>
        <v/>
      </c>
      <c r="D99" s="81"/>
      <c r="E99" s="19"/>
      <c r="F99" s="8"/>
      <c r="G99" s="19" t="s">
        <v>4</v>
      </c>
      <c r="H99" s="82"/>
      <c r="I99" s="82"/>
      <c r="J99" s="19"/>
      <c r="K99" s="81" t="str">
        <f t="shared" si="5"/>
        <v/>
      </c>
      <c r="L99" s="81"/>
      <c r="M99" s="6" t="str">
        <f t="shared" si="7"/>
        <v/>
      </c>
      <c r="N99" s="19"/>
      <c r="O99" s="8"/>
      <c r="P99" s="82"/>
      <c r="Q99" s="82"/>
      <c r="R99" s="83" t="str">
        <f t="shared" si="8"/>
        <v/>
      </c>
      <c r="S99" s="83"/>
      <c r="T99" s="84" t="str">
        <f t="shared" si="9"/>
        <v/>
      </c>
      <c r="U99" s="84"/>
    </row>
    <row r="100" spans="2:21" x14ac:dyDescent="0.2">
      <c r="B100" s="19">
        <v>92</v>
      </c>
      <c r="C100" s="81" t="str">
        <f t="shared" si="6"/>
        <v/>
      </c>
      <c r="D100" s="81"/>
      <c r="E100" s="19"/>
      <c r="F100" s="8"/>
      <c r="G100" s="19" t="s">
        <v>4</v>
      </c>
      <c r="H100" s="82"/>
      <c r="I100" s="82"/>
      <c r="J100" s="19"/>
      <c r="K100" s="81" t="str">
        <f t="shared" si="5"/>
        <v/>
      </c>
      <c r="L100" s="81"/>
      <c r="M100" s="6" t="str">
        <f t="shared" si="7"/>
        <v/>
      </c>
      <c r="N100" s="19"/>
      <c r="O100" s="8"/>
      <c r="P100" s="82"/>
      <c r="Q100" s="82"/>
      <c r="R100" s="83" t="str">
        <f t="shared" si="8"/>
        <v/>
      </c>
      <c r="S100" s="83"/>
      <c r="T100" s="84" t="str">
        <f t="shared" si="9"/>
        <v/>
      </c>
      <c r="U100" s="84"/>
    </row>
    <row r="101" spans="2:21" x14ac:dyDescent="0.2">
      <c r="B101" s="19">
        <v>93</v>
      </c>
      <c r="C101" s="81" t="str">
        <f t="shared" si="6"/>
        <v/>
      </c>
      <c r="D101" s="81"/>
      <c r="E101" s="19"/>
      <c r="F101" s="8"/>
      <c r="G101" s="19" t="s">
        <v>3</v>
      </c>
      <c r="H101" s="82"/>
      <c r="I101" s="82"/>
      <c r="J101" s="19"/>
      <c r="K101" s="81" t="str">
        <f t="shared" si="5"/>
        <v/>
      </c>
      <c r="L101" s="81"/>
      <c r="M101" s="6" t="str">
        <f t="shared" si="7"/>
        <v/>
      </c>
      <c r="N101" s="19"/>
      <c r="O101" s="8"/>
      <c r="P101" s="82"/>
      <c r="Q101" s="82"/>
      <c r="R101" s="83" t="str">
        <f t="shared" si="8"/>
        <v/>
      </c>
      <c r="S101" s="83"/>
      <c r="T101" s="84" t="str">
        <f t="shared" si="9"/>
        <v/>
      </c>
      <c r="U101" s="84"/>
    </row>
    <row r="102" spans="2:21" x14ac:dyDescent="0.2">
      <c r="B102" s="19">
        <v>94</v>
      </c>
      <c r="C102" s="81" t="str">
        <f t="shared" si="6"/>
        <v/>
      </c>
      <c r="D102" s="81"/>
      <c r="E102" s="19"/>
      <c r="F102" s="8"/>
      <c r="G102" s="19" t="s">
        <v>3</v>
      </c>
      <c r="H102" s="82"/>
      <c r="I102" s="82"/>
      <c r="J102" s="19"/>
      <c r="K102" s="81" t="str">
        <f t="shared" si="5"/>
        <v/>
      </c>
      <c r="L102" s="81"/>
      <c r="M102" s="6" t="str">
        <f t="shared" si="7"/>
        <v/>
      </c>
      <c r="N102" s="19"/>
      <c r="O102" s="8"/>
      <c r="P102" s="82"/>
      <c r="Q102" s="82"/>
      <c r="R102" s="83" t="str">
        <f t="shared" si="8"/>
        <v/>
      </c>
      <c r="S102" s="83"/>
      <c r="T102" s="84" t="str">
        <f t="shared" si="9"/>
        <v/>
      </c>
      <c r="U102" s="84"/>
    </row>
    <row r="103" spans="2:21" x14ac:dyDescent="0.2">
      <c r="B103" s="19">
        <v>95</v>
      </c>
      <c r="C103" s="81" t="str">
        <f t="shared" si="6"/>
        <v/>
      </c>
      <c r="D103" s="81"/>
      <c r="E103" s="19"/>
      <c r="F103" s="8"/>
      <c r="G103" s="19" t="s">
        <v>3</v>
      </c>
      <c r="H103" s="82"/>
      <c r="I103" s="82"/>
      <c r="J103" s="19"/>
      <c r="K103" s="81" t="str">
        <f t="shared" si="5"/>
        <v/>
      </c>
      <c r="L103" s="81"/>
      <c r="M103" s="6" t="str">
        <f t="shared" si="7"/>
        <v/>
      </c>
      <c r="N103" s="19"/>
      <c r="O103" s="8"/>
      <c r="P103" s="82"/>
      <c r="Q103" s="82"/>
      <c r="R103" s="83" t="str">
        <f t="shared" si="8"/>
        <v/>
      </c>
      <c r="S103" s="83"/>
      <c r="T103" s="84" t="str">
        <f t="shared" si="9"/>
        <v/>
      </c>
      <c r="U103" s="84"/>
    </row>
    <row r="104" spans="2:21" x14ac:dyDescent="0.2">
      <c r="B104" s="19">
        <v>96</v>
      </c>
      <c r="C104" s="81" t="str">
        <f t="shared" si="6"/>
        <v/>
      </c>
      <c r="D104" s="81"/>
      <c r="E104" s="19"/>
      <c r="F104" s="8"/>
      <c r="G104" s="19" t="s">
        <v>4</v>
      </c>
      <c r="H104" s="82"/>
      <c r="I104" s="82"/>
      <c r="J104" s="19"/>
      <c r="K104" s="81" t="str">
        <f t="shared" si="5"/>
        <v/>
      </c>
      <c r="L104" s="81"/>
      <c r="M104" s="6" t="str">
        <f t="shared" si="7"/>
        <v/>
      </c>
      <c r="N104" s="19"/>
      <c r="O104" s="8"/>
      <c r="P104" s="82"/>
      <c r="Q104" s="82"/>
      <c r="R104" s="83" t="str">
        <f t="shared" si="8"/>
        <v/>
      </c>
      <c r="S104" s="83"/>
      <c r="T104" s="84" t="str">
        <f t="shared" si="9"/>
        <v/>
      </c>
      <c r="U104" s="84"/>
    </row>
    <row r="105" spans="2:21" x14ac:dyDescent="0.2">
      <c r="B105" s="19">
        <v>97</v>
      </c>
      <c r="C105" s="81" t="str">
        <f t="shared" si="6"/>
        <v/>
      </c>
      <c r="D105" s="81"/>
      <c r="E105" s="19"/>
      <c r="F105" s="8"/>
      <c r="G105" s="19" t="s">
        <v>3</v>
      </c>
      <c r="H105" s="82"/>
      <c r="I105" s="82"/>
      <c r="J105" s="19"/>
      <c r="K105" s="81" t="str">
        <f t="shared" si="5"/>
        <v/>
      </c>
      <c r="L105" s="81"/>
      <c r="M105" s="6" t="str">
        <f t="shared" si="7"/>
        <v/>
      </c>
      <c r="N105" s="19"/>
      <c r="O105" s="8"/>
      <c r="P105" s="82"/>
      <c r="Q105" s="82"/>
      <c r="R105" s="83" t="str">
        <f t="shared" si="8"/>
        <v/>
      </c>
      <c r="S105" s="83"/>
      <c r="T105" s="84" t="str">
        <f t="shared" si="9"/>
        <v/>
      </c>
      <c r="U105" s="84"/>
    </row>
    <row r="106" spans="2:21" x14ac:dyDescent="0.2">
      <c r="B106" s="19">
        <v>98</v>
      </c>
      <c r="C106" s="81" t="str">
        <f t="shared" si="6"/>
        <v/>
      </c>
      <c r="D106" s="81"/>
      <c r="E106" s="19"/>
      <c r="F106" s="8"/>
      <c r="G106" s="19" t="s">
        <v>4</v>
      </c>
      <c r="H106" s="82"/>
      <c r="I106" s="82"/>
      <c r="J106" s="19"/>
      <c r="K106" s="81" t="str">
        <f t="shared" si="5"/>
        <v/>
      </c>
      <c r="L106" s="81"/>
      <c r="M106" s="6" t="str">
        <f t="shared" si="7"/>
        <v/>
      </c>
      <c r="N106" s="19"/>
      <c r="O106" s="8"/>
      <c r="P106" s="82"/>
      <c r="Q106" s="82"/>
      <c r="R106" s="83" t="str">
        <f t="shared" si="8"/>
        <v/>
      </c>
      <c r="S106" s="83"/>
      <c r="T106" s="84" t="str">
        <f t="shared" si="9"/>
        <v/>
      </c>
      <c r="U106" s="84"/>
    </row>
    <row r="107" spans="2:21" x14ac:dyDescent="0.2">
      <c r="B107" s="19">
        <v>99</v>
      </c>
      <c r="C107" s="81" t="str">
        <f t="shared" si="6"/>
        <v/>
      </c>
      <c r="D107" s="81"/>
      <c r="E107" s="19"/>
      <c r="F107" s="8"/>
      <c r="G107" s="19" t="s">
        <v>4</v>
      </c>
      <c r="H107" s="82"/>
      <c r="I107" s="82"/>
      <c r="J107" s="19"/>
      <c r="K107" s="81" t="str">
        <f t="shared" si="5"/>
        <v/>
      </c>
      <c r="L107" s="81"/>
      <c r="M107" s="6" t="str">
        <f t="shared" si="7"/>
        <v/>
      </c>
      <c r="N107" s="19"/>
      <c r="O107" s="8"/>
      <c r="P107" s="82"/>
      <c r="Q107" s="82"/>
      <c r="R107" s="83" t="str">
        <f t="shared" si="8"/>
        <v/>
      </c>
      <c r="S107" s="83"/>
      <c r="T107" s="84" t="str">
        <f t="shared" si="9"/>
        <v/>
      </c>
      <c r="U107" s="84"/>
    </row>
    <row r="108" spans="2:21" x14ac:dyDescent="0.2">
      <c r="B108" s="19">
        <v>100</v>
      </c>
      <c r="C108" s="81" t="str">
        <f t="shared" si="6"/>
        <v/>
      </c>
      <c r="D108" s="81"/>
      <c r="E108" s="19"/>
      <c r="F108" s="8"/>
      <c r="G108" s="19" t="s">
        <v>3</v>
      </c>
      <c r="H108" s="82"/>
      <c r="I108" s="82"/>
      <c r="J108" s="19"/>
      <c r="K108" s="81" t="str">
        <f t="shared" si="5"/>
        <v/>
      </c>
      <c r="L108" s="81"/>
      <c r="M108" s="6" t="str">
        <f t="shared" si="7"/>
        <v/>
      </c>
      <c r="N108" s="19"/>
      <c r="O108" s="8"/>
      <c r="P108" s="82"/>
      <c r="Q108" s="82"/>
      <c r="R108" s="83" t="str">
        <f t="shared" si="8"/>
        <v/>
      </c>
      <c r="S108" s="83"/>
      <c r="T108" s="84" t="str">
        <f t="shared" si="9"/>
        <v/>
      </c>
      <c r="U108" s="84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9</vt:i4>
      </vt:variant>
    </vt:vector>
  </HeadingPairs>
  <TitlesOfParts>
    <vt:vector size="9" baseType="lpstr">
      <vt:lpstr>定数</vt:lpstr>
      <vt:lpstr>検証シート　FIB1.27</vt:lpstr>
      <vt:lpstr>検証シート　FIB1.5</vt:lpstr>
      <vt:lpstr>検証シート　FIB2.0</vt:lpstr>
      <vt:lpstr>画像</vt:lpstr>
      <vt:lpstr>気づき</vt:lpstr>
      <vt:lpstr>Sheet1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admin</cp:lastModifiedBy>
  <cp:revision/>
  <cp:lastPrinted>2015-07-15T10:17:15Z</cp:lastPrinted>
  <dcterms:created xsi:type="dcterms:W3CDTF">2013-10-09T23:04:08Z</dcterms:created>
  <dcterms:modified xsi:type="dcterms:W3CDTF">2020-09-25T16:15:03Z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