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C:\Users\admin\Desktop\"/>
    </mc:Choice>
  </mc:AlternateContent>
  <xr:revisionPtr revIDLastSave="0" documentId="13_ncr:1_{09EA352A-19FC-44B0-88E5-59BE869FFACC}" xr6:coauthVersionLast="45" xr6:coauthVersionMax="45" xr10:uidLastSave="{00000000-0000-0000-0000-000000000000}"/>
  <bookViews>
    <workbookView xWindow="-108" yWindow="-108" windowWidth="23256" windowHeight="13176" firstSheet="1" activeTab="3" xr2:uid="{00000000-000D-0000-FFFF-FFFF00000000}"/>
  </bookViews>
  <sheets>
    <sheet name="定数" sheetId="29" state="hidden" r:id="rId1"/>
    <sheet name="検証シート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s>
  <calcPr calcId="181029"/>
</workbook>
</file>

<file path=xl/calcChain.xml><?xml version="1.0" encoding="utf-8"?>
<calcChain xmlns="http://schemas.openxmlformats.org/spreadsheetml/2006/main">
  <c r="J27" i="31" l="1"/>
  <c r="J28" i="31"/>
  <c r="H27" i="31"/>
  <c r="H28" i="31"/>
  <c r="E27" i="31"/>
  <c r="F27" i="31"/>
  <c r="E28" i="31"/>
  <c r="F28" i="31"/>
  <c r="J26" i="32"/>
  <c r="J27" i="32"/>
  <c r="J28" i="32"/>
  <c r="H26" i="32"/>
  <c r="H27" i="32"/>
  <c r="H28" i="32"/>
  <c r="F26" i="32"/>
  <c r="F27" i="32"/>
  <c r="F28" i="32"/>
  <c r="E26" i="32"/>
  <c r="E27" i="32"/>
  <c r="E28" i="32"/>
  <c r="J22" i="31"/>
  <c r="J23" i="31"/>
  <c r="J24" i="31"/>
  <c r="J25" i="31"/>
  <c r="J26" i="31"/>
  <c r="H22" i="31"/>
  <c r="H23" i="31"/>
  <c r="H24" i="31"/>
  <c r="H25" i="31"/>
  <c r="H26" i="31"/>
  <c r="F22" i="31"/>
  <c r="F23" i="31"/>
  <c r="F24" i="31"/>
  <c r="F25" i="31"/>
  <c r="F26" i="31"/>
  <c r="E22" i="31"/>
  <c r="E23" i="31"/>
  <c r="E24" i="31"/>
  <c r="E25" i="31"/>
  <c r="E26" i="31"/>
  <c r="J22" i="32"/>
  <c r="J23" i="32"/>
  <c r="J24" i="32"/>
  <c r="J25" i="32"/>
  <c r="H22" i="32"/>
  <c r="H23" i="32"/>
  <c r="H24" i="32"/>
  <c r="H25" i="32"/>
  <c r="F22" i="32"/>
  <c r="F23" i="32"/>
  <c r="F24" i="32"/>
  <c r="F25" i="32"/>
  <c r="E22" i="32"/>
  <c r="E23" i="32"/>
  <c r="E24" i="32"/>
  <c r="E25" i="32"/>
  <c r="E21" i="32"/>
  <c r="J21" i="32"/>
  <c r="H21" i="32"/>
  <c r="F21" i="32"/>
  <c r="J21" i="31"/>
  <c r="H21" i="31"/>
  <c r="F21" i="31"/>
  <c r="E21" i="31"/>
  <c r="L4" i="31" l="1"/>
  <c r="L4" i="32"/>
  <c r="V108" i="33"/>
  <c r="T108" i="33"/>
  <c r="W108" i="33" s="1"/>
  <c r="R108" i="33"/>
  <c r="AA108" i="33" s="1"/>
  <c r="M108" i="33"/>
  <c r="K108" i="33"/>
  <c r="V107" i="33"/>
  <c r="T107" i="33"/>
  <c r="W107" i="33"/>
  <c r="R107" i="33"/>
  <c r="AA107" i="33" s="1"/>
  <c r="M107" i="33"/>
  <c r="K107" i="33"/>
  <c r="V106" i="33"/>
  <c r="T106" i="33"/>
  <c r="W106" i="33"/>
  <c r="R106" i="33"/>
  <c r="M106" i="33"/>
  <c r="K106" i="33"/>
  <c r="V105" i="33"/>
  <c r="T105" i="33"/>
  <c r="W105" i="33"/>
  <c r="R105" i="33"/>
  <c r="Z105" i="33" s="1"/>
  <c r="M105" i="33"/>
  <c r="K105" i="33"/>
  <c r="V104" i="33"/>
  <c r="T104" i="33"/>
  <c r="W104" i="33" s="1"/>
  <c r="R104" i="33"/>
  <c r="Z104" i="33" s="1"/>
  <c r="M104" i="33"/>
  <c r="K104" i="33"/>
  <c r="V103" i="33"/>
  <c r="T103" i="33"/>
  <c r="W103" i="33"/>
  <c r="R103" i="33"/>
  <c r="M103" i="33"/>
  <c r="K103" i="33"/>
  <c r="V102" i="33"/>
  <c r="T102" i="33"/>
  <c r="W102" i="33"/>
  <c r="R102" i="33"/>
  <c r="AA102" i="33" s="1"/>
  <c r="M102" i="33"/>
  <c r="K102" i="33"/>
  <c r="V101" i="33"/>
  <c r="T101" i="33"/>
  <c r="W101" i="33" s="1"/>
  <c r="R101" i="33"/>
  <c r="Z101" i="33" s="1"/>
  <c r="M101" i="33"/>
  <c r="K101" i="33"/>
  <c r="V100" i="33"/>
  <c r="T100" i="33"/>
  <c r="W100" i="33" s="1"/>
  <c r="R100" i="33"/>
  <c r="M100" i="33"/>
  <c r="K100" i="33"/>
  <c r="V99" i="33"/>
  <c r="T99" i="33"/>
  <c r="W99" i="33"/>
  <c r="R99" i="33"/>
  <c r="M99" i="33"/>
  <c r="K99" i="33"/>
  <c r="V98" i="33"/>
  <c r="T98" i="33"/>
  <c r="W98" i="33"/>
  <c r="R98" i="33"/>
  <c r="AA98" i="33" s="1"/>
  <c r="M98" i="33"/>
  <c r="K98" i="33"/>
  <c r="V97" i="33"/>
  <c r="T97" i="33"/>
  <c r="W97" i="33" s="1"/>
  <c r="R97" i="33"/>
  <c r="Z97" i="33" s="1"/>
  <c r="M97" i="33"/>
  <c r="K97" i="33"/>
  <c r="V96" i="33"/>
  <c r="T96" i="33"/>
  <c r="W96" i="33"/>
  <c r="R96" i="33"/>
  <c r="M96" i="33"/>
  <c r="K96" i="33"/>
  <c r="V95" i="33"/>
  <c r="T95" i="33"/>
  <c r="W95" i="33"/>
  <c r="R95" i="33"/>
  <c r="Z95" i="33" s="1"/>
  <c r="M95" i="33"/>
  <c r="K95" i="33"/>
  <c r="V94" i="33"/>
  <c r="T94" i="33"/>
  <c r="W94" i="33" s="1"/>
  <c r="R94" i="33"/>
  <c r="AA94" i="33" s="1"/>
  <c r="M94" i="33"/>
  <c r="K94" i="33"/>
  <c r="V93" i="33"/>
  <c r="T93" i="33"/>
  <c r="W93" i="33" s="1"/>
  <c r="R93" i="33"/>
  <c r="Z93" i="33" s="1"/>
  <c r="M93" i="33"/>
  <c r="K93" i="33"/>
  <c r="W92" i="33"/>
  <c r="V92" i="33"/>
  <c r="T92" i="33"/>
  <c r="R92" i="33"/>
  <c r="C93" i="33" s="1"/>
  <c r="X93" i="33" s="1"/>
  <c r="Y93" i="33" s="1"/>
  <c r="M92" i="33"/>
  <c r="K92" i="33"/>
  <c r="V91" i="33"/>
  <c r="T91" i="33"/>
  <c r="W91" i="33"/>
  <c r="R91" i="33"/>
  <c r="M91" i="33"/>
  <c r="K91" i="33"/>
  <c r="V90" i="33"/>
  <c r="T90" i="33"/>
  <c r="W90" i="33"/>
  <c r="R90" i="33"/>
  <c r="AA90" i="33" s="1"/>
  <c r="M90" i="33"/>
  <c r="K90" i="33"/>
  <c r="V89" i="33"/>
  <c r="T89" i="33"/>
  <c r="W89" i="33" s="1"/>
  <c r="R89" i="33"/>
  <c r="Z89" i="33" s="1"/>
  <c r="M89" i="33"/>
  <c r="K89" i="33"/>
  <c r="V88" i="33"/>
  <c r="T88" i="33"/>
  <c r="W88" i="33"/>
  <c r="R88" i="33"/>
  <c r="M88" i="33"/>
  <c r="K88" i="33"/>
  <c r="V87" i="33"/>
  <c r="T87" i="33"/>
  <c r="W87" i="33" s="1"/>
  <c r="R87" i="33"/>
  <c r="M87" i="33"/>
  <c r="K87" i="33"/>
  <c r="V86" i="33"/>
  <c r="T86" i="33"/>
  <c r="W86" i="33"/>
  <c r="R86" i="33"/>
  <c r="Z86" i="33" s="1"/>
  <c r="M86" i="33"/>
  <c r="K86" i="33"/>
  <c r="V85" i="33"/>
  <c r="T85" i="33"/>
  <c r="W85" i="33" s="1"/>
  <c r="R85" i="33"/>
  <c r="Z85" i="33" s="1"/>
  <c r="M85" i="33"/>
  <c r="K85" i="33"/>
  <c r="W84" i="33"/>
  <c r="V84" i="33"/>
  <c r="T84" i="33"/>
  <c r="R84" i="33"/>
  <c r="AA84" i="33" s="1"/>
  <c r="M84" i="33"/>
  <c r="K84" i="33"/>
  <c r="V83" i="33"/>
  <c r="T83" i="33"/>
  <c r="W83" i="33"/>
  <c r="R83" i="33"/>
  <c r="M83" i="33"/>
  <c r="K83" i="33"/>
  <c r="V82" i="33"/>
  <c r="T82" i="33"/>
  <c r="W82" i="33" s="1"/>
  <c r="R82" i="33"/>
  <c r="AA82" i="33" s="1"/>
  <c r="M82" i="33"/>
  <c r="K82" i="33"/>
  <c r="V81" i="33"/>
  <c r="T81" i="33"/>
  <c r="W81" i="33" s="1"/>
  <c r="R81" i="33"/>
  <c r="Z81" i="33" s="1"/>
  <c r="M81" i="33"/>
  <c r="K81" i="33"/>
  <c r="V80" i="33"/>
  <c r="T80" i="33"/>
  <c r="W80" i="33"/>
  <c r="R80" i="33"/>
  <c r="C81" i="33" s="1"/>
  <c r="X81" i="33" s="1"/>
  <c r="Y81" i="33" s="1"/>
  <c r="M80" i="33"/>
  <c r="K80" i="33"/>
  <c r="V79" i="33"/>
  <c r="T79" i="33"/>
  <c r="W79" i="33"/>
  <c r="R79" i="33"/>
  <c r="M79" i="33"/>
  <c r="K79" i="33"/>
  <c r="V78" i="33"/>
  <c r="T78" i="33"/>
  <c r="W78" i="33"/>
  <c r="R78" i="33"/>
  <c r="Z78" i="33" s="1"/>
  <c r="M78" i="33"/>
  <c r="K78" i="33"/>
  <c r="W77" i="33"/>
  <c r="V77" i="33"/>
  <c r="T77" i="33"/>
  <c r="R77" i="33"/>
  <c r="Z77" i="33" s="1"/>
  <c r="M77" i="33"/>
  <c r="K77" i="33"/>
  <c r="W76" i="33"/>
  <c r="V76" i="33"/>
  <c r="T76" i="33"/>
  <c r="R76" i="33"/>
  <c r="C77" i="33" s="1"/>
  <c r="X77" i="33" s="1"/>
  <c r="Y77" i="33" s="1"/>
  <c r="M76" i="33"/>
  <c r="K76" i="33"/>
  <c r="V75" i="33"/>
  <c r="T75" i="33"/>
  <c r="W75" i="33"/>
  <c r="R75" i="33"/>
  <c r="M75" i="33"/>
  <c r="K75" i="33"/>
  <c r="V74" i="33"/>
  <c r="T74" i="33"/>
  <c r="W74" i="33"/>
  <c r="R74" i="33"/>
  <c r="AA74" i="33" s="1"/>
  <c r="M74" i="33"/>
  <c r="K74" i="33"/>
  <c r="V73" i="33"/>
  <c r="T73" i="33"/>
  <c r="W73" i="33" s="1"/>
  <c r="R73" i="33"/>
  <c r="Z73" i="33" s="1"/>
  <c r="M73" i="33"/>
  <c r="K73" i="33"/>
  <c r="V72" i="33"/>
  <c r="T72" i="33"/>
  <c r="W72" i="33"/>
  <c r="R72" i="33"/>
  <c r="M72" i="33"/>
  <c r="K72" i="33"/>
  <c r="V71" i="33"/>
  <c r="T71" i="33"/>
  <c r="W71" i="33"/>
  <c r="R71" i="33"/>
  <c r="M71" i="33"/>
  <c r="K71" i="33"/>
  <c r="V70" i="33"/>
  <c r="T70" i="33"/>
  <c r="W70" i="33" s="1"/>
  <c r="R70" i="33"/>
  <c r="Z70" i="33" s="1"/>
  <c r="M70" i="33"/>
  <c r="K70" i="33"/>
  <c r="W69" i="33"/>
  <c r="V69" i="33"/>
  <c r="T69" i="33"/>
  <c r="R69" i="33"/>
  <c r="Z69" i="33" s="1"/>
  <c r="M69" i="33"/>
  <c r="K69" i="33"/>
  <c r="V68" i="33"/>
  <c r="T68" i="33"/>
  <c r="W68" i="33"/>
  <c r="R68" i="33"/>
  <c r="AA68" i="33" s="1"/>
  <c r="M68" i="33"/>
  <c r="K68" i="33"/>
  <c r="V67" i="33"/>
  <c r="T67" i="33"/>
  <c r="W67" i="33"/>
  <c r="R67" i="33"/>
  <c r="M67" i="33"/>
  <c r="K67" i="33"/>
  <c r="V66" i="33"/>
  <c r="T66" i="33"/>
  <c r="W66" i="33"/>
  <c r="R66" i="33"/>
  <c r="AA66" i="33" s="1"/>
  <c r="M66" i="33"/>
  <c r="K66" i="33"/>
  <c r="V65" i="33"/>
  <c r="T65" i="33"/>
  <c r="W65" i="33" s="1"/>
  <c r="R65" i="33"/>
  <c r="Z65" i="33" s="1"/>
  <c r="M65" i="33"/>
  <c r="K65" i="33"/>
  <c r="V64" i="33"/>
  <c r="T64" i="33"/>
  <c r="W64" i="33"/>
  <c r="R64" i="33"/>
  <c r="C65" i="33" s="1"/>
  <c r="X65" i="33" s="1"/>
  <c r="Y65" i="33" s="1"/>
  <c r="M64" i="33"/>
  <c r="K64" i="33"/>
  <c r="V63" i="33"/>
  <c r="T63" i="33"/>
  <c r="W63" i="33" s="1"/>
  <c r="R63" i="33"/>
  <c r="Z63" i="33" s="1"/>
  <c r="M63" i="33"/>
  <c r="K63" i="33"/>
  <c r="V62" i="33"/>
  <c r="T62" i="33"/>
  <c r="W62" i="33" s="1"/>
  <c r="R62" i="33"/>
  <c r="Z62" i="33" s="1"/>
  <c r="M62" i="33"/>
  <c r="K62" i="33"/>
  <c r="V61" i="33"/>
  <c r="T61" i="33"/>
  <c r="W61" i="33" s="1"/>
  <c r="R61" i="33"/>
  <c r="Z61" i="33" s="1"/>
  <c r="M61" i="33"/>
  <c r="K61" i="33"/>
  <c r="V60" i="33"/>
  <c r="T60" i="33"/>
  <c r="W60" i="33"/>
  <c r="R60" i="33"/>
  <c r="C61" i="33" s="1"/>
  <c r="X61" i="33" s="1"/>
  <c r="Y61" i="33" s="1"/>
  <c r="M60" i="33"/>
  <c r="K60" i="33"/>
  <c r="V59" i="33"/>
  <c r="T59" i="33"/>
  <c r="W59" i="33" s="1"/>
  <c r="R59" i="33"/>
  <c r="M59" i="33"/>
  <c r="K59" i="33"/>
  <c r="V58" i="33"/>
  <c r="T58" i="33"/>
  <c r="W58" i="33" s="1"/>
  <c r="R58" i="33"/>
  <c r="AA58" i="33" s="1"/>
  <c r="M58" i="33"/>
  <c r="K58" i="33"/>
  <c r="V57" i="33"/>
  <c r="T57" i="33"/>
  <c r="W57" i="33" s="1"/>
  <c r="R57" i="33"/>
  <c r="C58" i="33" s="1"/>
  <c r="X58" i="33" s="1"/>
  <c r="Y58" i="33" s="1"/>
  <c r="M57" i="33"/>
  <c r="K57" i="33"/>
  <c r="V56" i="33"/>
  <c r="T56" i="33"/>
  <c r="W56" i="33"/>
  <c r="R56" i="33"/>
  <c r="AA56" i="33" s="1"/>
  <c r="M56" i="33"/>
  <c r="K56" i="33"/>
  <c r="V55" i="33"/>
  <c r="T55" i="33"/>
  <c r="W55" i="33" s="1"/>
  <c r="R55" i="33"/>
  <c r="M55" i="33"/>
  <c r="K55" i="33"/>
  <c r="V54" i="33"/>
  <c r="T54" i="33"/>
  <c r="W54" i="33"/>
  <c r="R54" i="33"/>
  <c r="Z54" i="33" s="1"/>
  <c r="M54" i="33"/>
  <c r="K54" i="33"/>
  <c r="V53" i="33"/>
  <c r="T53" i="33"/>
  <c r="W53" i="33" s="1"/>
  <c r="R53" i="33"/>
  <c r="Z53" i="33" s="1"/>
  <c r="M53" i="33"/>
  <c r="K53" i="33"/>
  <c r="V52" i="33"/>
  <c r="T52" i="33"/>
  <c r="W52" i="33" s="1"/>
  <c r="R52" i="33"/>
  <c r="AA52" i="33" s="1"/>
  <c r="M52" i="33"/>
  <c r="K52" i="33"/>
  <c r="V51" i="33"/>
  <c r="T51" i="33"/>
  <c r="W51" i="33"/>
  <c r="R51" i="33"/>
  <c r="Z51" i="33" s="1"/>
  <c r="M51" i="33"/>
  <c r="K51" i="33"/>
  <c r="V50" i="33"/>
  <c r="T50" i="33"/>
  <c r="W50" i="33"/>
  <c r="R50" i="33"/>
  <c r="AA50" i="33" s="1"/>
  <c r="M50" i="33"/>
  <c r="K50" i="33"/>
  <c r="V49" i="33"/>
  <c r="T49" i="33"/>
  <c r="W49" i="33" s="1"/>
  <c r="R49" i="33"/>
  <c r="C50" i="33" s="1"/>
  <c r="X50" i="33" s="1"/>
  <c r="Y50" i="33" s="1"/>
  <c r="M49" i="33"/>
  <c r="K49" i="33"/>
  <c r="V48" i="33"/>
  <c r="T48" i="33"/>
  <c r="W48" i="33"/>
  <c r="R48" i="33"/>
  <c r="C49" i="33" s="1"/>
  <c r="X49" i="33" s="1"/>
  <c r="Y49" i="33" s="1"/>
  <c r="M48" i="33"/>
  <c r="K48" i="33"/>
  <c r="V47" i="33"/>
  <c r="T47" i="33"/>
  <c r="W47" i="33"/>
  <c r="R47" i="33"/>
  <c r="Z47" i="33" s="1"/>
  <c r="M47" i="33"/>
  <c r="K47" i="33"/>
  <c r="V46" i="33"/>
  <c r="T46" i="33"/>
  <c r="W46" i="33"/>
  <c r="R46" i="33"/>
  <c r="Z46" i="33" s="1"/>
  <c r="M46" i="33"/>
  <c r="K46" i="33"/>
  <c r="W45" i="33"/>
  <c r="V45" i="33"/>
  <c r="T45" i="33"/>
  <c r="R45" i="33"/>
  <c r="Z45" i="33" s="1"/>
  <c r="M45" i="33"/>
  <c r="K45" i="33"/>
  <c r="W44" i="33"/>
  <c r="V44" i="33"/>
  <c r="T44" i="33"/>
  <c r="R44" i="33"/>
  <c r="C45" i="33" s="1"/>
  <c r="X45" i="33" s="1"/>
  <c r="Y45" i="33" s="1"/>
  <c r="M44" i="33"/>
  <c r="K44" i="33"/>
  <c r="V43" i="33"/>
  <c r="T43" i="33"/>
  <c r="W43" i="33" s="1"/>
  <c r="R43" i="33"/>
  <c r="M43" i="33"/>
  <c r="K43" i="33"/>
  <c r="V42" i="33"/>
  <c r="T42" i="33"/>
  <c r="W42" i="33" s="1"/>
  <c r="R42" i="33"/>
  <c r="AA42" i="33" s="1"/>
  <c r="M42" i="33"/>
  <c r="K42" i="33"/>
  <c r="V41" i="33"/>
  <c r="T41" i="33"/>
  <c r="W41" i="33" s="1"/>
  <c r="R41" i="33"/>
  <c r="C42" i="33" s="1"/>
  <c r="X42" i="33" s="1"/>
  <c r="Y42" i="33" s="1"/>
  <c r="M41" i="33"/>
  <c r="K41" i="33"/>
  <c r="V40" i="33"/>
  <c r="T40" i="33"/>
  <c r="W40" i="33"/>
  <c r="R40" i="33"/>
  <c r="AA40" i="33" s="1"/>
  <c r="M40" i="33"/>
  <c r="K40" i="33"/>
  <c r="V39" i="33"/>
  <c r="T39" i="33"/>
  <c r="W39" i="33" s="1"/>
  <c r="R39" i="33"/>
  <c r="M39" i="33"/>
  <c r="K39" i="33"/>
  <c r="V38" i="33"/>
  <c r="T38" i="33"/>
  <c r="W38" i="33" s="1"/>
  <c r="R38" i="33"/>
  <c r="Z38" i="33" s="1"/>
  <c r="M38" i="33"/>
  <c r="K38" i="33"/>
  <c r="W37" i="33"/>
  <c r="V37" i="33"/>
  <c r="T37" i="33"/>
  <c r="R37" i="33"/>
  <c r="Z37" i="33" s="1"/>
  <c r="M37" i="33"/>
  <c r="K37" i="33"/>
  <c r="V36" i="33"/>
  <c r="T36" i="33"/>
  <c r="W36" i="33"/>
  <c r="R36" i="33"/>
  <c r="AA36" i="33" s="1"/>
  <c r="M36" i="33"/>
  <c r="K36" i="33"/>
  <c r="V35" i="33"/>
  <c r="T35" i="33"/>
  <c r="W35" i="33" s="1"/>
  <c r="R35" i="33"/>
  <c r="M35" i="33"/>
  <c r="K35" i="33"/>
  <c r="V34" i="33"/>
  <c r="T34" i="33"/>
  <c r="W34" i="33" s="1"/>
  <c r="R34" i="33"/>
  <c r="AA34" i="33" s="1"/>
  <c r="M34" i="33"/>
  <c r="K34" i="33"/>
  <c r="V33" i="33"/>
  <c r="T33" i="33"/>
  <c r="W33" i="33" s="1"/>
  <c r="R33" i="33"/>
  <c r="C34" i="33" s="1"/>
  <c r="X34" i="33" s="1"/>
  <c r="Y34" i="33" s="1"/>
  <c r="M33" i="33"/>
  <c r="K33" i="33"/>
  <c r="V32" i="33"/>
  <c r="T32" i="33"/>
  <c r="W32" i="33"/>
  <c r="R32" i="33"/>
  <c r="C33" i="33" s="1"/>
  <c r="X33" i="33" s="1"/>
  <c r="Y33" i="33" s="1"/>
  <c r="M32" i="33"/>
  <c r="K32" i="33"/>
  <c r="V31" i="33"/>
  <c r="T31" i="33"/>
  <c r="W31" i="33" s="1"/>
  <c r="R31" i="33"/>
  <c r="Z31" i="33" s="1"/>
  <c r="M31" i="33"/>
  <c r="K31" i="33"/>
  <c r="V30" i="33"/>
  <c r="T30" i="33"/>
  <c r="W30" i="33" s="1"/>
  <c r="R30" i="33"/>
  <c r="AA30" i="33" s="1"/>
  <c r="M30" i="33"/>
  <c r="K30" i="33"/>
  <c r="V29" i="33"/>
  <c r="T29" i="33"/>
  <c r="W29" i="33" s="1"/>
  <c r="R29" i="33"/>
  <c r="Z29" i="33" s="1"/>
  <c r="M29" i="33"/>
  <c r="K29" i="33"/>
  <c r="V28" i="33"/>
  <c r="T28" i="33"/>
  <c r="W28" i="33" s="1"/>
  <c r="K28" i="33"/>
  <c r="M28" i="33" s="1"/>
  <c r="V27" i="33"/>
  <c r="T27" i="33"/>
  <c r="W27" i="33" s="1"/>
  <c r="M27" i="33"/>
  <c r="K27" i="33"/>
  <c r="V26" i="33"/>
  <c r="T26" i="33"/>
  <c r="W26" i="33" s="1"/>
  <c r="R26" i="33"/>
  <c r="AA26" i="33" s="1"/>
  <c r="M26" i="33"/>
  <c r="K26" i="33"/>
  <c r="V25" i="33"/>
  <c r="T25" i="33"/>
  <c r="W25" i="33" s="1"/>
  <c r="K25" i="33"/>
  <c r="M25" i="33" s="1"/>
  <c r="V24" i="33"/>
  <c r="T24" i="33"/>
  <c r="W24" i="33" s="1"/>
  <c r="K24" i="33"/>
  <c r="M24" i="33" s="1"/>
  <c r="V23" i="33"/>
  <c r="T23" i="33"/>
  <c r="W23" i="33" s="1"/>
  <c r="R23" i="33"/>
  <c r="K23" i="33"/>
  <c r="M23" i="33" s="1"/>
  <c r="T22" i="33"/>
  <c r="R22" i="33" s="1"/>
  <c r="V22" i="33"/>
  <c r="K22" i="33"/>
  <c r="M22" i="33" s="1"/>
  <c r="V21" i="33"/>
  <c r="T21" i="33"/>
  <c r="W21" i="33" s="1"/>
  <c r="K21" i="33"/>
  <c r="M21" i="33" s="1"/>
  <c r="T20" i="33"/>
  <c r="V20" i="33" s="1"/>
  <c r="M20" i="33"/>
  <c r="K20" i="33"/>
  <c r="T19" i="33"/>
  <c r="W19" i="33" s="1"/>
  <c r="M19" i="33"/>
  <c r="K19" i="33"/>
  <c r="T18" i="33"/>
  <c r="W18" i="33" s="1"/>
  <c r="K18" i="33"/>
  <c r="M18" i="33" s="1"/>
  <c r="T17" i="33"/>
  <c r="V17" i="33" s="1"/>
  <c r="M17" i="33"/>
  <c r="K17" i="33"/>
  <c r="T16" i="33"/>
  <c r="R16" i="33" s="1"/>
  <c r="M16" i="33"/>
  <c r="K16" i="33"/>
  <c r="T15" i="33"/>
  <c r="V15" i="33" s="1"/>
  <c r="K15" i="33"/>
  <c r="M15" i="33" s="1"/>
  <c r="T14" i="33"/>
  <c r="W14" i="33" s="1"/>
  <c r="K14" i="33"/>
  <c r="M14" i="33" s="1"/>
  <c r="T13" i="33"/>
  <c r="W13" i="33" s="1"/>
  <c r="M13" i="33"/>
  <c r="K13" i="33"/>
  <c r="T12" i="33"/>
  <c r="W12" i="33" s="1"/>
  <c r="M12" i="33"/>
  <c r="K12" i="33"/>
  <c r="T11" i="33"/>
  <c r="W11" i="33" s="1"/>
  <c r="M11" i="33"/>
  <c r="K11" i="33"/>
  <c r="T10" i="33"/>
  <c r="V10" i="33" s="1"/>
  <c r="K10" i="33"/>
  <c r="M10" i="33" s="1"/>
  <c r="T9" i="33"/>
  <c r="C9" i="33"/>
  <c r="K9" i="33" s="1"/>
  <c r="M9" i="33" s="1"/>
  <c r="V108" i="32"/>
  <c r="T108" i="32"/>
  <c r="W108" i="32" s="1"/>
  <c r="R108" i="32"/>
  <c r="AA108" i="32" s="1"/>
  <c r="M108" i="32"/>
  <c r="K108" i="32"/>
  <c r="W107" i="32"/>
  <c r="V107" i="32"/>
  <c r="T107" i="32"/>
  <c r="R107" i="32"/>
  <c r="M107" i="32"/>
  <c r="K107" i="32"/>
  <c r="V106" i="32"/>
  <c r="T106" i="32"/>
  <c r="W106" i="32" s="1"/>
  <c r="R106" i="32"/>
  <c r="M106" i="32"/>
  <c r="K106" i="32"/>
  <c r="V105" i="32"/>
  <c r="T105" i="32"/>
  <c r="W105" i="32" s="1"/>
  <c r="R105" i="32"/>
  <c r="M105" i="32"/>
  <c r="K105" i="32"/>
  <c r="W104" i="32"/>
  <c r="V104" i="32"/>
  <c r="T104" i="32"/>
  <c r="R104" i="32"/>
  <c r="AA104" i="32" s="1"/>
  <c r="M104" i="32"/>
  <c r="K104" i="32"/>
  <c r="V103" i="32"/>
  <c r="T103" i="32"/>
  <c r="W103" i="32" s="1"/>
  <c r="R103" i="32"/>
  <c r="AA103" i="32" s="1"/>
  <c r="M103" i="32"/>
  <c r="K103" i="32"/>
  <c r="V102" i="32"/>
  <c r="T102" i="32"/>
  <c r="W102" i="32" s="1"/>
  <c r="R102" i="32"/>
  <c r="M102" i="32"/>
  <c r="K102" i="32"/>
  <c r="V101" i="32"/>
  <c r="T101" i="32"/>
  <c r="W101" i="32"/>
  <c r="R101" i="32"/>
  <c r="AA101" i="32" s="1"/>
  <c r="M101" i="32"/>
  <c r="K101" i="32"/>
  <c r="V100" i="32"/>
  <c r="T100" i="32"/>
  <c r="W100" i="32"/>
  <c r="R100" i="32"/>
  <c r="AA100" i="32" s="1"/>
  <c r="M100" i="32"/>
  <c r="K100" i="32"/>
  <c r="W99" i="32"/>
  <c r="V99" i="32"/>
  <c r="T99" i="32"/>
  <c r="R99" i="32"/>
  <c r="AA99" i="32" s="1"/>
  <c r="M99" i="32"/>
  <c r="K99" i="32"/>
  <c r="V98" i="32"/>
  <c r="T98" i="32"/>
  <c r="W98" i="32" s="1"/>
  <c r="R98" i="32"/>
  <c r="M98" i="32"/>
  <c r="K98" i="32"/>
  <c r="V97" i="32"/>
  <c r="T97" i="32"/>
  <c r="W97" i="32" s="1"/>
  <c r="R97" i="32"/>
  <c r="M97" i="32"/>
  <c r="K97" i="32"/>
  <c r="V96" i="32"/>
  <c r="T96" i="32"/>
  <c r="W96" i="32" s="1"/>
  <c r="R96" i="32"/>
  <c r="C97" i="32" s="1"/>
  <c r="X97" i="32" s="1"/>
  <c r="Y97" i="32" s="1"/>
  <c r="M96" i="32"/>
  <c r="K96" i="32"/>
  <c r="V95" i="32"/>
  <c r="T95" i="32"/>
  <c r="W95" i="32"/>
  <c r="R95" i="32"/>
  <c r="AA95" i="32" s="1"/>
  <c r="M95" i="32"/>
  <c r="K95" i="32"/>
  <c r="W94" i="32"/>
  <c r="V94" i="32"/>
  <c r="T94" i="32"/>
  <c r="R94" i="32"/>
  <c r="C95" i="32" s="1"/>
  <c r="X95" i="32" s="1"/>
  <c r="Y95" i="32" s="1"/>
  <c r="M94" i="32"/>
  <c r="K94" i="32"/>
  <c r="V93" i="32"/>
  <c r="T93" i="32"/>
  <c r="W93" i="32"/>
  <c r="R93" i="32"/>
  <c r="M93" i="32"/>
  <c r="K93" i="32"/>
  <c r="V92" i="32"/>
  <c r="T92" i="32"/>
  <c r="W92" i="32" s="1"/>
  <c r="R92" i="32"/>
  <c r="AA92" i="32" s="1"/>
  <c r="M92" i="32"/>
  <c r="K92" i="32"/>
  <c r="W91" i="32"/>
  <c r="V91" i="32"/>
  <c r="T91" i="32"/>
  <c r="R91" i="32"/>
  <c r="Z91" i="32" s="1"/>
  <c r="M91" i="32"/>
  <c r="K91" i="32"/>
  <c r="V90" i="32"/>
  <c r="T90" i="32"/>
  <c r="W90" i="32" s="1"/>
  <c r="R90" i="32"/>
  <c r="M90" i="32"/>
  <c r="K90" i="32"/>
  <c r="V89" i="32"/>
  <c r="T89" i="32"/>
  <c r="W89" i="32" s="1"/>
  <c r="R89" i="32"/>
  <c r="C90" i="32" s="1"/>
  <c r="X90" i="32" s="1"/>
  <c r="Y90" i="32" s="1"/>
  <c r="M89" i="32"/>
  <c r="K89" i="32"/>
  <c r="W88" i="32"/>
  <c r="V88" i="32"/>
  <c r="T88" i="32"/>
  <c r="R88" i="32"/>
  <c r="C89" i="32" s="1"/>
  <c r="X89" i="32" s="1"/>
  <c r="Y89" i="32" s="1"/>
  <c r="M88" i="32"/>
  <c r="K88" i="32"/>
  <c r="V87" i="32"/>
  <c r="T87" i="32"/>
  <c r="W87" i="32" s="1"/>
  <c r="R87" i="32"/>
  <c r="C88" i="32" s="1"/>
  <c r="X88" i="32" s="1"/>
  <c r="Y88" i="32" s="1"/>
  <c r="M87" i="32"/>
  <c r="K87" i="32"/>
  <c r="V86" i="32"/>
  <c r="T86" i="32"/>
  <c r="W86" i="32" s="1"/>
  <c r="R86" i="32"/>
  <c r="M86" i="32"/>
  <c r="K86" i="32"/>
  <c r="V85" i="32"/>
  <c r="T85" i="32"/>
  <c r="W85" i="32"/>
  <c r="R85" i="32"/>
  <c r="M85" i="32"/>
  <c r="K85" i="32"/>
  <c r="V84" i="32"/>
  <c r="T84" i="32"/>
  <c r="W84" i="32" s="1"/>
  <c r="R84" i="32"/>
  <c r="AA84" i="32" s="1"/>
  <c r="M84" i="32"/>
  <c r="K84" i="32"/>
  <c r="W83" i="32"/>
  <c r="V83" i="32"/>
  <c r="T83" i="32"/>
  <c r="R83" i="32"/>
  <c r="AA83" i="32" s="1"/>
  <c r="M83" i="32"/>
  <c r="K83" i="32"/>
  <c r="V82" i="32"/>
  <c r="T82" i="32"/>
  <c r="W82" i="32" s="1"/>
  <c r="R82" i="32"/>
  <c r="M82" i="32"/>
  <c r="K82" i="32"/>
  <c r="V81" i="32"/>
  <c r="T81" i="32"/>
  <c r="W81" i="32" s="1"/>
  <c r="R81" i="32"/>
  <c r="C82" i="32" s="1"/>
  <c r="X82" i="32" s="1"/>
  <c r="Y82" i="32" s="1"/>
  <c r="M81" i="32"/>
  <c r="K81" i="32"/>
  <c r="W80" i="32"/>
  <c r="V80" i="32"/>
  <c r="T80" i="32"/>
  <c r="R80" i="32"/>
  <c r="C81" i="32" s="1"/>
  <c r="X81" i="32" s="1"/>
  <c r="Y81" i="32" s="1"/>
  <c r="M80" i="32"/>
  <c r="K80" i="32"/>
  <c r="V79" i="32"/>
  <c r="T79" i="32"/>
  <c r="W79" i="32" s="1"/>
  <c r="R79" i="32"/>
  <c r="C80" i="32" s="1"/>
  <c r="X80" i="32" s="1"/>
  <c r="Y80" i="32" s="1"/>
  <c r="M79" i="32"/>
  <c r="K79" i="32"/>
  <c r="V78" i="32"/>
  <c r="T78" i="32"/>
  <c r="W78" i="32" s="1"/>
  <c r="R78" i="32"/>
  <c r="M78" i="32"/>
  <c r="K78" i="32"/>
  <c r="V77" i="32"/>
  <c r="T77" i="32"/>
  <c r="W77" i="32"/>
  <c r="R77" i="32"/>
  <c r="M77" i="32"/>
  <c r="K77" i="32"/>
  <c r="V76" i="32"/>
  <c r="T76" i="32"/>
  <c r="W76" i="32" s="1"/>
  <c r="R76" i="32"/>
  <c r="AA76" i="32" s="1"/>
  <c r="M76" i="32"/>
  <c r="K76" i="32"/>
  <c r="W75" i="32"/>
  <c r="V75" i="32"/>
  <c r="T75" i="32"/>
  <c r="R75" i="32"/>
  <c r="AA75" i="32" s="1"/>
  <c r="M75" i="32"/>
  <c r="K75" i="32"/>
  <c r="V74" i="32"/>
  <c r="T74" i="32"/>
  <c r="W74" i="32" s="1"/>
  <c r="R74" i="32"/>
  <c r="M74" i="32"/>
  <c r="K74" i="32"/>
  <c r="V73" i="32"/>
  <c r="T73" i="32"/>
  <c r="W73" i="32" s="1"/>
  <c r="R73" i="32"/>
  <c r="C74" i="32" s="1"/>
  <c r="X74" i="32" s="1"/>
  <c r="Y74" i="32" s="1"/>
  <c r="M73" i="32"/>
  <c r="K73" i="32"/>
  <c r="W72" i="32"/>
  <c r="V72" i="32"/>
  <c r="T72" i="32"/>
  <c r="R72" i="32"/>
  <c r="C73" i="32" s="1"/>
  <c r="X73" i="32" s="1"/>
  <c r="Y73" i="32" s="1"/>
  <c r="M72" i="32"/>
  <c r="K72" i="32"/>
  <c r="V71" i="32"/>
  <c r="T71" i="32"/>
  <c r="W71" i="32" s="1"/>
  <c r="R71" i="32"/>
  <c r="C72" i="32" s="1"/>
  <c r="X72" i="32" s="1"/>
  <c r="Y72" i="32" s="1"/>
  <c r="M71" i="32"/>
  <c r="K71" i="32"/>
  <c r="V70" i="32"/>
  <c r="T70" i="32"/>
  <c r="W70" i="32" s="1"/>
  <c r="R70" i="32"/>
  <c r="M70" i="32"/>
  <c r="K70" i="32"/>
  <c r="V69" i="32"/>
  <c r="T69" i="32"/>
  <c r="W69" i="32"/>
  <c r="R69" i="32"/>
  <c r="M69" i="32"/>
  <c r="K69" i="32"/>
  <c r="V68" i="32"/>
  <c r="T68" i="32"/>
  <c r="W68" i="32" s="1"/>
  <c r="R68" i="32"/>
  <c r="AA68" i="32" s="1"/>
  <c r="M68" i="32"/>
  <c r="K68" i="32"/>
  <c r="W67" i="32"/>
  <c r="V67" i="32"/>
  <c r="T67" i="32"/>
  <c r="R67" i="32"/>
  <c r="AA67" i="32" s="1"/>
  <c r="M67" i="32"/>
  <c r="K67" i="32"/>
  <c r="V66" i="32"/>
  <c r="T66" i="32"/>
  <c r="W66" i="32" s="1"/>
  <c r="R66" i="32"/>
  <c r="M66" i="32"/>
  <c r="K66" i="32"/>
  <c r="V65" i="32"/>
  <c r="T65" i="32"/>
  <c r="W65" i="32" s="1"/>
  <c r="R65" i="32"/>
  <c r="C66" i="32" s="1"/>
  <c r="X66" i="32" s="1"/>
  <c r="Y66" i="32" s="1"/>
  <c r="M65" i="32"/>
  <c r="K65" i="32"/>
  <c r="W64" i="32"/>
  <c r="V64" i="32"/>
  <c r="T64" i="32"/>
  <c r="R64" i="32"/>
  <c r="C65" i="32" s="1"/>
  <c r="X65" i="32" s="1"/>
  <c r="Y65" i="32" s="1"/>
  <c r="M64" i="32"/>
  <c r="K64" i="32"/>
  <c r="V63" i="32"/>
  <c r="T63" i="32"/>
  <c r="W63" i="32" s="1"/>
  <c r="R63" i="32"/>
  <c r="C64" i="32" s="1"/>
  <c r="X64" i="32" s="1"/>
  <c r="Y64" i="32" s="1"/>
  <c r="M63" i="32"/>
  <c r="K63" i="32"/>
  <c r="V62" i="32"/>
  <c r="T62" i="32"/>
  <c r="W62" i="32" s="1"/>
  <c r="R62" i="32"/>
  <c r="M62" i="32"/>
  <c r="K62" i="32"/>
  <c r="V61" i="32"/>
  <c r="T61" i="32"/>
  <c r="W61" i="32"/>
  <c r="R61" i="32"/>
  <c r="M61" i="32"/>
  <c r="K61" i="32"/>
  <c r="V60" i="32"/>
  <c r="T60" i="32"/>
  <c r="W60" i="32" s="1"/>
  <c r="R60" i="32"/>
  <c r="AA60" i="32" s="1"/>
  <c r="M60" i="32"/>
  <c r="K60" i="32"/>
  <c r="W59" i="32"/>
  <c r="V59" i="32"/>
  <c r="T59" i="32"/>
  <c r="R59" i="32"/>
  <c r="AA59" i="32" s="1"/>
  <c r="M59" i="32"/>
  <c r="K59" i="32"/>
  <c r="V58" i="32"/>
  <c r="T58" i="32"/>
  <c r="W58" i="32" s="1"/>
  <c r="R58" i="32"/>
  <c r="M58" i="32"/>
  <c r="K58" i="32"/>
  <c r="V57" i="32"/>
  <c r="T57" i="32"/>
  <c r="W57" i="32" s="1"/>
  <c r="R57" i="32"/>
  <c r="C58" i="32" s="1"/>
  <c r="X58" i="32" s="1"/>
  <c r="Y58" i="32" s="1"/>
  <c r="M57" i="32"/>
  <c r="K57" i="32"/>
  <c r="W56" i="32"/>
  <c r="V56" i="32"/>
  <c r="T56" i="32"/>
  <c r="R56" i="32"/>
  <c r="C57" i="32" s="1"/>
  <c r="X57" i="32" s="1"/>
  <c r="Y57" i="32" s="1"/>
  <c r="M56" i="32"/>
  <c r="K56" i="32"/>
  <c r="V55" i="32"/>
  <c r="T55" i="32"/>
  <c r="W55" i="32" s="1"/>
  <c r="R55" i="32"/>
  <c r="C56" i="32" s="1"/>
  <c r="X56" i="32" s="1"/>
  <c r="Y56" i="32" s="1"/>
  <c r="M55" i="32"/>
  <c r="K55" i="32"/>
  <c r="V54" i="32"/>
  <c r="T54" i="32"/>
  <c r="W54" i="32" s="1"/>
  <c r="R54" i="32"/>
  <c r="M54" i="32"/>
  <c r="K54" i="32"/>
  <c r="V53" i="32"/>
  <c r="T53" i="32"/>
  <c r="W53" i="32"/>
  <c r="R53" i="32"/>
  <c r="M53" i="32"/>
  <c r="K53" i="32"/>
  <c r="V52" i="32"/>
  <c r="T52" i="32"/>
  <c r="W52" i="32" s="1"/>
  <c r="R52" i="32"/>
  <c r="AA52" i="32" s="1"/>
  <c r="M52" i="32"/>
  <c r="K52" i="32"/>
  <c r="W51" i="32"/>
  <c r="V51" i="32"/>
  <c r="T51" i="32"/>
  <c r="R51" i="32"/>
  <c r="C52" i="32" s="1"/>
  <c r="X52" i="32" s="1"/>
  <c r="Y52" i="32" s="1"/>
  <c r="M51" i="32"/>
  <c r="K51" i="32"/>
  <c r="V50" i="32"/>
  <c r="T50" i="32"/>
  <c r="W50" i="32" s="1"/>
  <c r="R50" i="32"/>
  <c r="M50" i="32"/>
  <c r="K50" i="32"/>
  <c r="V49" i="32"/>
  <c r="T49" i="32"/>
  <c r="W49" i="32" s="1"/>
  <c r="R49" i="32"/>
  <c r="C50" i="32" s="1"/>
  <c r="X50" i="32" s="1"/>
  <c r="Y50" i="32" s="1"/>
  <c r="M49" i="32"/>
  <c r="K49" i="32"/>
  <c r="W48" i="32"/>
  <c r="V48" i="32"/>
  <c r="T48" i="32"/>
  <c r="R48" i="32"/>
  <c r="C49" i="32" s="1"/>
  <c r="X49" i="32" s="1"/>
  <c r="Y49" i="32" s="1"/>
  <c r="M48" i="32"/>
  <c r="K48" i="32"/>
  <c r="V47" i="32"/>
  <c r="T47" i="32"/>
  <c r="W47" i="32" s="1"/>
  <c r="R47" i="32"/>
  <c r="C48" i="32" s="1"/>
  <c r="X48" i="32" s="1"/>
  <c r="Y48" i="32" s="1"/>
  <c r="M47" i="32"/>
  <c r="K47" i="32"/>
  <c r="V46" i="32"/>
  <c r="T46" i="32"/>
  <c r="W46" i="32" s="1"/>
  <c r="R46" i="32"/>
  <c r="M46" i="32"/>
  <c r="K46" i="32"/>
  <c r="V45" i="32"/>
  <c r="T45" i="32"/>
  <c r="W45" i="32"/>
  <c r="R45" i="32"/>
  <c r="M45" i="32"/>
  <c r="K45" i="32"/>
  <c r="V44" i="32"/>
  <c r="T44" i="32"/>
  <c r="W44" i="32" s="1"/>
  <c r="R44" i="32"/>
  <c r="C45" i="32" s="1"/>
  <c r="X45" i="32" s="1"/>
  <c r="Y45" i="32" s="1"/>
  <c r="M44" i="32"/>
  <c r="K44" i="32"/>
  <c r="W43" i="32"/>
  <c r="V43" i="32"/>
  <c r="T43" i="32"/>
  <c r="R43" i="32"/>
  <c r="C44" i="32" s="1"/>
  <c r="X44" i="32" s="1"/>
  <c r="Y44" i="32" s="1"/>
  <c r="M43" i="32"/>
  <c r="K43" i="32"/>
  <c r="V42" i="32"/>
  <c r="T42" i="32"/>
  <c r="W42" i="32" s="1"/>
  <c r="R42" i="32"/>
  <c r="M42" i="32"/>
  <c r="K42" i="32"/>
  <c r="V41" i="32"/>
  <c r="T41" i="32"/>
  <c r="W41" i="32" s="1"/>
  <c r="R41" i="32"/>
  <c r="AA41" i="32" s="1"/>
  <c r="M41" i="32"/>
  <c r="K41" i="32"/>
  <c r="W40" i="32"/>
  <c r="V40" i="32"/>
  <c r="T40" i="32"/>
  <c r="R40" i="32"/>
  <c r="C41" i="32" s="1"/>
  <c r="X41" i="32" s="1"/>
  <c r="Y41" i="32" s="1"/>
  <c r="M40" i="32"/>
  <c r="K40" i="32"/>
  <c r="V39" i="32"/>
  <c r="T39" i="32"/>
  <c r="W39" i="32" s="1"/>
  <c r="R39" i="32"/>
  <c r="C40" i="32" s="1"/>
  <c r="X40" i="32" s="1"/>
  <c r="Y40" i="32" s="1"/>
  <c r="M39" i="32"/>
  <c r="K39" i="32"/>
  <c r="V38" i="32"/>
  <c r="T38" i="32"/>
  <c r="W38" i="32" s="1"/>
  <c r="R38" i="32"/>
  <c r="M38" i="32"/>
  <c r="K38" i="32"/>
  <c r="V37" i="32"/>
  <c r="T37" i="32"/>
  <c r="W37" i="32"/>
  <c r="R37" i="32"/>
  <c r="M37" i="32"/>
  <c r="K37" i="32"/>
  <c r="V36" i="32"/>
  <c r="T36" i="32"/>
  <c r="W36" i="32" s="1"/>
  <c r="R36" i="32"/>
  <c r="C37" i="32" s="1"/>
  <c r="X37" i="32" s="1"/>
  <c r="Y37" i="32" s="1"/>
  <c r="M36" i="32"/>
  <c r="K36" i="32"/>
  <c r="W35" i="32"/>
  <c r="V35" i="32"/>
  <c r="T35" i="32"/>
  <c r="R35" i="32"/>
  <c r="C36" i="32" s="1"/>
  <c r="X36" i="32" s="1"/>
  <c r="Y36" i="32" s="1"/>
  <c r="M35" i="32"/>
  <c r="K35" i="32"/>
  <c r="V34" i="32"/>
  <c r="T34" i="32"/>
  <c r="W34" i="32" s="1"/>
  <c r="R34" i="32"/>
  <c r="M34" i="32"/>
  <c r="K34" i="32"/>
  <c r="V33" i="32"/>
  <c r="T33" i="32"/>
  <c r="W33" i="32" s="1"/>
  <c r="R33" i="32"/>
  <c r="C34" i="32" s="1"/>
  <c r="X34" i="32" s="1"/>
  <c r="Y34" i="32" s="1"/>
  <c r="M33" i="32"/>
  <c r="K33" i="32"/>
  <c r="W32" i="32"/>
  <c r="V32" i="32"/>
  <c r="T32" i="32"/>
  <c r="R32" i="32"/>
  <c r="AA32" i="32" s="1"/>
  <c r="M32" i="32"/>
  <c r="K32" i="32"/>
  <c r="V31" i="32"/>
  <c r="T31" i="32"/>
  <c r="W31" i="32" s="1"/>
  <c r="R31" i="32"/>
  <c r="M31" i="32"/>
  <c r="K31" i="32"/>
  <c r="V30" i="32"/>
  <c r="T30" i="32"/>
  <c r="W30" i="32" s="1"/>
  <c r="R30" i="32"/>
  <c r="V29" i="32"/>
  <c r="T29" i="32"/>
  <c r="W29" i="32"/>
  <c r="R29" i="32"/>
  <c r="V28" i="32"/>
  <c r="T28" i="32"/>
  <c r="W28" i="32" s="1"/>
  <c r="R28" i="32"/>
  <c r="C29" i="32" s="1"/>
  <c r="X29" i="32" s="1"/>
  <c r="Y29" i="32" s="1"/>
  <c r="V27" i="32"/>
  <c r="T27" i="32"/>
  <c r="W27" i="32" s="1"/>
  <c r="V26" i="32"/>
  <c r="T26" i="32"/>
  <c r="W26" i="32" s="1"/>
  <c r="M26" i="32"/>
  <c r="K26" i="32"/>
  <c r="V25" i="32"/>
  <c r="T25" i="32"/>
  <c r="W25" i="32" s="1"/>
  <c r="R25" i="32"/>
  <c r="C26" i="32" s="1"/>
  <c r="X26" i="32" s="1"/>
  <c r="Y26" i="32" s="1"/>
  <c r="V24" i="32"/>
  <c r="T24" i="32"/>
  <c r="W24" i="32" s="1"/>
  <c r="V23" i="32"/>
  <c r="T23" i="32"/>
  <c r="W23" i="32" s="1"/>
  <c r="T22" i="32"/>
  <c r="R22" i="32" s="1"/>
  <c r="K22" i="32"/>
  <c r="M22" i="32" s="1"/>
  <c r="T21" i="32"/>
  <c r="W21" i="32" s="1"/>
  <c r="K21" i="32"/>
  <c r="M21" i="32" s="1"/>
  <c r="T20" i="32"/>
  <c r="V20" i="32" s="1"/>
  <c r="K20" i="32"/>
  <c r="M20" i="32" s="1"/>
  <c r="T19" i="32"/>
  <c r="V19" i="32" s="1"/>
  <c r="K19" i="32"/>
  <c r="M19" i="32" s="1"/>
  <c r="T18" i="32"/>
  <c r="R18" i="32" s="1"/>
  <c r="K18" i="32"/>
  <c r="M18" i="32" s="1"/>
  <c r="T17" i="32"/>
  <c r="V17" i="32" s="1"/>
  <c r="R17" i="32"/>
  <c r="C18" i="32" s="1"/>
  <c r="X18" i="32" s="1"/>
  <c r="Y18" i="32" s="1"/>
  <c r="K17" i="32"/>
  <c r="M17" i="32" s="1"/>
  <c r="T16" i="32"/>
  <c r="W16" i="32" s="1"/>
  <c r="K16" i="32"/>
  <c r="M16" i="32" s="1"/>
  <c r="T15" i="32"/>
  <c r="V15" i="32" s="1"/>
  <c r="K15" i="32"/>
  <c r="M15" i="32" s="1"/>
  <c r="T14" i="32"/>
  <c r="V14" i="32" s="1"/>
  <c r="M14" i="32"/>
  <c r="K14" i="32"/>
  <c r="T13" i="32"/>
  <c r="W13" i="32" s="1"/>
  <c r="K13" i="32"/>
  <c r="M13" i="32" s="1"/>
  <c r="T12" i="32"/>
  <c r="W12" i="32" s="1"/>
  <c r="K12" i="32"/>
  <c r="M12" i="32" s="1"/>
  <c r="T11" i="32"/>
  <c r="W11" i="32" s="1"/>
  <c r="K11" i="32"/>
  <c r="M11" i="32" s="1"/>
  <c r="T10" i="32"/>
  <c r="V10" i="32" s="1"/>
  <c r="K10" i="32"/>
  <c r="M10" i="32" s="1"/>
  <c r="T9" i="32"/>
  <c r="W9" i="32" s="1"/>
  <c r="C9" i="32"/>
  <c r="K9" i="32" s="1"/>
  <c r="M9" i="32" s="1"/>
  <c r="V108" i="31"/>
  <c r="T108" i="31"/>
  <c r="W108" i="31" s="1"/>
  <c r="R108" i="31"/>
  <c r="M108" i="31"/>
  <c r="K108" i="31"/>
  <c r="W107" i="31"/>
  <c r="V107" i="31"/>
  <c r="T107" i="31"/>
  <c r="R107" i="31"/>
  <c r="M107" i="31"/>
  <c r="K107" i="31"/>
  <c r="V106" i="31"/>
  <c r="T106" i="31"/>
  <c r="W106" i="31"/>
  <c r="R106" i="31"/>
  <c r="C107" i="31" s="1"/>
  <c r="X107" i="31" s="1"/>
  <c r="Y107" i="31" s="1"/>
  <c r="M106" i="31"/>
  <c r="K106" i="31"/>
  <c r="V105" i="31"/>
  <c r="T105" i="31"/>
  <c r="W105" i="31" s="1"/>
  <c r="R105" i="31"/>
  <c r="M105" i="31"/>
  <c r="K105" i="31"/>
  <c r="W104" i="31"/>
  <c r="V104" i="31"/>
  <c r="T104" i="31"/>
  <c r="R104" i="31"/>
  <c r="C105" i="31" s="1"/>
  <c r="X105" i="31" s="1"/>
  <c r="Y105" i="31" s="1"/>
  <c r="M104" i="31"/>
  <c r="K104" i="31"/>
  <c r="V103" i="31"/>
  <c r="T103" i="31"/>
  <c r="W103" i="31" s="1"/>
  <c r="R103" i="31"/>
  <c r="M103" i="31"/>
  <c r="K103" i="31"/>
  <c r="V102" i="31"/>
  <c r="T102" i="31"/>
  <c r="W102" i="31"/>
  <c r="R102" i="31"/>
  <c r="C103" i="31" s="1"/>
  <c r="X103" i="31" s="1"/>
  <c r="Y103" i="31" s="1"/>
  <c r="M102" i="31"/>
  <c r="K102" i="31"/>
  <c r="V101" i="31"/>
  <c r="T101" i="31"/>
  <c r="W101" i="31" s="1"/>
  <c r="R101" i="31"/>
  <c r="M101" i="31"/>
  <c r="K101" i="31"/>
  <c r="V100" i="31"/>
  <c r="T100" i="31"/>
  <c r="W100" i="31"/>
  <c r="R100" i="31"/>
  <c r="C101" i="31" s="1"/>
  <c r="X101" i="31" s="1"/>
  <c r="Y101" i="31" s="1"/>
  <c r="M100" i="31"/>
  <c r="K100" i="31"/>
  <c r="V99" i="31"/>
  <c r="T99" i="31"/>
  <c r="W99" i="31" s="1"/>
  <c r="R99" i="31"/>
  <c r="M99" i="31"/>
  <c r="K99" i="31"/>
  <c r="V98" i="31"/>
  <c r="T98" i="31"/>
  <c r="W98" i="31"/>
  <c r="R98" i="31"/>
  <c r="C99" i="31" s="1"/>
  <c r="X99" i="31" s="1"/>
  <c r="Y99" i="31" s="1"/>
  <c r="M98" i="31"/>
  <c r="K98" i="31"/>
  <c r="V97" i="31"/>
  <c r="T97" i="31"/>
  <c r="W97" i="31" s="1"/>
  <c r="R97" i="31"/>
  <c r="M97" i="31"/>
  <c r="K97" i="31"/>
  <c r="W96" i="31"/>
  <c r="V96" i="31"/>
  <c r="T96" i="31"/>
  <c r="R96" i="31"/>
  <c r="C97" i="31" s="1"/>
  <c r="X97" i="31" s="1"/>
  <c r="Y97" i="31" s="1"/>
  <c r="M96" i="31"/>
  <c r="K96" i="31"/>
  <c r="V95" i="31"/>
  <c r="T95" i="31"/>
  <c r="W95" i="31" s="1"/>
  <c r="R95" i="31"/>
  <c r="M95" i="31"/>
  <c r="K95" i="31"/>
  <c r="V94" i="31"/>
  <c r="T94" i="31"/>
  <c r="W94" i="31"/>
  <c r="R94" i="31"/>
  <c r="C95" i="31" s="1"/>
  <c r="X95" i="31" s="1"/>
  <c r="Y95" i="31" s="1"/>
  <c r="M94" i="31"/>
  <c r="K94" i="31"/>
  <c r="V93" i="31"/>
  <c r="T93" i="31"/>
  <c r="W93" i="31" s="1"/>
  <c r="R93" i="31"/>
  <c r="M93" i="31"/>
  <c r="K93" i="31"/>
  <c r="V92" i="31"/>
  <c r="T92" i="31"/>
  <c r="W92" i="31"/>
  <c r="R92" i="31"/>
  <c r="C93" i="31" s="1"/>
  <c r="X93" i="31" s="1"/>
  <c r="Y93" i="31" s="1"/>
  <c r="M92" i="31"/>
  <c r="K92" i="31"/>
  <c r="V91" i="31"/>
  <c r="T91" i="31"/>
  <c r="W91" i="31" s="1"/>
  <c r="R91" i="31"/>
  <c r="M91" i="31"/>
  <c r="K91" i="31"/>
  <c r="V90" i="31"/>
  <c r="T90" i="31"/>
  <c r="W90" i="31"/>
  <c r="R90" i="31"/>
  <c r="Z90" i="31" s="1"/>
  <c r="M90" i="31"/>
  <c r="K90" i="31"/>
  <c r="V89" i="31"/>
  <c r="T89" i="31"/>
  <c r="W89" i="31" s="1"/>
  <c r="R89" i="31"/>
  <c r="M89" i="31"/>
  <c r="K89" i="31"/>
  <c r="W88" i="31"/>
  <c r="V88" i="31"/>
  <c r="T88" i="31"/>
  <c r="R88" i="31"/>
  <c r="C89" i="31" s="1"/>
  <c r="X89" i="31" s="1"/>
  <c r="Y89" i="31" s="1"/>
  <c r="M88" i="31"/>
  <c r="K88" i="31"/>
  <c r="V87" i="31"/>
  <c r="T87" i="31"/>
  <c r="W87" i="31" s="1"/>
  <c r="R87" i="31"/>
  <c r="M87" i="31"/>
  <c r="K87" i="31"/>
  <c r="V86" i="31"/>
  <c r="T86" i="31"/>
  <c r="W86" i="31"/>
  <c r="R86" i="31"/>
  <c r="C87" i="31" s="1"/>
  <c r="X87" i="31" s="1"/>
  <c r="Y87" i="31" s="1"/>
  <c r="M86" i="31"/>
  <c r="K86" i="31"/>
  <c r="V85" i="31"/>
  <c r="T85" i="31"/>
  <c r="W85" i="31" s="1"/>
  <c r="R85" i="31"/>
  <c r="M85" i="31"/>
  <c r="K85" i="31"/>
  <c r="V84" i="31"/>
  <c r="T84" i="31"/>
  <c r="W84" i="31"/>
  <c r="R84" i="31"/>
  <c r="C85" i="31" s="1"/>
  <c r="X85" i="31" s="1"/>
  <c r="Y85" i="31" s="1"/>
  <c r="M84" i="31"/>
  <c r="K84" i="31"/>
  <c r="V83" i="31"/>
  <c r="T83" i="31"/>
  <c r="W83" i="31" s="1"/>
  <c r="R83" i="31"/>
  <c r="M83" i="31"/>
  <c r="K83" i="31"/>
  <c r="V82" i="31"/>
  <c r="T82" i="31"/>
  <c r="W82" i="31"/>
  <c r="R82" i="31"/>
  <c r="C83" i="31" s="1"/>
  <c r="X83" i="31" s="1"/>
  <c r="Y83" i="31" s="1"/>
  <c r="M82" i="31"/>
  <c r="K82" i="31"/>
  <c r="V81" i="31"/>
  <c r="T81" i="31"/>
  <c r="W81" i="31" s="1"/>
  <c r="R81" i="31"/>
  <c r="M81" i="31"/>
  <c r="K81" i="31"/>
  <c r="W80" i="31"/>
  <c r="V80" i="31"/>
  <c r="T80" i="31"/>
  <c r="R80" i="31"/>
  <c r="C81" i="31" s="1"/>
  <c r="X81" i="31" s="1"/>
  <c r="Y81" i="31" s="1"/>
  <c r="M80" i="31"/>
  <c r="K80" i="31"/>
  <c r="V79" i="31"/>
  <c r="T79" i="31"/>
  <c r="W79" i="31" s="1"/>
  <c r="R79" i="31"/>
  <c r="M79" i="31"/>
  <c r="K79" i="31"/>
  <c r="V78" i="31"/>
  <c r="T78" i="31"/>
  <c r="W78" i="31" s="1"/>
  <c r="R78" i="31"/>
  <c r="M78" i="31"/>
  <c r="K78" i="31"/>
  <c r="V77" i="31"/>
  <c r="T77" i="31"/>
  <c r="W77" i="31" s="1"/>
  <c r="R77" i="31"/>
  <c r="M77" i="31"/>
  <c r="K77" i="31"/>
  <c r="V76" i="31"/>
  <c r="T76" i="31"/>
  <c r="W76" i="31"/>
  <c r="R76" i="31"/>
  <c r="C77" i="31" s="1"/>
  <c r="X77" i="31" s="1"/>
  <c r="Y77" i="31" s="1"/>
  <c r="M76" i="31"/>
  <c r="K76" i="31"/>
  <c r="V75" i="31"/>
  <c r="T75" i="31"/>
  <c r="W75" i="31" s="1"/>
  <c r="R75" i="31"/>
  <c r="M75" i="31"/>
  <c r="K75" i="31"/>
  <c r="V74" i="31"/>
  <c r="T74" i="31"/>
  <c r="W74" i="31"/>
  <c r="R74" i="31"/>
  <c r="C75" i="31" s="1"/>
  <c r="X75" i="31" s="1"/>
  <c r="Y75" i="31" s="1"/>
  <c r="M74" i="31"/>
  <c r="K74" i="31"/>
  <c r="V73" i="31"/>
  <c r="T73" i="31"/>
  <c r="W73" i="31" s="1"/>
  <c r="R73" i="31"/>
  <c r="M73" i="31"/>
  <c r="K73" i="31"/>
  <c r="V72" i="31"/>
  <c r="T72" i="31"/>
  <c r="W72" i="31"/>
  <c r="R72" i="31"/>
  <c r="C73" i="31" s="1"/>
  <c r="X73" i="31" s="1"/>
  <c r="Y73" i="31" s="1"/>
  <c r="M72" i="31"/>
  <c r="K72" i="31"/>
  <c r="V71" i="31"/>
  <c r="T71" i="31"/>
  <c r="W71" i="31" s="1"/>
  <c r="R71" i="31"/>
  <c r="M71" i="31"/>
  <c r="K71" i="31"/>
  <c r="V70" i="31"/>
  <c r="T70" i="31"/>
  <c r="W70" i="31"/>
  <c r="R70" i="31"/>
  <c r="C71" i="31" s="1"/>
  <c r="X71" i="31" s="1"/>
  <c r="Y71" i="31" s="1"/>
  <c r="M70" i="31"/>
  <c r="K70" i="31"/>
  <c r="V69" i="31"/>
  <c r="T69" i="31"/>
  <c r="W69" i="31" s="1"/>
  <c r="R69" i="31"/>
  <c r="C70" i="31" s="1"/>
  <c r="X70" i="31" s="1"/>
  <c r="Y70" i="31" s="1"/>
  <c r="M69" i="31"/>
  <c r="K69" i="31"/>
  <c r="V68" i="31"/>
  <c r="T68" i="31"/>
  <c r="W68" i="31"/>
  <c r="R68" i="31"/>
  <c r="C69" i="31" s="1"/>
  <c r="X69" i="31" s="1"/>
  <c r="Y69" i="31" s="1"/>
  <c r="M68" i="31"/>
  <c r="K68" i="31"/>
  <c r="V67" i="31"/>
  <c r="T67" i="31"/>
  <c r="W67" i="31" s="1"/>
  <c r="R67" i="31"/>
  <c r="C68" i="31" s="1"/>
  <c r="X68" i="31" s="1"/>
  <c r="Y68" i="31" s="1"/>
  <c r="M67" i="31"/>
  <c r="K67" i="31"/>
  <c r="V66" i="31"/>
  <c r="T66" i="31"/>
  <c r="W66" i="31"/>
  <c r="R66" i="31"/>
  <c r="C67" i="31" s="1"/>
  <c r="X67" i="31" s="1"/>
  <c r="Y67" i="31" s="1"/>
  <c r="M66" i="31"/>
  <c r="K66" i="31"/>
  <c r="V65" i="31"/>
  <c r="T65" i="31"/>
  <c r="W65" i="31" s="1"/>
  <c r="R65" i="31"/>
  <c r="M65" i="31"/>
  <c r="K65" i="31"/>
  <c r="V64" i="31"/>
  <c r="T64" i="31"/>
  <c r="W64" i="31" s="1"/>
  <c r="R64" i="31"/>
  <c r="C65" i="31" s="1"/>
  <c r="X65" i="31" s="1"/>
  <c r="Y65" i="31" s="1"/>
  <c r="M64" i="31"/>
  <c r="K64" i="31"/>
  <c r="V63" i="31"/>
  <c r="T63" i="31"/>
  <c r="W63" i="31" s="1"/>
  <c r="R63" i="31"/>
  <c r="AA63" i="31" s="1"/>
  <c r="M63" i="31"/>
  <c r="K63" i="31"/>
  <c r="W62" i="31"/>
  <c r="V62" i="31"/>
  <c r="T62" i="31"/>
  <c r="R62" i="31"/>
  <c r="C63" i="31" s="1"/>
  <c r="X63" i="31" s="1"/>
  <c r="Y63" i="31" s="1"/>
  <c r="M62" i="31"/>
  <c r="K62" i="31"/>
  <c r="V61" i="31"/>
  <c r="T61" i="31"/>
  <c r="W61" i="31" s="1"/>
  <c r="R61" i="31"/>
  <c r="M61" i="31"/>
  <c r="K61" i="31"/>
  <c r="V60" i="31"/>
  <c r="T60" i="31"/>
  <c r="W60" i="31"/>
  <c r="R60" i="31"/>
  <c r="C61" i="31" s="1"/>
  <c r="X61" i="31" s="1"/>
  <c r="Y61" i="31" s="1"/>
  <c r="M60" i="31"/>
  <c r="K60" i="31"/>
  <c r="V59" i="31"/>
  <c r="T59" i="31"/>
  <c r="W59" i="31" s="1"/>
  <c r="R59" i="31"/>
  <c r="C60" i="31" s="1"/>
  <c r="X60" i="31" s="1"/>
  <c r="Y60" i="31" s="1"/>
  <c r="M59" i="31"/>
  <c r="K59" i="31"/>
  <c r="V58" i="31"/>
  <c r="T58" i="31"/>
  <c r="W58" i="31"/>
  <c r="R58" i="31"/>
  <c r="C59" i="31" s="1"/>
  <c r="X59" i="31" s="1"/>
  <c r="Y59" i="31" s="1"/>
  <c r="M58" i="31"/>
  <c r="K58" i="31"/>
  <c r="V57" i="31"/>
  <c r="T57" i="31"/>
  <c r="W57" i="31" s="1"/>
  <c r="R57" i="31"/>
  <c r="M57" i="31"/>
  <c r="K57" i="31"/>
  <c r="V56" i="31"/>
  <c r="T56" i="31"/>
  <c r="W56" i="31" s="1"/>
  <c r="R56" i="31"/>
  <c r="C57" i="31" s="1"/>
  <c r="X57" i="31" s="1"/>
  <c r="Y57" i="31" s="1"/>
  <c r="M56" i="31"/>
  <c r="K56" i="31"/>
  <c r="V55" i="31"/>
  <c r="T55" i="31"/>
  <c r="W55" i="31" s="1"/>
  <c r="R55" i="31"/>
  <c r="C56" i="31" s="1"/>
  <c r="X56" i="31" s="1"/>
  <c r="Y56" i="31" s="1"/>
  <c r="M55" i="31"/>
  <c r="K55" i="31"/>
  <c r="W54" i="31"/>
  <c r="V54" i="31"/>
  <c r="T54" i="31"/>
  <c r="R54" i="31"/>
  <c r="C55" i="31" s="1"/>
  <c r="X55" i="31" s="1"/>
  <c r="Y55" i="31" s="1"/>
  <c r="M54" i="31"/>
  <c r="K54" i="31"/>
  <c r="V53" i="31"/>
  <c r="T53" i="31"/>
  <c r="W53" i="31" s="1"/>
  <c r="R53" i="31"/>
  <c r="M53" i="31"/>
  <c r="K53" i="31"/>
  <c r="V52" i="31"/>
  <c r="T52" i="31"/>
  <c r="W52" i="31"/>
  <c r="R52" i="31"/>
  <c r="C53" i="31" s="1"/>
  <c r="X53" i="31" s="1"/>
  <c r="Y53" i="31" s="1"/>
  <c r="M52" i="31"/>
  <c r="K52" i="31"/>
  <c r="V51" i="31"/>
  <c r="T51" i="31"/>
  <c r="W51" i="31" s="1"/>
  <c r="R51" i="31"/>
  <c r="C52" i="31" s="1"/>
  <c r="X52" i="31" s="1"/>
  <c r="Y52" i="31" s="1"/>
  <c r="M51" i="31"/>
  <c r="K51" i="31"/>
  <c r="V50" i="31"/>
  <c r="T50" i="31"/>
  <c r="W50" i="31"/>
  <c r="R50" i="31"/>
  <c r="C51" i="31" s="1"/>
  <c r="X51" i="31" s="1"/>
  <c r="Y51" i="31" s="1"/>
  <c r="M50" i="31"/>
  <c r="K50" i="31"/>
  <c r="V49" i="31"/>
  <c r="T49" i="31"/>
  <c r="W49" i="31" s="1"/>
  <c r="R49" i="31"/>
  <c r="M49" i="31"/>
  <c r="K49" i="31"/>
  <c r="V48" i="31"/>
  <c r="T48" i="31"/>
  <c r="W48" i="31" s="1"/>
  <c r="R48" i="31"/>
  <c r="C49" i="31" s="1"/>
  <c r="X49" i="31" s="1"/>
  <c r="Y49" i="31" s="1"/>
  <c r="M48" i="31"/>
  <c r="K48" i="31"/>
  <c r="V47" i="31"/>
  <c r="T47" i="31"/>
  <c r="W47" i="31" s="1"/>
  <c r="R47" i="31"/>
  <c r="C48" i="31" s="1"/>
  <c r="X48" i="31" s="1"/>
  <c r="Y48" i="31" s="1"/>
  <c r="M47" i="31"/>
  <c r="K47" i="31"/>
  <c r="W46" i="31"/>
  <c r="V46" i="31"/>
  <c r="T46" i="31"/>
  <c r="R46" i="31"/>
  <c r="C47" i="31" s="1"/>
  <c r="X47" i="31" s="1"/>
  <c r="Y47" i="31" s="1"/>
  <c r="M46" i="31"/>
  <c r="K46" i="31"/>
  <c r="V45" i="31"/>
  <c r="T45" i="31"/>
  <c r="W45" i="31" s="1"/>
  <c r="R45" i="31"/>
  <c r="M45" i="31"/>
  <c r="K45" i="31"/>
  <c r="V44" i="31"/>
  <c r="T44" i="31"/>
  <c r="W44" i="31"/>
  <c r="R44" i="31"/>
  <c r="C45" i="31" s="1"/>
  <c r="X45" i="31" s="1"/>
  <c r="Y45" i="31" s="1"/>
  <c r="M44" i="31"/>
  <c r="K44" i="31"/>
  <c r="V43" i="31"/>
  <c r="T43" i="31"/>
  <c r="W43" i="31" s="1"/>
  <c r="R43" i="31"/>
  <c r="C44" i="31" s="1"/>
  <c r="X44" i="31" s="1"/>
  <c r="Y44" i="31" s="1"/>
  <c r="M43" i="31"/>
  <c r="K43" i="31"/>
  <c r="V42" i="31"/>
  <c r="T42" i="31"/>
  <c r="W42" i="31"/>
  <c r="R42" i="31"/>
  <c r="C43" i="31" s="1"/>
  <c r="X43" i="31" s="1"/>
  <c r="Y43" i="31" s="1"/>
  <c r="M42" i="31"/>
  <c r="K42" i="31"/>
  <c r="V41" i="31"/>
  <c r="T41" i="31"/>
  <c r="W41" i="31" s="1"/>
  <c r="R41" i="31"/>
  <c r="M41" i="31"/>
  <c r="K41" i="31"/>
  <c r="V40" i="31"/>
  <c r="T40" i="31"/>
  <c r="W40" i="31" s="1"/>
  <c r="R40" i="31"/>
  <c r="C41" i="31" s="1"/>
  <c r="X41" i="31" s="1"/>
  <c r="Y41" i="31" s="1"/>
  <c r="M40" i="31"/>
  <c r="K40" i="31"/>
  <c r="V39" i="31"/>
  <c r="T39" i="31"/>
  <c r="W39" i="31" s="1"/>
  <c r="R39" i="31"/>
  <c r="C40" i="31" s="1"/>
  <c r="X40" i="31" s="1"/>
  <c r="Y40" i="31" s="1"/>
  <c r="M39" i="31"/>
  <c r="K39" i="31"/>
  <c r="W38" i="31"/>
  <c r="V38" i="31"/>
  <c r="T38" i="31"/>
  <c r="R38" i="31"/>
  <c r="C39" i="31" s="1"/>
  <c r="X39" i="31" s="1"/>
  <c r="Y39" i="31" s="1"/>
  <c r="M38" i="31"/>
  <c r="K38" i="31"/>
  <c r="V37" i="31"/>
  <c r="T37" i="31"/>
  <c r="W37" i="31" s="1"/>
  <c r="R37" i="31"/>
  <c r="M37" i="31"/>
  <c r="K37" i="31"/>
  <c r="V36" i="31"/>
  <c r="T36" i="31"/>
  <c r="W36" i="31"/>
  <c r="R36" i="31"/>
  <c r="C37" i="31" s="1"/>
  <c r="X37" i="31" s="1"/>
  <c r="Y37" i="31" s="1"/>
  <c r="M36" i="31"/>
  <c r="K36" i="31"/>
  <c r="W35" i="31"/>
  <c r="V35" i="31"/>
  <c r="T35" i="31"/>
  <c r="R35" i="31"/>
  <c r="C36" i="31" s="1"/>
  <c r="X36" i="31" s="1"/>
  <c r="Y36" i="31" s="1"/>
  <c r="M35" i="31"/>
  <c r="K35" i="31"/>
  <c r="V34" i="31"/>
  <c r="T34" i="31"/>
  <c r="W34" i="31"/>
  <c r="R34" i="31"/>
  <c r="C35" i="31" s="1"/>
  <c r="X35" i="31" s="1"/>
  <c r="Y35" i="31" s="1"/>
  <c r="M34" i="31"/>
  <c r="K34" i="31"/>
  <c r="V33" i="31"/>
  <c r="T33" i="31"/>
  <c r="W33" i="31" s="1"/>
  <c r="R33" i="31"/>
  <c r="M33" i="31"/>
  <c r="K33" i="31"/>
  <c r="V32" i="31"/>
  <c r="T32" i="31"/>
  <c r="W32" i="31" s="1"/>
  <c r="R32" i="31"/>
  <c r="C33" i="31" s="1"/>
  <c r="X33" i="31" s="1"/>
  <c r="Y33" i="31" s="1"/>
  <c r="V31" i="31"/>
  <c r="T31" i="31"/>
  <c r="W31" i="31" s="1"/>
  <c r="R31" i="31"/>
  <c r="C32" i="31" s="1"/>
  <c r="X32" i="31" s="1"/>
  <c r="Y32" i="31" s="1"/>
  <c r="V30" i="31"/>
  <c r="T30" i="31"/>
  <c r="W30" i="31" s="1"/>
  <c r="R30" i="31"/>
  <c r="C31" i="31" s="1"/>
  <c r="X31" i="31" s="1"/>
  <c r="Y31" i="31" s="1"/>
  <c r="V29" i="31"/>
  <c r="T29" i="31"/>
  <c r="W29" i="31" s="1"/>
  <c r="R29" i="31"/>
  <c r="V28" i="31"/>
  <c r="T28" i="31"/>
  <c r="W28" i="31"/>
  <c r="R28" i="31"/>
  <c r="C29" i="31" s="1"/>
  <c r="X29" i="31" s="1"/>
  <c r="Y29" i="31" s="1"/>
  <c r="V27" i="31"/>
  <c r="T27" i="31"/>
  <c r="W27" i="31" s="1"/>
  <c r="K27" i="31"/>
  <c r="M27" i="31" s="1"/>
  <c r="V26" i="31"/>
  <c r="T26" i="31"/>
  <c r="W26" i="31" s="1"/>
  <c r="V25" i="31"/>
  <c r="T25" i="31"/>
  <c r="W25" i="31" s="1"/>
  <c r="V24" i="31"/>
  <c r="T24" i="31"/>
  <c r="W24" i="31" s="1"/>
  <c r="V23" i="31"/>
  <c r="T23" i="31"/>
  <c r="W23" i="31" s="1"/>
  <c r="T22" i="31"/>
  <c r="W22" i="31" s="1"/>
  <c r="K22" i="31"/>
  <c r="M22" i="31" s="1"/>
  <c r="T21" i="31"/>
  <c r="V21" i="31" s="1"/>
  <c r="R21" i="31"/>
  <c r="C22" i="31" s="1"/>
  <c r="X22" i="31" s="1"/>
  <c r="Y22" i="31" s="1"/>
  <c r="M21" i="31"/>
  <c r="K21" i="31"/>
  <c r="T20" i="31"/>
  <c r="V20" i="31" s="1"/>
  <c r="M20" i="31"/>
  <c r="K20" i="31"/>
  <c r="T19" i="31"/>
  <c r="V19" i="31" s="1"/>
  <c r="K19" i="31"/>
  <c r="M19" i="31" s="1"/>
  <c r="T18" i="31"/>
  <c r="V18" i="31" s="1"/>
  <c r="M18" i="31"/>
  <c r="K18" i="31"/>
  <c r="T17" i="31"/>
  <c r="W17" i="31" s="1"/>
  <c r="K17" i="31"/>
  <c r="M17" i="31" s="1"/>
  <c r="T16" i="31"/>
  <c r="W16" i="31" s="1"/>
  <c r="M16" i="31"/>
  <c r="K16" i="31"/>
  <c r="T15" i="31"/>
  <c r="W15" i="31" s="1"/>
  <c r="K15" i="31"/>
  <c r="M15" i="31" s="1"/>
  <c r="T14" i="31"/>
  <c r="W14" i="31" s="1"/>
  <c r="M14" i="31"/>
  <c r="K14" i="31"/>
  <c r="T13" i="31"/>
  <c r="V13" i="31" s="1"/>
  <c r="K13" i="31"/>
  <c r="M13" i="31" s="1"/>
  <c r="T12" i="31"/>
  <c r="V12" i="31" s="1"/>
  <c r="R12" i="31"/>
  <c r="K12" i="31"/>
  <c r="M12" i="31" s="1"/>
  <c r="T11" i="31"/>
  <c r="V11" i="31" s="1"/>
  <c r="K11" i="31"/>
  <c r="M11" i="31" s="1"/>
  <c r="T10" i="31"/>
  <c r="V10" i="31" s="1"/>
  <c r="M10" i="31"/>
  <c r="K10" i="31"/>
  <c r="T9" i="31"/>
  <c r="V9" i="31" s="1"/>
  <c r="C9" i="31"/>
  <c r="K9" i="31"/>
  <c r="M9" i="31" s="1"/>
  <c r="R10" i="17"/>
  <c r="T10" i="17"/>
  <c r="R11" i="17"/>
  <c r="C12" i="17"/>
  <c r="T11" i="17"/>
  <c r="R12" i="17"/>
  <c r="C13" i="17" s="1"/>
  <c r="T12" i="17"/>
  <c r="R13" i="17"/>
  <c r="T13" i="17"/>
  <c r="R14" i="17"/>
  <c r="T14" i="17"/>
  <c r="R15" i="17"/>
  <c r="C16" i="17"/>
  <c r="T15" i="17"/>
  <c r="R16" i="17"/>
  <c r="C17" i="17" s="1"/>
  <c r="T16" i="17"/>
  <c r="R17" i="17"/>
  <c r="C18" i="17"/>
  <c r="T17" i="17"/>
  <c r="R18" i="17"/>
  <c r="C19" i="17" s="1"/>
  <c r="T18" i="17"/>
  <c r="R19" i="17"/>
  <c r="C20" i="17" s="1"/>
  <c r="T19" i="17"/>
  <c r="R20" i="17"/>
  <c r="C21" i="17"/>
  <c r="T20" i="17"/>
  <c r="R21" i="17"/>
  <c r="C22" i="17" s="1"/>
  <c r="T21" i="17"/>
  <c r="R22" i="17"/>
  <c r="T22" i="17"/>
  <c r="R23" i="17"/>
  <c r="C24" i="17" s="1"/>
  <c r="T23" i="17"/>
  <c r="R24" i="17"/>
  <c r="C25" i="17" s="1"/>
  <c r="T24" i="17"/>
  <c r="R25" i="17"/>
  <c r="T25" i="17"/>
  <c r="R26" i="17"/>
  <c r="C27" i="17"/>
  <c r="T26" i="17"/>
  <c r="R27" i="17"/>
  <c r="C28" i="17" s="1"/>
  <c r="T27" i="17"/>
  <c r="R28" i="17"/>
  <c r="C29" i="17"/>
  <c r="T28" i="17"/>
  <c r="R29" i="17"/>
  <c r="C30" i="17" s="1"/>
  <c r="T29" i="17"/>
  <c r="R30" i="17"/>
  <c r="T30" i="17"/>
  <c r="R31" i="17"/>
  <c r="T31" i="17"/>
  <c r="R32" i="17"/>
  <c r="C33" i="17"/>
  <c r="T32" i="17"/>
  <c r="R33" i="17"/>
  <c r="C34" i="17" s="1"/>
  <c r="T33" i="17"/>
  <c r="R34" i="17"/>
  <c r="T34" i="17"/>
  <c r="R35" i="17"/>
  <c r="C36" i="17"/>
  <c r="T35" i="17"/>
  <c r="R36" i="17"/>
  <c r="C37" i="17" s="1"/>
  <c r="T36" i="17"/>
  <c r="R37" i="17"/>
  <c r="T37" i="17"/>
  <c r="R38" i="17"/>
  <c r="T38" i="17"/>
  <c r="R39" i="17"/>
  <c r="T39" i="17"/>
  <c r="R40" i="17"/>
  <c r="C41" i="17"/>
  <c r="T40" i="17"/>
  <c r="R41" i="17"/>
  <c r="C42" i="17" s="1"/>
  <c r="T41" i="17"/>
  <c r="R42" i="17"/>
  <c r="C43" i="17"/>
  <c r="T42" i="17"/>
  <c r="R43" i="17"/>
  <c r="C44" i="17" s="1"/>
  <c r="T43" i="17"/>
  <c r="R44" i="17"/>
  <c r="C45" i="17" s="1"/>
  <c r="T44" i="17"/>
  <c r="R45" i="17"/>
  <c r="T45" i="17"/>
  <c r="R46" i="17"/>
  <c r="T46" i="17"/>
  <c r="R47" i="17"/>
  <c r="C48" i="17"/>
  <c r="T47" i="17"/>
  <c r="R48" i="17"/>
  <c r="C49" i="17" s="1"/>
  <c r="T48" i="17"/>
  <c r="R49" i="17"/>
  <c r="C50" i="17"/>
  <c r="T49" i="17"/>
  <c r="R50" i="17"/>
  <c r="T50" i="17"/>
  <c r="R51" i="17"/>
  <c r="C52" i="17" s="1"/>
  <c r="T51" i="17"/>
  <c r="R52" i="17"/>
  <c r="C53" i="17"/>
  <c r="T52" i="17"/>
  <c r="R53" i="17"/>
  <c r="T53" i="17"/>
  <c r="R54" i="17"/>
  <c r="C55" i="17" s="1"/>
  <c r="T54" i="17"/>
  <c r="R55" i="17"/>
  <c r="T55" i="17"/>
  <c r="R56" i="17"/>
  <c r="C57" i="17" s="1"/>
  <c r="T56" i="17"/>
  <c r="R57" i="17"/>
  <c r="T57" i="17"/>
  <c r="R58" i="17"/>
  <c r="C59" i="17"/>
  <c r="T58" i="17"/>
  <c r="R59" i="17"/>
  <c r="C60" i="17" s="1"/>
  <c r="T59" i="17"/>
  <c r="R60" i="17"/>
  <c r="C61" i="17"/>
  <c r="T60" i="17"/>
  <c r="R61" i="17"/>
  <c r="C62" i="17" s="1"/>
  <c r="T61" i="17"/>
  <c r="R62" i="17"/>
  <c r="T62" i="17"/>
  <c r="R63" i="17"/>
  <c r="T63" i="17"/>
  <c r="R64" i="17"/>
  <c r="C65" i="17"/>
  <c r="T64" i="17"/>
  <c r="R65" i="17"/>
  <c r="C66" i="17" s="1"/>
  <c r="T65" i="17"/>
  <c r="R66" i="17"/>
  <c r="T66" i="17"/>
  <c r="R67" i="17"/>
  <c r="C68" i="17"/>
  <c r="T67" i="17"/>
  <c r="R68" i="17"/>
  <c r="C69" i="17" s="1"/>
  <c r="T68" i="17"/>
  <c r="R69" i="17"/>
  <c r="T69" i="17"/>
  <c r="R70" i="17"/>
  <c r="T70" i="17"/>
  <c r="R71" i="17"/>
  <c r="T71" i="17"/>
  <c r="R72" i="17"/>
  <c r="C73" i="17"/>
  <c r="T72" i="17"/>
  <c r="R73" i="17"/>
  <c r="C74" i="17" s="1"/>
  <c r="T73" i="17"/>
  <c r="R74" i="17"/>
  <c r="C75" i="17"/>
  <c r="T74" i="17"/>
  <c r="R75" i="17"/>
  <c r="C76" i="17" s="1"/>
  <c r="T75" i="17"/>
  <c r="R76" i="17"/>
  <c r="C77" i="17"/>
  <c r="T76" i="17"/>
  <c r="R77" i="17"/>
  <c r="C78" i="17" s="1"/>
  <c r="T77" i="17"/>
  <c r="R78" i="17"/>
  <c r="T78" i="17"/>
  <c r="R79" i="17"/>
  <c r="C80" i="17"/>
  <c r="T79" i="17"/>
  <c r="R80" i="17"/>
  <c r="C81" i="17" s="1"/>
  <c r="T80" i="17"/>
  <c r="R81" i="17"/>
  <c r="T81" i="17"/>
  <c r="R82" i="17"/>
  <c r="C83" i="17"/>
  <c r="T82" i="17"/>
  <c r="R83" i="17"/>
  <c r="C84" i="17" s="1"/>
  <c r="T83" i="17"/>
  <c r="R84" i="17"/>
  <c r="C85" i="17"/>
  <c r="T84" i="17"/>
  <c r="R85" i="17"/>
  <c r="C86" i="17" s="1"/>
  <c r="T85" i="17"/>
  <c r="R86" i="17"/>
  <c r="T86" i="17"/>
  <c r="R87" i="17"/>
  <c r="C88" i="17"/>
  <c r="T87" i="17"/>
  <c r="R88" i="17"/>
  <c r="C89" i="17" s="1"/>
  <c r="T88" i="17"/>
  <c r="R89" i="17"/>
  <c r="C90" i="17"/>
  <c r="T89" i="17"/>
  <c r="R90" i="17"/>
  <c r="C91" i="17" s="1"/>
  <c r="T90" i="17"/>
  <c r="R91" i="17"/>
  <c r="C92" i="17"/>
  <c r="T91" i="17"/>
  <c r="R92" i="17"/>
  <c r="C93" i="17" s="1"/>
  <c r="T92" i="17"/>
  <c r="R93" i="17"/>
  <c r="C94" i="17"/>
  <c r="T93" i="17"/>
  <c r="R94" i="17"/>
  <c r="C95" i="17" s="1"/>
  <c r="T94" i="17"/>
  <c r="R95" i="17"/>
  <c r="C96" i="17" s="1"/>
  <c r="T95" i="17"/>
  <c r="R96" i="17"/>
  <c r="C97" i="17"/>
  <c r="T96" i="17"/>
  <c r="R97" i="17"/>
  <c r="C98" i="17" s="1"/>
  <c r="T97" i="17"/>
  <c r="R98" i="17"/>
  <c r="C99" i="17" s="1"/>
  <c r="T98" i="17"/>
  <c r="R99" i="17"/>
  <c r="C100" i="17"/>
  <c r="T99" i="17"/>
  <c r="R100" i="17"/>
  <c r="C101" i="17" s="1"/>
  <c r="T100" i="17"/>
  <c r="R101" i="17"/>
  <c r="C102" i="17"/>
  <c r="T101" i="17"/>
  <c r="R102" i="17"/>
  <c r="C103" i="17" s="1"/>
  <c r="T102" i="17"/>
  <c r="R103" i="17"/>
  <c r="C104" i="17" s="1"/>
  <c r="T103" i="17"/>
  <c r="R104" i="17"/>
  <c r="C105" i="17"/>
  <c r="T104" i="17"/>
  <c r="R105" i="17"/>
  <c r="C106" i="17" s="1"/>
  <c r="T105" i="17"/>
  <c r="R106" i="17"/>
  <c r="C107" i="17"/>
  <c r="T106" i="17"/>
  <c r="R107" i="17"/>
  <c r="C108" i="17" s="1"/>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K106" i="17"/>
  <c r="K105" i="17"/>
  <c r="K104" i="17"/>
  <c r="K103" i="17"/>
  <c r="K102" i="17"/>
  <c r="K101" i="17"/>
  <c r="K100" i="17"/>
  <c r="K99" i="17"/>
  <c r="K98" i="17"/>
  <c r="K97" i="17"/>
  <c r="K96" i="17"/>
  <c r="K95" i="17"/>
  <c r="K94" i="17"/>
  <c r="K93" i="17"/>
  <c r="K92" i="17"/>
  <c r="K91" i="17"/>
  <c r="K90" i="17"/>
  <c r="K89" i="17"/>
  <c r="K88" i="17"/>
  <c r="K87" i="17"/>
  <c r="C87" i="17"/>
  <c r="K86" i="17"/>
  <c r="K85" i="17"/>
  <c r="K84" i="17"/>
  <c r="K83" i="17"/>
  <c r="K82" i="17"/>
  <c r="C82" i="17"/>
  <c r="K81" i="17"/>
  <c r="K80" i="17"/>
  <c r="K79" i="17"/>
  <c r="C79" i="17"/>
  <c r="K78" i="17"/>
  <c r="K77" i="17"/>
  <c r="K76" i="17"/>
  <c r="K75" i="17"/>
  <c r="K74" i="17"/>
  <c r="K73" i="17"/>
  <c r="K72" i="17"/>
  <c r="C72" i="17"/>
  <c r="K71" i="17"/>
  <c r="C71" i="17"/>
  <c r="K70" i="17"/>
  <c r="C70" i="17"/>
  <c r="K69" i="17"/>
  <c r="K68" i="17"/>
  <c r="K67" i="17"/>
  <c r="C67" i="17"/>
  <c r="K66" i="17"/>
  <c r="K65" i="17"/>
  <c r="K64" i="17"/>
  <c r="C64" i="17"/>
  <c r="K63" i="17"/>
  <c r="C63" i="17"/>
  <c r="K62" i="17"/>
  <c r="K61" i="17"/>
  <c r="K60" i="17"/>
  <c r="K59" i="17"/>
  <c r="K58" i="17"/>
  <c r="C58" i="17"/>
  <c r="K57" i="17"/>
  <c r="K56" i="17"/>
  <c r="C56" i="17"/>
  <c r="K55" i="17"/>
  <c r="K54" i="17"/>
  <c r="C54" i="17"/>
  <c r="K53" i="17"/>
  <c r="K52" i="17"/>
  <c r="K51" i="17"/>
  <c r="C51" i="17"/>
  <c r="K50" i="17"/>
  <c r="K49" i="17"/>
  <c r="K48" i="17"/>
  <c r="K47" i="17"/>
  <c r="C47" i="17"/>
  <c r="K46" i="17"/>
  <c r="C46" i="17"/>
  <c r="K45" i="17"/>
  <c r="K44" i="17"/>
  <c r="K43" i="17"/>
  <c r="K42" i="17"/>
  <c r="K41" i="17"/>
  <c r="K40" i="17"/>
  <c r="C40" i="17"/>
  <c r="K39" i="17"/>
  <c r="C39" i="17"/>
  <c r="K38" i="17"/>
  <c r="C38" i="17"/>
  <c r="K37" i="17"/>
  <c r="K36" i="17"/>
  <c r="K35" i="17"/>
  <c r="C35" i="17"/>
  <c r="K34" i="17"/>
  <c r="K33" i="17"/>
  <c r="K32" i="17"/>
  <c r="C32" i="17"/>
  <c r="K31" i="17"/>
  <c r="C31" i="17"/>
  <c r="K30" i="17"/>
  <c r="K29" i="17"/>
  <c r="K28" i="17"/>
  <c r="K27" i="17"/>
  <c r="K26" i="17"/>
  <c r="C26" i="17"/>
  <c r="K25" i="17"/>
  <c r="K24" i="17"/>
  <c r="K23" i="17"/>
  <c r="C23" i="17"/>
  <c r="K22" i="17"/>
  <c r="K21" i="17"/>
  <c r="K20" i="17"/>
  <c r="K19" i="17"/>
  <c r="K18" i="17"/>
  <c r="K17" i="17"/>
  <c r="K16" i="17"/>
  <c r="K15" i="17"/>
  <c r="C15" i="17"/>
  <c r="K14" i="17"/>
  <c r="C14" i="17"/>
  <c r="K13" i="17"/>
  <c r="K12" i="17"/>
  <c r="K11" i="17"/>
  <c r="C11" i="17"/>
  <c r="K10" i="17"/>
  <c r="K9" i="17"/>
  <c r="M9" i="17" s="1"/>
  <c r="R9" i="17" s="1"/>
  <c r="L2" i="17"/>
  <c r="V18" i="32"/>
  <c r="V9" i="32"/>
  <c r="W22" i="33"/>
  <c r="V11" i="33"/>
  <c r="W20" i="33"/>
  <c r="V16" i="33"/>
  <c r="V9" i="33"/>
  <c r="W9" i="33"/>
  <c r="V12" i="32"/>
  <c r="R28" i="33" l="1"/>
  <c r="C29" i="33" s="1"/>
  <c r="X29" i="33" s="1"/>
  <c r="Y29" i="33" s="1"/>
  <c r="R27" i="31"/>
  <c r="C28" i="31" s="1"/>
  <c r="X28" i="31" s="1"/>
  <c r="Y28" i="31" s="1"/>
  <c r="K31" i="31"/>
  <c r="M31" i="31" s="1"/>
  <c r="K29" i="31"/>
  <c r="M29" i="31" s="1"/>
  <c r="K32" i="31"/>
  <c r="M32" i="31" s="1"/>
  <c r="R27" i="32"/>
  <c r="R27" i="33"/>
  <c r="R26" i="31"/>
  <c r="C27" i="31" s="1"/>
  <c r="X27" i="31" s="1"/>
  <c r="Y27" i="31" s="1"/>
  <c r="R26" i="32"/>
  <c r="C27" i="32" s="1"/>
  <c r="K29" i="32"/>
  <c r="M29" i="32" s="1"/>
  <c r="R25" i="31"/>
  <c r="R25" i="33"/>
  <c r="C26" i="33" s="1"/>
  <c r="X26" i="33" s="1"/>
  <c r="Y26" i="33" s="1"/>
  <c r="R24" i="31"/>
  <c r="C25" i="31" s="1"/>
  <c r="X25" i="31" s="1"/>
  <c r="Y25" i="31" s="1"/>
  <c r="R24" i="32"/>
  <c r="C25" i="32" s="1"/>
  <c r="X25" i="32" s="1"/>
  <c r="Y25" i="32" s="1"/>
  <c r="R24" i="33"/>
  <c r="AA24" i="33" s="1"/>
  <c r="R23" i="31"/>
  <c r="C24" i="31" s="1"/>
  <c r="X24" i="31" s="1"/>
  <c r="Y24" i="31" s="1"/>
  <c r="R23" i="32"/>
  <c r="R22" i="31"/>
  <c r="C23" i="31" s="1"/>
  <c r="X23" i="31" s="1"/>
  <c r="Y23" i="31" s="1"/>
  <c r="K24" i="31"/>
  <c r="M24" i="31" s="1"/>
  <c r="K25" i="32"/>
  <c r="M25" i="32" s="1"/>
  <c r="R21" i="32"/>
  <c r="R21" i="33"/>
  <c r="Z21" i="33" s="1"/>
  <c r="V21" i="32"/>
  <c r="W21" i="31"/>
  <c r="R20" i="31"/>
  <c r="R20" i="32"/>
  <c r="AA20" i="32" s="1"/>
  <c r="W20" i="32"/>
  <c r="W19" i="32"/>
  <c r="R19" i="32"/>
  <c r="R20" i="33"/>
  <c r="AA20" i="33" s="1"/>
  <c r="R19" i="31"/>
  <c r="Z19" i="31" s="1"/>
  <c r="W19" i="31"/>
  <c r="R18" i="31"/>
  <c r="C19" i="31" s="1"/>
  <c r="X19" i="31" s="1"/>
  <c r="Y19" i="31" s="1"/>
  <c r="W18" i="31"/>
  <c r="W18" i="32"/>
  <c r="V19" i="33"/>
  <c r="R19" i="33"/>
  <c r="AA19" i="33" s="1"/>
  <c r="R18" i="33"/>
  <c r="AA18" i="33" s="1"/>
  <c r="V18" i="33"/>
  <c r="R17" i="31"/>
  <c r="C18" i="31" s="1"/>
  <c r="X18" i="31" s="1"/>
  <c r="Y18" i="31" s="1"/>
  <c r="V17" i="31"/>
  <c r="W17" i="32"/>
  <c r="R17" i="33"/>
  <c r="W17" i="33"/>
  <c r="V16" i="31"/>
  <c r="R16" i="31"/>
  <c r="C17" i="31" s="1"/>
  <c r="X17" i="31" s="1"/>
  <c r="Y17" i="31" s="1"/>
  <c r="R16" i="32"/>
  <c r="C17" i="32" s="1"/>
  <c r="X17" i="32" s="1"/>
  <c r="Y17" i="32" s="1"/>
  <c r="V16" i="32"/>
  <c r="V15" i="31"/>
  <c r="R15" i="31"/>
  <c r="C16" i="31" s="1"/>
  <c r="X16" i="31" s="1"/>
  <c r="Y16" i="31" s="1"/>
  <c r="R15" i="32"/>
  <c r="C16" i="32" s="1"/>
  <c r="X16" i="32" s="1"/>
  <c r="Y16" i="32" s="1"/>
  <c r="R15" i="33"/>
  <c r="Z15" i="33" s="1"/>
  <c r="W15" i="33"/>
  <c r="R14" i="31"/>
  <c r="C15" i="31" s="1"/>
  <c r="X15" i="31" s="1"/>
  <c r="Y15" i="31" s="1"/>
  <c r="R14" i="32"/>
  <c r="C15" i="32" s="1"/>
  <c r="X15" i="32" s="1"/>
  <c r="Y15" i="32" s="1"/>
  <c r="W14" i="32"/>
  <c r="R14" i="33"/>
  <c r="V14" i="33"/>
  <c r="R13" i="31"/>
  <c r="C14" i="31" s="1"/>
  <c r="X14" i="31" s="1"/>
  <c r="Y14" i="31" s="1"/>
  <c r="W13" i="31"/>
  <c r="R13" i="32"/>
  <c r="R13" i="33"/>
  <c r="Z13" i="33" s="1"/>
  <c r="V13" i="33"/>
  <c r="R12" i="32"/>
  <c r="R12" i="33"/>
  <c r="AA12" i="33" s="1"/>
  <c r="V12" i="33"/>
  <c r="R11" i="31"/>
  <c r="C12" i="31" s="1"/>
  <c r="X12" i="31" s="1"/>
  <c r="Y12" i="31" s="1"/>
  <c r="W11" i="31"/>
  <c r="R11" i="32"/>
  <c r="C12" i="32" s="1"/>
  <c r="X12" i="32" s="1"/>
  <c r="Y12" i="32" s="1"/>
  <c r="R11" i="33"/>
  <c r="AA11" i="33" s="1"/>
  <c r="R10" i="31"/>
  <c r="Z10" i="31" s="1"/>
  <c r="R10" i="32"/>
  <c r="C93" i="32"/>
  <c r="X93" i="32" s="1"/>
  <c r="Y93" i="32" s="1"/>
  <c r="C61" i="32"/>
  <c r="X61" i="32" s="1"/>
  <c r="Y61" i="32" s="1"/>
  <c r="W10" i="32"/>
  <c r="C84" i="32"/>
  <c r="X84" i="32" s="1"/>
  <c r="Y84" i="32" s="1"/>
  <c r="C101" i="32"/>
  <c r="X101" i="32" s="1"/>
  <c r="Y101" i="32" s="1"/>
  <c r="R10" i="33"/>
  <c r="AA10" i="33" s="1"/>
  <c r="C106" i="33"/>
  <c r="X106" i="33" s="1"/>
  <c r="Y106" i="33" s="1"/>
  <c r="W10" i="33"/>
  <c r="C27" i="33"/>
  <c r="X27" i="33" s="1"/>
  <c r="Y27" i="33" s="1"/>
  <c r="C43" i="33"/>
  <c r="X43" i="33" s="1"/>
  <c r="Y43" i="33" s="1"/>
  <c r="C69" i="33"/>
  <c r="X69" i="33" s="1"/>
  <c r="Y69" i="33" s="1"/>
  <c r="C91" i="31"/>
  <c r="X91" i="31" s="1"/>
  <c r="Y91" i="31" s="1"/>
  <c r="R9" i="31"/>
  <c r="Z9" i="31" s="1"/>
  <c r="H4" i="31"/>
  <c r="W9" i="31"/>
  <c r="AA90" i="31"/>
  <c r="C53" i="32"/>
  <c r="X53" i="32" s="1"/>
  <c r="Y53" i="32" s="1"/>
  <c r="C60" i="32"/>
  <c r="X60" i="32" s="1"/>
  <c r="Y60" i="32" s="1"/>
  <c r="C105" i="32"/>
  <c r="X105" i="32" s="1"/>
  <c r="Y105" i="32" s="1"/>
  <c r="C85" i="32"/>
  <c r="X85" i="32" s="1"/>
  <c r="Y85" i="32" s="1"/>
  <c r="C33" i="32"/>
  <c r="X33" i="32" s="1"/>
  <c r="Y33" i="32" s="1"/>
  <c r="C68" i="32"/>
  <c r="X68" i="32" s="1"/>
  <c r="Y68" i="32" s="1"/>
  <c r="C69" i="32"/>
  <c r="X69" i="32" s="1"/>
  <c r="Y69" i="32" s="1"/>
  <c r="Z75" i="32"/>
  <c r="Z59" i="32"/>
  <c r="R9" i="32"/>
  <c r="AA9" i="32" s="1"/>
  <c r="C76" i="32"/>
  <c r="X76" i="32" s="1"/>
  <c r="Y76" i="32" s="1"/>
  <c r="C77" i="32"/>
  <c r="X77" i="32" s="1"/>
  <c r="Y77" i="32" s="1"/>
  <c r="C104" i="32"/>
  <c r="X104" i="32" s="1"/>
  <c r="Y104" i="32" s="1"/>
  <c r="Z100" i="32"/>
  <c r="Z41" i="32"/>
  <c r="Z92" i="32"/>
  <c r="Z20" i="32"/>
  <c r="C30" i="33"/>
  <c r="X30" i="33" s="1"/>
  <c r="Y30" i="33" s="1"/>
  <c r="C78" i="33"/>
  <c r="X78" i="33" s="1"/>
  <c r="Y78" i="33" s="1"/>
  <c r="C46" i="33"/>
  <c r="X46" i="33" s="1"/>
  <c r="Y46" i="33" s="1"/>
  <c r="C55" i="33"/>
  <c r="X55" i="33" s="1"/>
  <c r="Y55" i="33" s="1"/>
  <c r="Z108" i="33"/>
  <c r="C37" i="33"/>
  <c r="X37" i="33" s="1"/>
  <c r="Y37" i="33" s="1"/>
  <c r="C12" i="33"/>
  <c r="X12" i="33" s="1"/>
  <c r="Y12" i="33" s="1"/>
  <c r="C14" i="33"/>
  <c r="X14" i="33" s="1"/>
  <c r="Y14" i="33" s="1"/>
  <c r="C62" i="33"/>
  <c r="X62" i="33" s="1"/>
  <c r="Y62" i="33" s="1"/>
  <c r="C83" i="33"/>
  <c r="X83" i="33" s="1"/>
  <c r="Y83" i="33" s="1"/>
  <c r="C94" i="33"/>
  <c r="X94" i="33" s="1"/>
  <c r="Y94" i="33" s="1"/>
  <c r="R9" i="33"/>
  <c r="Z9" i="33" s="1"/>
  <c r="C11" i="33"/>
  <c r="X11" i="33" s="1"/>
  <c r="Y11" i="33" s="1"/>
  <c r="C13" i="33"/>
  <c r="X13" i="33" s="1"/>
  <c r="Y13" i="33" s="1"/>
  <c r="C59" i="33"/>
  <c r="X59" i="33" s="1"/>
  <c r="Y59" i="33" s="1"/>
  <c r="L5" i="33"/>
  <c r="C19" i="33"/>
  <c r="X19" i="33" s="1"/>
  <c r="Y19" i="33" s="1"/>
  <c r="C21" i="33"/>
  <c r="X21" i="33" s="1"/>
  <c r="Y21" i="33" s="1"/>
  <c r="C38" i="33"/>
  <c r="X38" i="33" s="1"/>
  <c r="Y38" i="33" s="1"/>
  <c r="C39" i="33"/>
  <c r="X39" i="33" s="1"/>
  <c r="Y39" i="33" s="1"/>
  <c r="C41" i="33"/>
  <c r="X41" i="33" s="1"/>
  <c r="Y41" i="33" s="1"/>
  <c r="C47" i="33"/>
  <c r="X47" i="33" s="1"/>
  <c r="Y47" i="33" s="1"/>
  <c r="C57" i="33"/>
  <c r="X57" i="33" s="1"/>
  <c r="Y57" i="33" s="1"/>
  <c r="C66" i="33"/>
  <c r="X66" i="33" s="1"/>
  <c r="Y66" i="33" s="1"/>
  <c r="C67" i="33"/>
  <c r="X67" i="33" s="1"/>
  <c r="Y67" i="33" s="1"/>
  <c r="C70" i="33"/>
  <c r="X70" i="33" s="1"/>
  <c r="Y70" i="33" s="1"/>
  <c r="C71" i="33"/>
  <c r="X71" i="33" s="1"/>
  <c r="Y71" i="33" s="1"/>
  <c r="C79" i="33"/>
  <c r="X79" i="33" s="1"/>
  <c r="Y79" i="33" s="1"/>
  <c r="C82" i="33"/>
  <c r="X82" i="33" s="1"/>
  <c r="Y82" i="33" s="1"/>
  <c r="C90" i="33"/>
  <c r="X90" i="33" s="1"/>
  <c r="Y90" i="33" s="1"/>
  <c r="C91" i="33"/>
  <c r="X91" i="33" s="1"/>
  <c r="Y91" i="33" s="1"/>
  <c r="C95" i="33"/>
  <c r="X95" i="33" s="1"/>
  <c r="Y95" i="33" s="1"/>
  <c r="Z94" i="33"/>
  <c r="Z74" i="33"/>
  <c r="Z52" i="33"/>
  <c r="Z30" i="33"/>
  <c r="Z10" i="33"/>
  <c r="AA101" i="33"/>
  <c r="AA85" i="33"/>
  <c r="AA69" i="33"/>
  <c r="AA46" i="33"/>
  <c r="AA21" i="33"/>
  <c r="Z90" i="33"/>
  <c r="Z26" i="33"/>
  <c r="AA78" i="33"/>
  <c r="AA62" i="33"/>
  <c r="AA38" i="33"/>
  <c r="AA13" i="33"/>
  <c r="C20" i="33"/>
  <c r="X20" i="33" s="1"/>
  <c r="Y20" i="33" s="1"/>
  <c r="C22" i="33"/>
  <c r="X22" i="33" s="1"/>
  <c r="Y22" i="33" s="1"/>
  <c r="C31" i="33"/>
  <c r="X31" i="33" s="1"/>
  <c r="Y31" i="33" s="1"/>
  <c r="C35" i="33"/>
  <c r="X35" i="33" s="1"/>
  <c r="Y35" i="33" s="1"/>
  <c r="C51" i="33"/>
  <c r="X51" i="33" s="1"/>
  <c r="Y51" i="33" s="1"/>
  <c r="C63" i="33"/>
  <c r="X63" i="33" s="1"/>
  <c r="Y63" i="33" s="1"/>
  <c r="C74" i="33"/>
  <c r="X74" i="33" s="1"/>
  <c r="Y74" i="33" s="1"/>
  <c r="C75" i="33"/>
  <c r="X75" i="33" s="1"/>
  <c r="Y75" i="33" s="1"/>
  <c r="C86" i="33"/>
  <c r="X86" i="33" s="1"/>
  <c r="Y86" i="33" s="1"/>
  <c r="C87" i="33"/>
  <c r="X87" i="33" s="1"/>
  <c r="Y87" i="33" s="1"/>
  <c r="C98" i="33"/>
  <c r="X98" i="33" s="1"/>
  <c r="Y98" i="33" s="1"/>
  <c r="C99" i="33"/>
  <c r="X99" i="33" s="1"/>
  <c r="Y99" i="33" s="1"/>
  <c r="C102" i="33"/>
  <c r="X102" i="33" s="1"/>
  <c r="Y102" i="33" s="1"/>
  <c r="Z84" i="33"/>
  <c r="Z42" i="33"/>
  <c r="Z20" i="33"/>
  <c r="AA105" i="33"/>
  <c r="AA93" i="33"/>
  <c r="AA77" i="33"/>
  <c r="AA54" i="33"/>
  <c r="AA37" i="33"/>
  <c r="Z58" i="33"/>
  <c r="Z19" i="33"/>
  <c r="AA86" i="33"/>
  <c r="AA70" i="33"/>
  <c r="AA53" i="33"/>
  <c r="AA9" i="31"/>
  <c r="G5" i="31"/>
  <c r="C10" i="17"/>
  <c r="G5" i="17"/>
  <c r="E5" i="17"/>
  <c r="C5" i="17"/>
  <c r="I5" i="17" s="1"/>
  <c r="D4" i="17"/>
  <c r="T9" i="17"/>
  <c r="H4" i="17" s="1"/>
  <c r="Z9" i="32"/>
  <c r="C10" i="32"/>
  <c r="X10" i="32" s="1"/>
  <c r="C5" i="32"/>
  <c r="AA10" i="31"/>
  <c r="AA12" i="31"/>
  <c r="Z12" i="31"/>
  <c r="AA19" i="31"/>
  <c r="AA20" i="31"/>
  <c r="Z20" i="31"/>
  <c r="Z25" i="31"/>
  <c r="AA25" i="31"/>
  <c r="Z29" i="31"/>
  <c r="AA29" i="31"/>
  <c r="Z33" i="31"/>
  <c r="AA33" i="31"/>
  <c r="Z37" i="31"/>
  <c r="AA37" i="31"/>
  <c r="Z41" i="31"/>
  <c r="AA41" i="31"/>
  <c r="Z45" i="31"/>
  <c r="AA45" i="31"/>
  <c r="Z49" i="31"/>
  <c r="AA49" i="31"/>
  <c r="Z53" i="31"/>
  <c r="AA53" i="31"/>
  <c r="Z57" i="31"/>
  <c r="AA57" i="31"/>
  <c r="Z61" i="31"/>
  <c r="AA61" i="31"/>
  <c r="Z65" i="31"/>
  <c r="AA65" i="31"/>
  <c r="Z81" i="31"/>
  <c r="AA81" i="31"/>
  <c r="C82" i="31"/>
  <c r="X82" i="31" s="1"/>
  <c r="Y82" i="31" s="1"/>
  <c r="Z85" i="31"/>
  <c r="AA85" i="31"/>
  <c r="C86" i="31"/>
  <c r="X86" i="31" s="1"/>
  <c r="Y86" i="31" s="1"/>
  <c r="Z89" i="31"/>
  <c r="AA89" i="31"/>
  <c r="C90" i="31"/>
  <c r="X90" i="31" s="1"/>
  <c r="Y90" i="31" s="1"/>
  <c r="Z93" i="31"/>
  <c r="AA93" i="31"/>
  <c r="C94" i="31"/>
  <c r="X94" i="31" s="1"/>
  <c r="Y94" i="31" s="1"/>
  <c r="Z97" i="31"/>
  <c r="AA97" i="31"/>
  <c r="C98" i="31"/>
  <c r="X98" i="31" s="1"/>
  <c r="Y98" i="31" s="1"/>
  <c r="Z101" i="31"/>
  <c r="AA101" i="31"/>
  <c r="C102" i="31"/>
  <c r="X102" i="31" s="1"/>
  <c r="Y102" i="31" s="1"/>
  <c r="Z105" i="31"/>
  <c r="AA105" i="31"/>
  <c r="C106" i="31"/>
  <c r="X106" i="31" s="1"/>
  <c r="Y106" i="31" s="1"/>
  <c r="AA108" i="31"/>
  <c r="Z108" i="31"/>
  <c r="AA19" i="32"/>
  <c r="Z19" i="32"/>
  <c r="C20" i="32"/>
  <c r="X20" i="32" s="1"/>
  <c r="Y20" i="32" s="1"/>
  <c r="AA23" i="32"/>
  <c r="Z23" i="32"/>
  <c r="C24" i="32"/>
  <c r="AA27" i="32"/>
  <c r="Z27" i="32"/>
  <c r="C28" i="32"/>
  <c r="Z30" i="32"/>
  <c r="AA30" i="32"/>
  <c r="C31" i="32"/>
  <c r="X31" i="32" s="1"/>
  <c r="Y31" i="32" s="1"/>
  <c r="Z69" i="32"/>
  <c r="AA69" i="32"/>
  <c r="C70" i="32"/>
  <c r="X70" i="32" s="1"/>
  <c r="Y70" i="32" s="1"/>
  <c r="AA83" i="33"/>
  <c r="C84" i="33"/>
  <c r="X84" i="33" s="1"/>
  <c r="Y84" i="33" s="1"/>
  <c r="Z83" i="33"/>
  <c r="V22" i="31"/>
  <c r="W10" i="31"/>
  <c r="AA11" i="31"/>
  <c r="Z11" i="31"/>
  <c r="W12" i="31"/>
  <c r="Z13" i="31"/>
  <c r="AA13" i="31"/>
  <c r="W20" i="31"/>
  <c r="Z21" i="31"/>
  <c r="AA21" i="31"/>
  <c r="Z26" i="31"/>
  <c r="AA26" i="31"/>
  <c r="Z30" i="31"/>
  <c r="AA30" i="31"/>
  <c r="Z34" i="31"/>
  <c r="AA34" i="31"/>
  <c r="Z38" i="31"/>
  <c r="AA38" i="31"/>
  <c r="Z42" i="31"/>
  <c r="AA42" i="31"/>
  <c r="Z46" i="31"/>
  <c r="AA46" i="31"/>
  <c r="Z50" i="31"/>
  <c r="AA50" i="31"/>
  <c r="Z54" i="31"/>
  <c r="AA54" i="31"/>
  <c r="Z58" i="31"/>
  <c r="AA58" i="31"/>
  <c r="Z62" i="31"/>
  <c r="AA62" i="31"/>
  <c r="C64" i="31"/>
  <c r="X64" i="31" s="1"/>
  <c r="Y64" i="31" s="1"/>
  <c r="Z66" i="31"/>
  <c r="AA66" i="31"/>
  <c r="AA68" i="31"/>
  <c r="Z68" i="31"/>
  <c r="Z69" i="31"/>
  <c r="AA69" i="31"/>
  <c r="Z73" i="31"/>
  <c r="AA73" i="31"/>
  <c r="C74" i="31"/>
  <c r="X74" i="31" s="1"/>
  <c r="Y74" i="31" s="1"/>
  <c r="Z77" i="31"/>
  <c r="AA77" i="31"/>
  <c r="C78" i="31"/>
  <c r="X78" i="31" s="1"/>
  <c r="Y78" i="31" s="1"/>
  <c r="H4" i="32"/>
  <c r="Z10" i="32"/>
  <c r="AA10" i="32"/>
  <c r="C11" i="32"/>
  <c r="X11" i="32" s="1"/>
  <c r="Y11" i="32" s="1"/>
  <c r="V11" i="32"/>
  <c r="Z18" i="32"/>
  <c r="AA18" i="32"/>
  <c r="C19" i="32"/>
  <c r="X19" i="32" s="1"/>
  <c r="Y19" i="32" s="1"/>
  <c r="W22" i="32"/>
  <c r="V22" i="32"/>
  <c r="AA31" i="32"/>
  <c r="Z31" i="32"/>
  <c r="C32" i="32"/>
  <c r="X32" i="32" s="1"/>
  <c r="Y32" i="32" s="1"/>
  <c r="Z37" i="32"/>
  <c r="AA37" i="32"/>
  <c r="C38" i="32"/>
  <c r="X38" i="32" s="1"/>
  <c r="Y38" i="32" s="1"/>
  <c r="Z62" i="32"/>
  <c r="AA62" i="32"/>
  <c r="C63" i="32"/>
  <c r="X63" i="32" s="1"/>
  <c r="Y63" i="32" s="1"/>
  <c r="AA107" i="32"/>
  <c r="C108" i="32"/>
  <c r="X108" i="32" s="1"/>
  <c r="Y108" i="32" s="1"/>
  <c r="Z107" i="32"/>
  <c r="V13" i="32"/>
  <c r="V14" i="31"/>
  <c r="Z14" i="31"/>
  <c r="AA14" i="31"/>
  <c r="Z22" i="31"/>
  <c r="AA22" i="31"/>
  <c r="AA23" i="31"/>
  <c r="Z23" i="31"/>
  <c r="AA27" i="31"/>
  <c r="Z27" i="31"/>
  <c r="AA31" i="31"/>
  <c r="Z31" i="31"/>
  <c r="AA35" i="31"/>
  <c r="Z35" i="31"/>
  <c r="AA39" i="31"/>
  <c r="Z39" i="31"/>
  <c r="AA43" i="31"/>
  <c r="Z43" i="31"/>
  <c r="AA47" i="31"/>
  <c r="Z47" i="31"/>
  <c r="AA51" i="31"/>
  <c r="Z51" i="31"/>
  <c r="AA55" i="31"/>
  <c r="Z55" i="31"/>
  <c r="AA59" i="31"/>
  <c r="Z59" i="31"/>
  <c r="AA67" i="31"/>
  <c r="Z67" i="31"/>
  <c r="Z78" i="31"/>
  <c r="AA78" i="31"/>
  <c r="C79" i="31"/>
  <c r="X79" i="31" s="1"/>
  <c r="Y79" i="31" s="1"/>
  <c r="AA79" i="31"/>
  <c r="Z79" i="31"/>
  <c r="C80" i="31"/>
  <c r="X80" i="31" s="1"/>
  <c r="Y80" i="31" s="1"/>
  <c r="AA83" i="31"/>
  <c r="Z83" i="31"/>
  <c r="C84" i="31"/>
  <c r="X84" i="31" s="1"/>
  <c r="Y84" i="31" s="1"/>
  <c r="AA87" i="31"/>
  <c r="Z87" i="31"/>
  <c r="C88" i="31"/>
  <c r="X88" i="31" s="1"/>
  <c r="Y88" i="31" s="1"/>
  <c r="AA91" i="31"/>
  <c r="Z91" i="31"/>
  <c r="C92" i="31"/>
  <c r="X92" i="31" s="1"/>
  <c r="Y92" i="31" s="1"/>
  <c r="AA95" i="31"/>
  <c r="Z95" i="31"/>
  <c r="C96" i="31"/>
  <c r="X96" i="31" s="1"/>
  <c r="Y96" i="31" s="1"/>
  <c r="AA99" i="31"/>
  <c r="Z99" i="31"/>
  <c r="C100" i="31"/>
  <c r="X100" i="31" s="1"/>
  <c r="Y100" i="31" s="1"/>
  <c r="AA103" i="31"/>
  <c r="Z103" i="31"/>
  <c r="C104" i="31"/>
  <c r="X104" i="31" s="1"/>
  <c r="Y104" i="31" s="1"/>
  <c r="AA107" i="31"/>
  <c r="Z107" i="31"/>
  <c r="C108" i="31"/>
  <c r="X108" i="31" s="1"/>
  <c r="Y108" i="31" s="1"/>
  <c r="AA12" i="32"/>
  <c r="Z12" i="32"/>
  <c r="C13" i="32"/>
  <c r="X13" i="32" s="1"/>
  <c r="Y13" i="32" s="1"/>
  <c r="AA21" i="32"/>
  <c r="Z21" i="32"/>
  <c r="C22" i="32"/>
  <c r="X22" i="32" s="1"/>
  <c r="Y22" i="32" s="1"/>
  <c r="W15" i="32"/>
  <c r="C11" i="31"/>
  <c r="X11" i="31" s="1"/>
  <c r="Y11" i="31" s="1"/>
  <c r="C13" i="31"/>
  <c r="X13" i="31" s="1"/>
  <c r="Y13" i="31" s="1"/>
  <c r="AA15" i="31"/>
  <c r="Z15" i="31"/>
  <c r="AA16" i="31"/>
  <c r="Z16" i="31"/>
  <c r="Z17" i="31"/>
  <c r="AA17" i="31"/>
  <c r="Z18" i="31"/>
  <c r="AA18" i="31"/>
  <c r="C20" i="31"/>
  <c r="X20" i="31" s="1"/>
  <c r="Y20" i="31" s="1"/>
  <c r="C21" i="31"/>
  <c r="X21" i="31" s="1"/>
  <c r="Y21" i="31" s="1"/>
  <c r="AA24" i="31"/>
  <c r="Z24" i="31"/>
  <c r="C26" i="31"/>
  <c r="AA28" i="31"/>
  <c r="Z28" i="31"/>
  <c r="C30" i="31"/>
  <c r="AA32" i="31"/>
  <c r="Z32" i="31"/>
  <c r="C34" i="31"/>
  <c r="X34" i="31" s="1"/>
  <c r="Y34" i="31" s="1"/>
  <c r="AA36" i="31"/>
  <c r="Z36" i="31"/>
  <c r="C38" i="31"/>
  <c r="X38" i="31" s="1"/>
  <c r="Y38" i="31" s="1"/>
  <c r="AA40" i="31"/>
  <c r="Z40" i="31"/>
  <c r="C42" i="31"/>
  <c r="X42" i="31" s="1"/>
  <c r="Y42" i="31" s="1"/>
  <c r="AA44" i="31"/>
  <c r="Z44" i="31"/>
  <c r="C46" i="31"/>
  <c r="X46" i="31" s="1"/>
  <c r="Y46" i="31" s="1"/>
  <c r="AA48" i="31"/>
  <c r="Z48" i="31"/>
  <c r="C50" i="31"/>
  <c r="X50" i="31" s="1"/>
  <c r="Y50" i="31" s="1"/>
  <c r="AA52" i="31"/>
  <c r="Z52" i="31"/>
  <c r="C54" i="31"/>
  <c r="X54" i="31" s="1"/>
  <c r="Y54" i="31" s="1"/>
  <c r="AA56" i="31"/>
  <c r="Z56" i="31"/>
  <c r="C58" i="31"/>
  <c r="X58" i="31" s="1"/>
  <c r="Y58" i="31" s="1"/>
  <c r="AA60" i="31"/>
  <c r="Z60" i="31"/>
  <c r="C62" i="31"/>
  <c r="X62" i="31" s="1"/>
  <c r="Y62" i="31" s="1"/>
  <c r="AA64" i="31"/>
  <c r="Z64" i="31"/>
  <c r="C66" i="31"/>
  <c r="X66" i="31" s="1"/>
  <c r="Y66" i="31" s="1"/>
  <c r="AA71" i="31"/>
  <c r="Z71" i="31"/>
  <c r="C72" i="31"/>
  <c r="X72" i="31" s="1"/>
  <c r="Y72" i="31" s="1"/>
  <c r="AA75" i="31"/>
  <c r="Z75" i="31"/>
  <c r="C76" i="31"/>
  <c r="X76" i="31" s="1"/>
  <c r="Y76" i="31" s="1"/>
  <c r="Z13" i="32"/>
  <c r="AA13" i="32"/>
  <c r="C14" i="32"/>
  <c r="X14" i="32" s="1"/>
  <c r="Y14" i="32" s="1"/>
  <c r="Z34" i="32"/>
  <c r="AA34" i="32"/>
  <c r="C35" i="32"/>
  <c r="X35" i="32" s="1"/>
  <c r="Y35" i="32" s="1"/>
  <c r="Z46" i="32"/>
  <c r="AA46" i="32"/>
  <c r="C47" i="32"/>
  <c r="X47" i="32" s="1"/>
  <c r="Y47" i="32" s="1"/>
  <c r="Z22" i="33"/>
  <c r="C23" i="33"/>
  <c r="X23" i="33" s="1"/>
  <c r="Y23" i="33" s="1"/>
  <c r="AA22" i="33"/>
  <c r="AA96" i="33"/>
  <c r="Z96" i="33"/>
  <c r="C97" i="33"/>
  <c r="X97" i="33" s="1"/>
  <c r="Y97" i="33" s="1"/>
  <c r="Z63" i="31"/>
  <c r="Z70" i="31"/>
  <c r="AA70" i="31"/>
  <c r="Z74" i="31"/>
  <c r="AA74" i="31"/>
  <c r="Z82" i="31"/>
  <c r="AA82" i="31"/>
  <c r="Z86" i="31"/>
  <c r="AA86" i="31"/>
  <c r="Z94" i="31"/>
  <c r="AA94" i="31"/>
  <c r="Z98" i="31"/>
  <c r="AA98" i="31"/>
  <c r="Z102" i="31"/>
  <c r="AA102" i="31"/>
  <c r="Z106" i="31"/>
  <c r="AA106" i="31"/>
  <c r="Z22" i="32"/>
  <c r="C23" i="32"/>
  <c r="AA22" i="32"/>
  <c r="Z26" i="32"/>
  <c r="AA26" i="32"/>
  <c r="Z29" i="32"/>
  <c r="AA29" i="32"/>
  <c r="C30" i="32"/>
  <c r="Z38" i="32"/>
  <c r="C39" i="32"/>
  <c r="X39" i="32" s="1"/>
  <c r="Y39" i="32" s="1"/>
  <c r="AA38" i="32"/>
  <c r="AA51" i="32"/>
  <c r="Z51" i="32"/>
  <c r="Z54" i="32"/>
  <c r="C55" i="32"/>
  <c r="X55" i="32" s="1"/>
  <c r="Y55" i="32" s="1"/>
  <c r="Z61" i="32"/>
  <c r="AA61" i="32"/>
  <c r="C62" i="32"/>
  <c r="X62" i="32" s="1"/>
  <c r="Y62" i="32" s="1"/>
  <c r="Z86" i="32"/>
  <c r="C87" i="32"/>
  <c r="X87" i="32" s="1"/>
  <c r="Y87" i="32" s="1"/>
  <c r="AA86" i="32"/>
  <c r="AA88" i="33"/>
  <c r="Z88" i="33"/>
  <c r="C89" i="33"/>
  <c r="X89" i="33" s="1"/>
  <c r="Y89" i="33" s="1"/>
  <c r="AA43" i="32"/>
  <c r="Z43" i="32"/>
  <c r="AA47" i="32"/>
  <c r="Z47" i="32"/>
  <c r="AA50" i="32"/>
  <c r="Z50" i="32"/>
  <c r="C51" i="32"/>
  <c r="X51" i="32" s="1"/>
  <c r="Y51" i="32" s="1"/>
  <c r="Z53" i="32"/>
  <c r="AA53" i="32"/>
  <c r="C54" i="32"/>
  <c r="X54" i="32" s="1"/>
  <c r="Y54" i="32" s="1"/>
  <c r="Z78" i="32"/>
  <c r="AA78" i="32"/>
  <c r="C79" i="32"/>
  <c r="X79" i="32" s="1"/>
  <c r="Y79" i="32" s="1"/>
  <c r="Z85" i="32"/>
  <c r="AA85" i="32"/>
  <c r="C86" i="32"/>
  <c r="X86" i="32" s="1"/>
  <c r="Y86" i="32" s="1"/>
  <c r="AA103" i="33"/>
  <c r="C104" i="33"/>
  <c r="X104" i="33" s="1"/>
  <c r="Y104" i="33" s="1"/>
  <c r="Z103" i="33"/>
  <c r="C107" i="33"/>
  <c r="X107" i="33" s="1"/>
  <c r="Y107" i="33" s="1"/>
  <c r="AA106" i="33"/>
  <c r="Z106" i="33"/>
  <c r="AA72" i="31"/>
  <c r="Z72" i="31"/>
  <c r="AA76" i="31"/>
  <c r="Z76" i="31"/>
  <c r="AA80" i="31"/>
  <c r="Z80" i="31"/>
  <c r="AA84" i="31"/>
  <c r="Z84" i="31"/>
  <c r="AA88" i="31"/>
  <c r="Z88" i="31"/>
  <c r="AA92" i="31"/>
  <c r="Z92" i="31"/>
  <c r="AA96" i="31"/>
  <c r="Z96" i="31"/>
  <c r="AA100" i="31"/>
  <c r="Z100" i="31"/>
  <c r="AA104" i="31"/>
  <c r="Z104" i="31"/>
  <c r="AA11" i="32"/>
  <c r="Z11" i="32"/>
  <c r="Z14" i="32"/>
  <c r="AA14" i="32"/>
  <c r="AA15" i="32"/>
  <c r="Z15" i="32"/>
  <c r="AA35" i="32"/>
  <c r="Z35" i="32"/>
  <c r="AA39" i="32"/>
  <c r="Z39" i="32"/>
  <c r="Z42" i="32"/>
  <c r="AA42" i="32"/>
  <c r="C43" i="32"/>
  <c r="X43" i="32" s="1"/>
  <c r="Y43" i="32" s="1"/>
  <c r="Z45" i="32"/>
  <c r="AA45" i="32"/>
  <c r="C46" i="32"/>
  <c r="X46" i="32" s="1"/>
  <c r="Y46" i="32" s="1"/>
  <c r="Z70" i="32"/>
  <c r="AA70" i="32"/>
  <c r="C71" i="32"/>
  <c r="X71" i="32" s="1"/>
  <c r="Y71" i="32" s="1"/>
  <c r="Z77" i="32"/>
  <c r="AA77" i="32"/>
  <c r="C78" i="32"/>
  <c r="X78" i="32" s="1"/>
  <c r="Y78" i="32" s="1"/>
  <c r="AA91" i="32"/>
  <c r="C92" i="32"/>
  <c r="X92" i="32" s="1"/>
  <c r="Y92" i="32" s="1"/>
  <c r="Z102" i="32"/>
  <c r="AA102" i="32"/>
  <c r="C103" i="32"/>
  <c r="X103" i="32" s="1"/>
  <c r="Y103" i="32" s="1"/>
  <c r="C15" i="33"/>
  <c r="X15" i="33" s="1"/>
  <c r="Y15" i="33" s="1"/>
  <c r="Z14" i="33"/>
  <c r="AA14" i="33"/>
  <c r="W16" i="33"/>
  <c r="P5" i="33" s="1"/>
  <c r="H4" i="33"/>
  <c r="AA72" i="33"/>
  <c r="C73" i="33"/>
  <c r="X73" i="33" s="1"/>
  <c r="Y73" i="33" s="1"/>
  <c r="Z72" i="33"/>
  <c r="AA54" i="32"/>
  <c r="AA55" i="32"/>
  <c r="Z55" i="32"/>
  <c r="AA58" i="32"/>
  <c r="Z58" i="32"/>
  <c r="AA63" i="32"/>
  <c r="Z63" i="32"/>
  <c r="AA66" i="32"/>
  <c r="Z66" i="32"/>
  <c r="AA71" i="32"/>
  <c r="Z71" i="32"/>
  <c r="AA74" i="32"/>
  <c r="Z74" i="32"/>
  <c r="AA79" i="32"/>
  <c r="Z79" i="32"/>
  <c r="AA82" i="32"/>
  <c r="Z82" i="32"/>
  <c r="AA87" i="32"/>
  <c r="Z87" i="32"/>
  <c r="AA90" i="32"/>
  <c r="Z90" i="32"/>
  <c r="Z94" i="32"/>
  <c r="AA94" i="32"/>
  <c r="AA97" i="32"/>
  <c r="Z97" i="32"/>
  <c r="C98" i="32"/>
  <c r="X98" i="32" s="1"/>
  <c r="Y98" i="32" s="1"/>
  <c r="AA105" i="32"/>
  <c r="Z105" i="32"/>
  <c r="C106" i="32"/>
  <c r="X106" i="32" s="1"/>
  <c r="Y106" i="32" s="1"/>
  <c r="Z17" i="33"/>
  <c r="AA17" i="33"/>
  <c r="C18" i="33"/>
  <c r="X18" i="33" s="1"/>
  <c r="Y18" i="33" s="1"/>
  <c r="AA32" i="33"/>
  <c r="Z32" i="33"/>
  <c r="Z33" i="33"/>
  <c r="AA33" i="33"/>
  <c r="AA35" i="33"/>
  <c r="C36" i="33"/>
  <c r="X36" i="33" s="1"/>
  <c r="Y36" i="33" s="1"/>
  <c r="AA63" i="33"/>
  <c r="C64" i="33"/>
  <c r="X64" i="33" s="1"/>
  <c r="Y64" i="33" s="1"/>
  <c r="AA71" i="33"/>
  <c r="C72" i="33"/>
  <c r="X72" i="33" s="1"/>
  <c r="Y72" i="33" s="1"/>
  <c r="Z71" i="33"/>
  <c r="AA80" i="33"/>
  <c r="Z80" i="33"/>
  <c r="AA95" i="33"/>
  <c r="C96" i="33"/>
  <c r="X96" i="33" s="1"/>
  <c r="Y96" i="33" s="1"/>
  <c r="AA100" i="33"/>
  <c r="C101" i="33"/>
  <c r="X101" i="33" s="1"/>
  <c r="Y101" i="33" s="1"/>
  <c r="Z40" i="33"/>
  <c r="Z84" i="32"/>
  <c r="Z68" i="32"/>
  <c r="Z52" i="32"/>
  <c r="Z32" i="32"/>
  <c r="AA16" i="32"/>
  <c r="Z16" i="32"/>
  <c r="AA17" i="32"/>
  <c r="Z17" i="32"/>
  <c r="C21" i="32"/>
  <c r="X21" i="32" s="1"/>
  <c r="Y21" i="32" s="1"/>
  <c r="AA28" i="32"/>
  <c r="Z28" i="32"/>
  <c r="AA36" i="32"/>
  <c r="Z36" i="32"/>
  <c r="AA40" i="32"/>
  <c r="Z40" i="32"/>
  <c r="C42" i="32"/>
  <c r="X42" i="32" s="1"/>
  <c r="Y42" i="32" s="1"/>
  <c r="AA44" i="32"/>
  <c r="Z44" i="32"/>
  <c r="AA48" i="32"/>
  <c r="Z48" i="32"/>
  <c r="AA56" i="32"/>
  <c r="Z56" i="32"/>
  <c r="AA64" i="32"/>
  <c r="Z64" i="32"/>
  <c r="AA72" i="32"/>
  <c r="Z72" i="32"/>
  <c r="AA80" i="32"/>
  <c r="Z80" i="32"/>
  <c r="AA88" i="32"/>
  <c r="Z88" i="32"/>
  <c r="AA98" i="32"/>
  <c r="Z98" i="32"/>
  <c r="C99" i="32"/>
  <c r="X99" i="32" s="1"/>
  <c r="Y99" i="32" s="1"/>
  <c r="C100" i="32"/>
  <c r="X100" i="32" s="1"/>
  <c r="Y100" i="32" s="1"/>
  <c r="Z101" i="32"/>
  <c r="C102" i="32"/>
  <c r="X102" i="32" s="1"/>
  <c r="Y102" i="32" s="1"/>
  <c r="AA16" i="33"/>
  <c r="Z16" i="33"/>
  <c r="C17" i="33"/>
  <c r="X17" i="33" s="1"/>
  <c r="Y17" i="33" s="1"/>
  <c r="Z25" i="33"/>
  <c r="AA25" i="33"/>
  <c r="AA27" i="33"/>
  <c r="Z27" i="33"/>
  <c r="C28" i="33"/>
  <c r="X28" i="33" s="1"/>
  <c r="Y28" i="33" s="1"/>
  <c r="AA28" i="33"/>
  <c r="Z28" i="33"/>
  <c r="AA31" i="33"/>
  <c r="C32" i="33"/>
  <c r="X32" i="33" s="1"/>
  <c r="Y32" i="33" s="1"/>
  <c r="AA39" i="33"/>
  <c r="C40" i="33"/>
  <c r="X40" i="33" s="1"/>
  <c r="Y40" i="33" s="1"/>
  <c r="Z39" i="33"/>
  <c r="Z41" i="33"/>
  <c r="AA41" i="33"/>
  <c r="AA43" i="33"/>
  <c r="Z43" i="33"/>
  <c r="C44" i="33"/>
  <c r="X44" i="33" s="1"/>
  <c r="Y44" i="33" s="1"/>
  <c r="AA44" i="33"/>
  <c r="Z44" i="33"/>
  <c r="C53" i="33"/>
  <c r="X53" i="33" s="1"/>
  <c r="Y53" i="33" s="1"/>
  <c r="C54" i="33"/>
  <c r="X54" i="33" s="1"/>
  <c r="Y54" i="33" s="1"/>
  <c r="Z57" i="33"/>
  <c r="AA57" i="33"/>
  <c r="AA59" i="33"/>
  <c r="Z59" i="33"/>
  <c r="C60" i="33"/>
  <c r="X60" i="33" s="1"/>
  <c r="Y60" i="33" s="1"/>
  <c r="AA60" i="33"/>
  <c r="Z60" i="33"/>
  <c r="AA67" i="33"/>
  <c r="C68" i="33"/>
  <c r="X68" i="33" s="1"/>
  <c r="Y68" i="33" s="1"/>
  <c r="AA76" i="33"/>
  <c r="Z76" i="33"/>
  <c r="AA79" i="33"/>
  <c r="C80" i="33"/>
  <c r="X80" i="33" s="1"/>
  <c r="Y80" i="33" s="1"/>
  <c r="C85" i="33"/>
  <c r="X85" i="33" s="1"/>
  <c r="Y85" i="33" s="1"/>
  <c r="AA87" i="33"/>
  <c r="C88" i="33"/>
  <c r="X88" i="33" s="1"/>
  <c r="Y88" i="33" s="1"/>
  <c r="Z87" i="33"/>
  <c r="AA92" i="33"/>
  <c r="Z92" i="33"/>
  <c r="C103" i="33"/>
  <c r="X103" i="33" s="1"/>
  <c r="Y103" i="33" s="1"/>
  <c r="Z102" i="33"/>
  <c r="AA104" i="33"/>
  <c r="C105" i="33"/>
  <c r="X105" i="33" s="1"/>
  <c r="Y105" i="33" s="1"/>
  <c r="Z107" i="33"/>
  <c r="C108" i="33"/>
  <c r="X108" i="33" s="1"/>
  <c r="Y108" i="33" s="1"/>
  <c r="Z100" i="33"/>
  <c r="Z79" i="33"/>
  <c r="Z68" i="33"/>
  <c r="Z36" i="33"/>
  <c r="AA61" i="33"/>
  <c r="AA45" i="33"/>
  <c r="AA29" i="33"/>
  <c r="Z99" i="32"/>
  <c r="Z83" i="32"/>
  <c r="Z67" i="32"/>
  <c r="AA24" i="32"/>
  <c r="Z24" i="32"/>
  <c r="AA25" i="32"/>
  <c r="Z25" i="32"/>
  <c r="AA33" i="32"/>
  <c r="Z33" i="32"/>
  <c r="AA49" i="32"/>
  <c r="Z49" i="32"/>
  <c r="AA57" i="32"/>
  <c r="Z57" i="32"/>
  <c r="C59" i="32"/>
  <c r="X59" i="32" s="1"/>
  <c r="Y59" i="32" s="1"/>
  <c r="AA65" i="32"/>
  <c r="Z65" i="32"/>
  <c r="C67" i="32"/>
  <c r="X67" i="32" s="1"/>
  <c r="Y67" i="32" s="1"/>
  <c r="AA73" i="32"/>
  <c r="Z73" i="32"/>
  <c r="C75" i="32"/>
  <c r="X75" i="32" s="1"/>
  <c r="Y75" i="32" s="1"/>
  <c r="AA81" i="32"/>
  <c r="Z81" i="32"/>
  <c r="C83" i="32"/>
  <c r="X83" i="32" s="1"/>
  <c r="Y83" i="32" s="1"/>
  <c r="AA89" i="32"/>
  <c r="Z89" i="32"/>
  <c r="C91" i="32"/>
  <c r="X91" i="32" s="1"/>
  <c r="Y91" i="32" s="1"/>
  <c r="Z93" i="32"/>
  <c r="AA93" i="32"/>
  <c r="C94" i="32"/>
  <c r="X94" i="32" s="1"/>
  <c r="Y94" i="32" s="1"/>
  <c r="AA96" i="32"/>
  <c r="Z96" i="32"/>
  <c r="AA106" i="32"/>
  <c r="Z106" i="32"/>
  <c r="C107" i="32"/>
  <c r="X107" i="32" s="1"/>
  <c r="Y107" i="32" s="1"/>
  <c r="AA15" i="33"/>
  <c r="C16" i="33"/>
  <c r="X16" i="33" s="1"/>
  <c r="Y16" i="33" s="1"/>
  <c r="AA23" i="33"/>
  <c r="C24" i="33"/>
  <c r="X24" i="33" s="1"/>
  <c r="Y24" i="33" s="1"/>
  <c r="Z23" i="33"/>
  <c r="AA47" i="33"/>
  <c r="C48" i="33"/>
  <c r="X48" i="33" s="1"/>
  <c r="Y48" i="33" s="1"/>
  <c r="AA48" i="33"/>
  <c r="Z48" i="33"/>
  <c r="Z49" i="33"/>
  <c r="AA49" i="33"/>
  <c r="AA51" i="33"/>
  <c r="C52" i="33"/>
  <c r="X52" i="33" s="1"/>
  <c r="Y52" i="33" s="1"/>
  <c r="AA55" i="33"/>
  <c r="C56" i="33"/>
  <c r="X56" i="33" s="1"/>
  <c r="Y56" i="33" s="1"/>
  <c r="Z55" i="33"/>
  <c r="AA64" i="33"/>
  <c r="Z64" i="33"/>
  <c r="AA75" i="33"/>
  <c r="Z75" i="33"/>
  <c r="C76" i="33"/>
  <c r="X76" i="33" s="1"/>
  <c r="Y76" i="33" s="1"/>
  <c r="AA91" i="33"/>
  <c r="Z91" i="33"/>
  <c r="C92" i="33"/>
  <c r="X92" i="33" s="1"/>
  <c r="Y92" i="33" s="1"/>
  <c r="AA99" i="33"/>
  <c r="C100" i="33"/>
  <c r="X100" i="33" s="1"/>
  <c r="Y100" i="33" s="1"/>
  <c r="Z99" i="33"/>
  <c r="Z67" i="33"/>
  <c r="Z56" i="33"/>
  <c r="Z35" i="33"/>
  <c r="Z24" i="33"/>
  <c r="Z108" i="32"/>
  <c r="Z76" i="32"/>
  <c r="Z60" i="32"/>
  <c r="Z98" i="33"/>
  <c r="Z82" i="33"/>
  <c r="Z66" i="33"/>
  <c r="Z50" i="33"/>
  <c r="Z34" i="33"/>
  <c r="Z18" i="33"/>
  <c r="Z12" i="33"/>
  <c r="Z104" i="32"/>
  <c r="C96" i="32"/>
  <c r="X96" i="32" s="1"/>
  <c r="Y96" i="32" s="1"/>
  <c r="Z11" i="33"/>
  <c r="AA97" i="33"/>
  <c r="AA89" i="33"/>
  <c r="AA81" i="33"/>
  <c r="AA73" i="33"/>
  <c r="AA65" i="33"/>
  <c r="Z103" i="32"/>
  <c r="Z95" i="32"/>
  <c r="K28" i="31" l="1"/>
  <c r="M28" i="31" s="1"/>
  <c r="X30" i="31"/>
  <c r="Y30" i="31" s="1"/>
  <c r="K30" i="31"/>
  <c r="M30" i="31" s="1"/>
  <c r="X27" i="32"/>
  <c r="Y27" i="32" s="1"/>
  <c r="K27" i="32"/>
  <c r="M27" i="32" s="1"/>
  <c r="X30" i="32"/>
  <c r="Y30" i="32" s="1"/>
  <c r="K30" i="32"/>
  <c r="M30" i="32" s="1"/>
  <c r="X28" i="32"/>
  <c r="Y28" i="32" s="1"/>
  <c r="K28" i="32"/>
  <c r="M28" i="32" s="1"/>
  <c r="K25" i="31"/>
  <c r="M25" i="31" s="1"/>
  <c r="C25" i="33"/>
  <c r="X25" i="33" s="1"/>
  <c r="Y25" i="33" s="1"/>
  <c r="K23" i="31"/>
  <c r="M23" i="31" s="1"/>
  <c r="X26" i="31"/>
  <c r="Y26" i="31" s="1"/>
  <c r="K26" i="31"/>
  <c r="M26" i="31" s="1"/>
  <c r="X23" i="32"/>
  <c r="Y23" i="32" s="1"/>
  <c r="K23" i="32"/>
  <c r="M23" i="32" s="1"/>
  <c r="X24" i="32"/>
  <c r="Y24" i="32" s="1"/>
  <c r="K24" i="32"/>
  <c r="M24" i="32" s="1"/>
  <c r="E5" i="31"/>
  <c r="C10" i="31"/>
  <c r="X10" i="31" s="1"/>
  <c r="C5" i="31"/>
  <c r="L5" i="31"/>
  <c r="D4" i="31"/>
  <c r="P2" i="31" s="1"/>
  <c r="P5" i="32"/>
  <c r="D4" i="32"/>
  <c r="P2" i="32" s="1"/>
  <c r="G5" i="32"/>
  <c r="E5" i="32"/>
  <c r="AA9" i="33"/>
  <c r="C10" i="33"/>
  <c r="X10" i="33" s="1"/>
  <c r="G5" i="33"/>
  <c r="C5" i="33"/>
  <c r="E5" i="33"/>
  <c r="D4" i="33"/>
  <c r="P2" i="33" s="1"/>
  <c r="P4" i="32"/>
  <c r="P5" i="31"/>
  <c r="P4" i="33"/>
  <c r="AA8" i="33"/>
  <c r="Z8" i="33"/>
  <c r="L5" i="32"/>
  <c r="P4" i="17"/>
  <c r="L4" i="17"/>
  <c r="P4" i="31" l="1"/>
  <c r="I5" i="31"/>
  <c r="I5" i="32"/>
  <c r="I5" i="33"/>
  <c r="L4" i="33"/>
</calcChain>
</file>

<file path=xl/sharedStrings.xml><?xml version="1.0" encoding="utf-8"?>
<sst xmlns="http://schemas.openxmlformats.org/spreadsheetml/2006/main" count="349" uniqueCount="71">
  <si>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</si>
  <si>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</si>
  <si>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</si>
  <si>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</si>
  <si>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</si>
  <si>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</si>
  <si>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</si>
  <si>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</si>
  <si>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</si>
  <si>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</si>
  <si>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</si>
  <si>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</si>
  <si>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</si>
  <si>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</si>
  <si>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</si>
  <si>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</si>
  <si>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</si>
  <si>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</si>
  <si>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</si>
  <si>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</si>
  <si>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</si>
  <si>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</si>
  <si>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</si>
  <si>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</si>
  <si>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</si>
  <si>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</si>
  <si>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</si>
  <si>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</si>
  <si>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</si>
  <si>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</si>
  <si>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</si>
  <si>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</si>
  <si>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</si>
  <si>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</si>
  <si>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</si>
  <si>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</si>
  <si>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</si>
  <si>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</si>
  <si>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</si>
  <si>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</si>
  <si>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</si>
  <si>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</si>
  <si>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</si>
  <si>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</si>
  <si>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</si>
  <si>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</si>
  <si>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</si>
  <si>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</si>
  <si>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</si>
  <si>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</si>
  <si>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</si>
  <si>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</si>
  <si>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</si>
  <si>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</si>
  <si>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</si>
  <si>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</si>
  <si>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</si>
  <si>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</si>
  <si>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</si>
  <si>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</si>
  <si>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</si>
  <si>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・フィボナッチターゲット1.5で決済</t>
    <rPh sb="16" eb="18">
      <t>ケッサイ</t>
    </rPh>
    <phoneticPr fontId="3"/>
  </si>
  <si>
    <t>・フィボナッチターゲット1.27で決済</t>
    <rPh sb="17" eb="19">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</si>
  <si>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</si>
  <si>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</si>
  <si>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</si>
  <si>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</si>
  <si>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PF</t>
    <phoneticPr fontId="2"/>
  </si>
  <si>
    <t>PF</t>
    <phoneticPr fontId="3"/>
  </si>
  <si>
    <t>損切が多く有りますが、その損切のパターンが色々でどんな時なのか、まだわかりません。</t>
    <rPh sb="0" eb="2">
      <t>ソンギリ</t>
    </rPh>
    <rPh sb="3" eb="4">
      <t>オオ</t>
    </rPh>
    <rPh sb="5" eb="6">
      <t>ア</t>
    </rPh>
    <rPh sb="13" eb="15">
      <t>ソンギリ</t>
    </rPh>
    <rPh sb="21" eb="23">
      <t>イロイロ</t>
    </rPh>
    <rPh sb="27" eb="28">
      <t>トキ</t>
    </rPh>
    <phoneticPr fontId="2"/>
  </si>
  <si>
    <t>FIB2.0では利確の金額が大きく、損切の数は多いが金額が少ないから利益が大きくて一番いいような気がします。</t>
    <rPh sb="8" eb="10">
      <t>リカク</t>
    </rPh>
    <rPh sb="11" eb="13">
      <t>キンガク</t>
    </rPh>
    <rPh sb="14" eb="15">
      <t>オオ</t>
    </rPh>
    <rPh sb="18" eb="20">
      <t>ソンギリ</t>
    </rPh>
    <rPh sb="21" eb="22">
      <t>カズ</t>
    </rPh>
    <rPh sb="23" eb="24">
      <t>オオ</t>
    </rPh>
    <rPh sb="26" eb="28">
      <t>キンガク</t>
    </rPh>
    <rPh sb="29" eb="30">
      <t>スク</t>
    </rPh>
    <rPh sb="34" eb="36">
      <t>リエキ</t>
    </rPh>
    <rPh sb="37" eb="38">
      <t>オオ</t>
    </rPh>
    <rPh sb="41" eb="43">
      <t>イチバン</t>
    </rPh>
    <rPh sb="48" eb="49">
      <t>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</si>
</sst>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2"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89">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1" fillId="0" borderId="3" xfId="0" applyFont="1" applyBorder="1" applyAlignment="1">
      <alignment horizontal="center" vertical="center"/>
    </xf>
    <xf numFmtId="0" fontId="9" fillId="0" borderId="1" xfId="0" applyFont="1" applyBorder="1" applyAlignment="1">
      <alignment horizontal="center" vertical="center"/>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11"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0" fontId="8" fillId="4" borderId="1" xfId="0" applyFont="1" applyFill="1" applyBorder="1" applyAlignment="1">
      <alignment horizontal="center" vertical="center" shrinkToFit="1"/>
    </xf>
    <xf numFmtId="180" fontId="0" fillId="0" borderId="1" xfId="0" applyNumberFormat="1" applyBorder="1" applyAlignment="1">
      <alignment horizontal="center" vertical="center"/>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180" fontId="0" fillId="7" borderId="1" xfId="0" applyNumberFormat="1" applyFill="1" applyBorder="1" applyAlignment="1">
      <alignment horizontal="center" vertical="center"/>
    </xf>
    <xf numFmtId="0" fontId="0" fillId="7" borderId="1" xfId="0" applyFill="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30</xdr:col>
      <xdr:colOff>157734</xdr:colOff>
      <xdr:row>41</xdr:row>
      <xdr:rowOff>23447</xdr:rowOff>
    </xdr:to>
    <xdr:pic>
      <xdr:nvPicPr>
        <xdr:cNvPr id="2" name="図 1">
          <a:extLst>
            <a:ext uri="{FF2B5EF4-FFF2-40B4-BE49-F238E27FC236}">
              <a16:creationId xmlns:a16="http://schemas.microsoft.com/office/drawing/2014/main" id="{055A7A76-25E6-4769-AF6B-4CB55A4115E1}"/>
            </a:ext>
          </a:extLst>
        </xdr:cNvPr>
        <xdr:cNvPicPr>
          <a:picLocks noChangeAspect="1"/>
        </xdr:cNvPicPr>
      </xdr:nvPicPr>
      <xdr:blipFill rotWithShape="1">
        <a:blip xmlns:r="http://schemas.openxmlformats.org/officeDocument/2006/relationships" r:embed="rId1"/>
        <a:srcRect t="12114" b="14758"/>
        <a:stretch/>
      </xdr:blipFill>
      <xdr:spPr>
        <a:xfrm>
          <a:off x="0" y="0"/>
          <a:ext cx="18281611" cy="7713785"/>
        </a:xfrm>
        <a:prstGeom prst="rect">
          <a:avLst/>
        </a:prstGeom>
      </xdr:spPr>
    </xdr:pic>
    <xdr:clientData/>
  </xdr:twoCellAnchor>
  <xdr:twoCellAnchor>
    <xdr:from>
      <xdr:col>18</xdr:col>
      <xdr:colOff>246185</xdr:colOff>
      <xdr:row>0</xdr:row>
      <xdr:rowOff>70339</xdr:rowOff>
    </xdr:from>
    <xdr:to>
      <xdr:col>21</xdr:col>
      <xdr:colOff>46892</xdr:colOff>
      <xdr:row>3</xdr:row>
      <xdr:rowOff>105508</xdr:rowOff>
    </xdr:to>
    <xdr:sp macro="" textlink="">
      <xdr:nvSpPr>
        <xdr:cNvPr id="3" name="吹き出し: 角を丸めた四角形 2">
          <a:extLst>
            <a:ext uri="{FF2B5EF4-FFF2-40B4-BE49-F238E27FC236}">
              <a16:creationId xmlns:a16="http://schemas.microsoft.com/office/drawing/2014/main" id="{018E7939-CE20-4D63-9342-8F2C33EC9F70}"/>
            </a:ext>
          </a:extLst>
        </xdr:cNvPr>
        <xdr:cNvSpPr/>
      </xdr:nvSpPr>
      <xdr:spPr>
        <a:xfrm>
          <a:off x="11054862" y="70339"/>
          <a:ext cx="1629507" cy="597877"/>
        </a:xfrm>
        <a:prstGeom prst="wedgeRoundRectCallout">
          <a:avLst>
            <a:gd name="adj1" fmla="val -68315"/>
            <a:gd name="adj2" fmla="val 111520"/>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22</xdr:col>
      <xdr:colOff>70338</xdr:colOff>
      <xdr:row>5</xdr:row>
      <xdr:rowOff>46893</xdr:rowOff>
    </xdr:from>
    <xdr:to>
      <xdr:col>23</xdr:col>
      <xdr:colOff>422031</xdr:colOff>
      <xdr:row>8</xdr:row>
      <xdr:rowOff>82062</xdr:rowOff>
    </xdr:to>
    <xdr:sp macro="" textlink="">
      <xdr:nvSpPr>
        <xdr:cNvPr id="4" name="吹き出し: 角を丸めた四角形 3">
          <a:extLst>
            <a:ext uri="{FF2B5EF4-FFF2-40B4-BE49-F238E27FC236}">
              <a16:creationId xmlns:a16="http://schemas.microsoft.com/office/drawing/2014/main" id="{E49A9026-38A0-4B91-A3F5-D684305E3EE7}"/>
            </a:ext>
          </a:extLst>
        </xdr:cNvPr>
        <xdr:cNvSpPr/>
      </xdr:nvSpPr>
      <xdr:spPr>
        <a:xfrm>
          <a:off x="13317415" y="984739"/>
          <a:ext cx="961293" cy="597877"/>
        </a:xfrm>
        <a:prstGeom prst="wedgeRoundRectCallout">
          <a:avLst>
            <a:gd name="adj1" fmla="val -82949"/>
            <a:gd name="adj2" fmla="val 117402"/>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editAs="oneCell">
    <xdr:from>
      <xdr:col>0</xdr:col>
      <xdr:colOff>0</xdr:colOff>
      <xdr:row>42</xdr:row>
      <xdr:rowOff>105508</xdr:rowOff>
    </xdr:from>
    <xdr:to>
      <xdr:col>30</xdr:col>
      <xdr:colOff>161837</xdr:colOff>
      <xdr:row>82</xdr:row>
      <xdr:rowOff>70339</xdr:rowOff>
    </xdr:to>
    <xdr:pic>
      <xdr:nvPicPr>
        <xdr:cNvPr id="5" name="図 4">
          <a:extLst>
            <a:ext uri="{FF2B5EF4-FFF2-40B4-BE49-F238E27FC236}">
              <a16:creationId xmlns:a16="http://schemas.microsoft.com/office/drawing/2014/main" id="{A01C5C5B-37F6-4BD5-8FD2-E94EA57AA588}"/>
            </a:ext>
          </a:extLst>
        </xdr:cNvPr>
        <xdr:cNvPicPr>
          <a:picLocks noChangeAspect="1"/>
        </xdr:cNvPicPr>
      </xdr:nvPicPr>
      <xdr:blipFill rotWithShape="1">
        <a:blip xmlns:r="http://schemas.openxmlformats.org/officeDocument/2006/relationships" r:embed="rId2"/>
        <a:srcRect t="12880" b="14519"/>
        <a:stretch/>
      </xdr:blipFill>
      <xdr:spPr>
        <a:xfrm>
          <a:off x="0" y="7983416"/>
          <a:ext cx="18285714" cy="7467600"/>
        </a:xfrm>
        <a:prstGeom prst="rect">
          <a:avLst/>
        </a:prstGeom>
      </xdr:spPr>
    </xdr:pic>
    <xdr:clientData/>
  </xdr:twoCellAnchor>
  <xdr:twoCellAnchor>
    <xdr:from>
      <xdr:col>1</xdr:col>
      <xdr:colOff>527539</xdr:colOff>
      <xdr:row>3</xdr:row>
      <xdr:rowOff>23446</xdr:rowOff>
    </xdr:from>
    <xdr:to>
      <xdr:col>5</xdr:col>
      <xdr:colOff>515815</xdr:colOff>
      <xdr:row>6</xdr:row>
      <xdr:rowOff>11724</xdr:rowOff>
    </xdr:to>
    <xdr:sp macro="" textlink="">
      <xdr:nvSpPr>
        <xdr:cNvPr id="6" name="正方形/長方形 5">
          <a:extLst>
            <a:ext uri="{FF2B5EF4-FFF2-40B4-BE49-F238E27FC236}">
              <a16:creationId xmlns:a16="http://schemas.microsoft.com/office/drawing/2014/main" id="{F90ACD0F-CE68-4B32-B0CD-9F71F119DAE8}"/>
            </a:ext>
          </a:extLst>
        </xdr:cNvPr>
        <xdr:cNvSpPr/>
      </xdr:nvSpPr>
      <xdr:spPr>
        <a:xfrm>
          <a:off x="1031631" y="586154"/>
          <a:ext cx="2368061" cy="5509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画像１　</a:t>
          </a:r>
          <a:r>
            <a:rPr kumimoji="1" lang="en-US" altLang="ja-JP" sz="2000"/>
            <a:t>Excel</a:t>
          </a:r>
          <a:r>
            <a:rPr kumimoji="1" lang="ja-JP" altLang="en-US" sz="2000"/>
            <a:t>　№１</a:t>
          </a:r>
          <a:endParaRPr kumimoji="1" lang="en-US" altLang="ja-JP" sz="2000"/>
        </a:p>
        <a:p>
          <a:pPr algn="l"/>
          <a:endParaRPr kumimoji="1" lang="ja-JP" altLang="en-US" sz="2000"/>
        </a:p>
      </xdr:txBody>
    </xdr:sp>
    <xdr:clientData/>
  </xdr:twoCellAnchor>
  <xdr:twoCellAnchor>
    <xdr:from>
      <xdr:col>25</xdr:col>
      <xdr:colOff>152401</xdr:colOff>
      <xdr:row>64</xdr:row>
      <xdr:rowOff>105509</xdr:rowOff>
    </xdr:from>
    <xdr:to>
      <xdr:col>27</xdr:col>
      <xdr:colOff>304801</xdr:colOff>
      <xdr:row>67</xdr:row>
      <xdr:rowOff>140679</xdr:rowOff>
    </xdr:to>
    <xdr:sp macro="" textlink="">
      <xdr:nvSpPr>
        <xdr:cNvPr id="7" name="吹き出し: 角を丸めた四角形 6">
          <a:extLst>
            <a:ext uri="{FF2B5EF4-FFF2-40B4-BE49-F238E27FC236}">
              <a16:creationId xmlns:a16="http://schemas.microsoft.com/office/drawing/2014/main" id="{CA5C9A0A-F8CA-49A5-B661-9D0C482B3600}"/>
            </a:ext>
          </a:extLst>
        </xdr:cNvPr>
        <xdr:cNvSpPr/>
      </xdr:nvSpPr>
      <xdr:spPr>
        <a:xfrm>
          <a:off x="15228278" y="12109940"/>
          <a:ext cx="1371600" cy="597877"/>
        </a:xfrm>
        <a:prstGeom prst="wedgeRoundRectCallout">
          <a:avLst>
            <a:gd name="adj1" fmla="val -58505"/>
            <a:gd name="adj2" fmla="val 16642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26</xdr:col>
      <xdr:colOff>410308</xdr:colOff>
      <xdr:row>67</xdr:row>
      <xdr:rowOff>140678</xdr:rowOff>
    </xdr:from>
    <xdr:to>
      <xdr:col>30</xdr:col>
      <xdr:colOff>46892</xdr:colOff>
      <xdr:row>70</xdr:row>
      <xdr:rowOff>93786</xdr:rowOff>
    </xdr:to>
    <xdr:sp macro="" textlink="">
      <xdr:nvSpPr>
        <xdr:cNvPr id="8" name="吹き出し: 角を丸めた四角形 7">
          <a:extLst>
            <a:ext uri="{FF2B5EF4-FFF2-40B4-BE49-F238E27FC236}">
              <a16:creationId xmlns:a16="http://schemas.microsoft.com/office/drawing/2014/main" id="{B60DB50E-F161-4435-9175-1E2EF15E6FC7}"/>
            </a:ext>
          </a:extLst>
        </xdr:cNvPr>
        <xdr:cNvSpPr/>
      </xdr:nvSpPr>
      <xdr:spPr>
        <a:xfrm>
          <a:off x="16095785" y="12707816"/>
          <a:ext cx="2074984" cy="515816"/>
        </a:xfrm>
        <a:prstGeom prst="wedgeRoundRectCallout">
          <a:avLst>
            <a:gd name="adj1" fmla="val -56989"/>
            <a:gd name="adj2" fmla="val 173957"/>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1.27</a:t>
          </a:r>
          <a:r>
            <a:rPr kumimoji="1" lang="ja-JP" altLang="en-US" sz="2000"/>
            <a:t>と</a:t>
          </a:r>
          <a:r>
            <a:rPr kumimoji="1" lang="en-US" altLang="ja-JP" sz="2000"/>
            <a:t>1.5</a:t>
          </a:r>
          <a:r>
            <a:rPr kumimoji="1" lang="ja-JP" altLang="en-US" sz="2000"/>
            <a:t>利確</a:t>
          </a:r>
        </a:p>
      </xdr:txBody>
    </xdr:sp>
    <xdr:clientData/>
  </xdr:twoCellAnchor>
  <xdr:twoCellAnchor>
    <xdr:from>
      <xdr:col>28</xdr:col>
      <xdr:colOff>457198</xdr:colOff>
      <xdr:row>70</xdr:row>
      <xdr:rowOff>140679</xdr:rowOff>
    </xdr:from>
    <xdr:to>
      <xdr:col>30</xdr:col>
      <xdr:colOff>515815</xdr:colOff>
      <xdr:row>73</xdr:row>
      <xdr:rowOff>70340</xdr:rowOff>
    </xdr:to>
    <xdr:sp macro="" textlink="">
      <xdr:nvSpPr>
        <xdr:cNvPr id="9" name="吹き出し: 角を丸めた四角形 8">
          <a:extLst>
            <a:ext uri="{FF2B5EF4-FFF2-40B4-BE49-F238E27FC236}">
              <a16:creationId xmlns:a16="http://schemas.microsoft.com/office/drawing/2014/main" id="{933469AC-C400-4DDC-87C8-8F75C9370B83}"/>
            </a:ext>
          </a:extLst>
        </xdr:cNvPr>
        <xdr:cNvSpPr/>
      </xdr:nvSpPr>
      <xdr:spPr>
        <a:xfrm>
          <a:off x="17361875" y="13270525"/>
          <a:ext cx="1277817" cy="492369"/>
        </a:xfrm>
        <a:prstGeom prst="wedgeRoundRectCallout">
          <a:avLst>
            <a:gd name="adj1" fmla="val -82949"/>
            <a:gd name="adj2" fmla="val 117402"/>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2.0</a:t>
          </a:r>
          <a:r>
            <a:rPr kumimoji="1" lang="ja-JP" altLang="en-US" sz="2000"/>
            <a:t>利確</a:t>
          </a:r>
        </a:p>
      </xdr:txBody>
    </xdr:sp>
    <xdr:clientData/>
  </xdr:twoCellAnchor>
  <xdr:twoCellAnchor editAs="oneCell">
    <xdr:from>
      <xdr:col>0</xdr:col>
      <xdr:colOff>0</xdr:colOff>
      <xdr:row>83</xdr:row>
      <xdr:rowOff>82061</xdr:rowOff>
    </xdr:from>
    <xdr:to>
      <xdr:col>30</xdr:col>
      <xdr:colOff>161837</xdr:colOff>
      <xdr:row>123</xdr:row>
      <xdr:rowOff>70340</xdr:rowOff>
    </xdr:to>
    <xdr:pic>
      <xdr:nvPicPr>
        <xdr:cNvPr id="10" name="図 9">
          <a:extLst>
            <a:ext uri="{FF2B5EF4-FFF2-40B4-BE49-F238E27FC236}">
              <a16:creationId xmlns:a16="http://schemas.microsoft.com/office/drawing/2014/main" id="{9E7C57FF-4288-4CEC-ABF7-2A7B055CD4D8}"/>
            </a:ext>
          </a:extLst>
        </xdr:cNvPr>
        <xdr:cNvPicPr>
          <a:picLocks noChangeAspect="1"/>
        </xdr:cNvPicPr>
      </xdr:nvPicPr>
      <xdr:blipFill rotWithShape="1">
        <a:blip xmlns:r="http://schemas.openxmlformats.org/officeDocument/2006/relationships" r:embed="rId3"/>
        <a:srcRect t="12196" b="14975"/>
        <a:stretch/>
      </xdr:blipFill>
      <xdr:spPr>
        <a:xfrm>
          <a:off x="0" y="15650307"/>
          <a:ext cx="18285714" cy="7491048"/>
        </a:xfrm>
        <a:prstGeom prst="rect">
          <a:avLst/>
        </a:prstGeom>
      </xdr:spPr>
    </xdr:pic>
    <xdr:clientData/>
  </xdr:twoCellAnchor>
  <xdr:twoCellAnchor>
    <xdr:from>
      <xdr:col>5</xdr:col>
      <xdr:colOff>152400</xdr:colOff>
      <xdr:row>44</xdr:row>
      <xdr:rowOff>35169</xdr:rowOff>
    </xdr:from>
    <xdr:to>
      <xdr:col>8</xdr:col>
      <xdr:colOff>586154</xdr:colOff>
      <xdr:row>47</xdr:row>
      <xdr:rowOff>23446</xdr:rowOff>
    </xdr:to>
    <xdr:sp macro="" textlink="">
      <xdr:nvSpPr>
        <xdr:cNvPr id="11" name="正方形/長方形 10">
          <a:extLst>
            <a:ext uri="{FF2B5EF4-FFF2-40B4-BE49-F238E27FC236}">
              <a16:creationId xmlns:a16="http://schemas.microsoft.com/office/drawing/2014/main" id="{B6C0D61F-7BFF-4FAA-816C-25006301B5E4}"/>
            </a:ext>
          </a:extLst>
        </xdr:cNvPr>
        <xdr:cNvSpPr/>
      </xdr:nvSpPr>
      <xdr:spPr>
        <a:xfrm>
          <a:off x="3036277" y="8288215"/>
          <a:ext cx="2262554" cy="5509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2</a:t>
          </a:r>
          <a:r>
            <a:rPr kumimoji="1" lang="ja-JP" altLang="en-US" sz="2000"/>
            <a:t>　</a:t>
          </a:r>
          <a:r>
            <a:rPr kumimoji="1" lang="en-US" altLang="ja-JP" sz="2000"/>
            <a:t>Excel</a:t>
          </a:r>
          <a:r>
            <a:rPr kumimoji="1" lang="ja-JP" altLang="en-US" sz="2000"/>
            <a:t>　№</a:t>
          </a:r>
          <a:r>
            <a:rPr kumimoji="1" lang="en-US" altLang="ja-JP" sz="2000"/>
            <a:t>2</a:t>
          </a:r>
        </a:p>
      </xdr:txBody>
    </xdr:sp>
    <xdr:clientData/>
  </xdr:twoCellAnchor>
  <xdr:twoCellAnchor>
    <xdr:from>
      <xdr:col>3</xdr:col>
      <xdr:colOff>187570</xdr:colOff>
      <xdr:row>87</xdr:row>
      <xdr:rowOff>11722</xdr:rowOff>
    </xdr:from>
    <xdr:to>
      <xdr:col>7</xdr:col>
      <xdr:colOff>422031</xdr:colOff>
      <xdr:row>90</xdr:row>
      <xdr:rowOff>-1</xdr:rowOff>
    </xdr:to>
    <xdr:sp macro="" textlink="">
      <xdr:nvSpPr>
        <xdr:cNvPr id="12" name="正方形/長方形 11">
          <a:extLst>
            <a:ext uri="{FF2B5EF4-FFF2-40B4-BE49-F238E27FC236}">
              <a16:creationId xmlns:a16="http://schemas.microsoft.com/office/drawing/2014/main" id="{4691E57D-4955-4FC1-B406-683A92C390FC}"/>
            </a:ext>
          </a:extLst>
        </xdr:cNvPr>
        <xdr:cNvSpPr/>
      </xdr:nvSpPr>
      <xdr:spPr>
        <a:xfrm>
          <a:off x="1852247" y="16330245"/>
          <a:ext cx="2672861" cy="5509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3 Excel</a:t>
          </a:r>
          <a:r>
            <a:rPr kumimoji="1" lang="ja-JP" altLang="en-US" sz="2000"/>
            <a:t>　№</a:t>
          </a:r>
          <a:r>
            <a:rPr kumimoji="1" lang="en-US" altLang="ja-JP" sz="2000"/>
            <a:t>3</a:t>
          </a:r>
        </a:p>
      </xdr:txBody>
    </xdr:sp>
    <xdr:clientData/>
  </xdr:twoCellAnchor>
  <xdr:twoCellAnchor>
    <xdr:from>
      <xdr:col>21</xdr:col>
      <xdr:colOff>504093</xdr:colOff>
      <xdr:row>84</xdr:row>
      <xdr:rowOff>23447</xdr:rowOff>
    </xdr:from>
    <xdr:to>
      <xdr:col>24</xdr:col>
      <xdr:colOff>46893</xdr:colOff>
      <xdr:row>87</xdr:row>
      <xdr:rowOff>58616</xdr:rowOff>
    </xdr:to>
    <xdr:sp macro="" textlink="">
      <xdr:nvSpPr>
        <xdr:cNvPr id="13" name="吹き出し: 角を丸めた四角形 12">
          <a:extLst>
            <a:ext uri="{FF2B5EF4-FFF2-40B4-BE49-F238E27FC236}">
              <a16:creationId xmlns:a16="http://schemas.microsoft.com/office/drawing/2014/main" id="{BF388327-FBAF-482F-9311-1CABB03C8458}"/>
            </a:ext>
          </a:extLst>
        </xdr:cNvPr>
        <xdr:cNvSpPr/>
      </xdr:nvSpPr>
      <xdr:spPr>
        <a:xfrm>
          <a:off x="13141570" y="15779262"/>
          <a:ext cx="1371600" cy="597877"/>
        </a:xfrm>
        <a:prstGeom prst="wedgeRoundRectCallout">
          <a:avLst>
            <a:gd name="adj1" fmla="val -58505"/>
            <a:gd name="adj2" fmla="val 16642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29</xdr:col>
      <xdr:colOff>82062</xdr:colOff>
      <xdr:row>94</xdr:row>
      <xdr:rowOff>58616</xdr:rowOff>
    </xdr:from>
    <xdr:to>
      <xdr:col>30</xdr:col>
      <xdr:colOff>433755</xdr:colOff>
      <xdr:row>97</xdr:row>
      <xdr:rowOff>93786</xdr:rowOff>
    </xdr:to>
    <xdr:sp macro="" textlink="">
      <xdr:nvSpPr>
        <xdr:cNvPr id="14" name="吹き出し: 角を丸めた四角形 13">
          <a:extLst>
            <a:ext uri="{FF2B5EF4-FFF2-40B4-BE49-F238E27FC236}">
              <a16:creationId xmlns:a16="http://schemas.microsoft.com/office/drawing/2014/main" id="{2C8036A3-4878-4540-9CBB-D16F83F955C2}"/>
            </a:ext>
          </a:extLst>
        </xdr:cNvPr>
        <xdr:cNvSpPr/>
      </xdr:nvSpPr>
      <xdr:spPr>
        <a:xfrm>
          <a:off x="17596339" y="17690124"/>
          <a:ext cx="961293" cy="597877"/>
        </a:xfrm>
        <a:prstGeom prst="wedgeRoundRectCallout">
          <a:avLst>
            <a:gd name="adj1" fmla="val -82949"/>
            <a:gd name="adj2" fmla="val 117402"/>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editAs="oneCell">
    <xdr:from>
      <xdr:col>0</xdr:col>
      <xdr:colOff>0</xdr:colOff>
      <xdr:row>124</xdr:row>
      <xdr:rowOff>128953</xdr:rowOff>
    </xdr:from>
    <xdr:to>
      <xdr:col>30</xdr:col>
      <xdr:colOff>161837</xdr:colOff>
      <xdr:row>164</xdr:row>
      <xdr:rowOff>82062</xdr:rowOff>
    </xdr:to>
    <xdr:pic>
      <xdr:nvPicPr>
        <xdr:cNvPr id="15" name="図 14">
          <a:extLst>
            <a:ext uri="{FF2B5EF4-FFF2-40B4-BE49-F238E27FC236}">
              <a16:creationId xmlns:a16="http://schemas.microsoft.com/office/drawing/2014/main" id="{0991ED43-24F8-49D2-BFD6-24644372F62D}"/>
            </a:ext>
          </a:extLst>
        </xdr:cNvPr>
        <xdr:cNvPicPr>
          <a:picLocks noChangeAspect="1"/>
        </xdr:cNvPicPr>
      </xdr:nvPicPr>
      <xdr:blipFill rotWithShape="1">
        <a:blip xmlns:r="http://schemas.openxmlformats.org/officeDocument/2006/relationships" r:embed="rId4"/>
        <a:srcRect t="12423" b="15089"/>
        <a:stretch/>
      </xdr:blipFill>
      <xdr:spPr>
        <a:xfrm>
          <a:off x="0" y="23387538"/>
          <a:ext cx="18285714" cy="7455878"/>
        </a:xfrm>
        <a:prstGeom prst="rect">
          <a:avLst/>
        </a:prstGeom>
      </xdr:spPr>
    </xdr:pic>
    <xdr:clientData/>
  </xdr:twoCellAnchor>
  <xdr:twoCellAnchor>
    <xdr:from>
      <xdr:col>2</xdr:col>
      <xdr:colOff>117232</xdr:colOff>
      <xdr:row>128</xdr:row>
      <xdr:rowOff>117229</xdr:rowOff>
    </xdr:from>
    <xdr:to>
      <xdr:col>6</xdr:col>
      <xdr:colOff>480646</xdr:colOff>
      <xdr:row>131</xdr:row>
      <xdr:rowOff>105507</xdr:rowOff>
    </xdr:to>
    <xdr:sp macro="" textlink="">
      <xdr:nvSpPr>
        <xdr:cNvPr id="16" name="正方形/長方形 15">
          <a:extLst>
            <a:ext uri="{FF2B5EF4-FFF2-40B4-BE49-F238E27FC236}">
              <a16:creationId xmlns:a16="http://schemas.microsoft.com/office/drawing/2014/main" id="{C3273A60-2FB9-49E2-A548-4F7E67900293}"/>
            </a:ext>
          </a:extLst>
        </xdr:cNvPr>
        <xdr:cNvSpPr/>
      </xdr:nvSpPr>
      <xdr:spPr>
        <a:xfrm>
          <a:off x="1172309" y="24126091"/>
          <a:ext cx="2801814" cy="5509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4 Excel</a:t>
          </a:r>
          <a:r>
            <a:rPr kumimoji="1" lang="ja-JP" altLang="en-US" sz="2000"/>
            <a:t>　№</a:t>
          </a:r>
          <a:r>
            <a:rPr kumimoji="1" lang="en-US" altLang="ja-JP" sz="2000"/>
            <a:t>4</a:t>
          </a:r>
        </a:p>
      </xdr:txBody>
    </xdr:sp>
    <xdr:clientData/>
  </xdr:twoCellAnchor>
  <xdr:twoCellAnchor>
    <xdr:from>
      <xdr:col>26</xdr:col>
      <xdr:colOff>211014</xdr:colOff>
      <xdr:row>138</xdr:row>
      <xdr:rowOff>117231</xdr:rowOff>
    </xdr:from>
    <xdr:to>
      <xdr:col>30</xdr:col>
      <xdr:colOff>468921</xdr:colOff>
      <xdr:row>141</xdr:row>
      <xdr:rowOff>70339</xdr:rowOff>
    </xdr:to>
    <xdr:sp macro="" textlink="">
      <xdr:nvSpPr>
        <xdr:cNvPr id="17" name="吹き出し: 角を丸めた四角形 16">
          <a:extLst>
            <a:ext uri="{FF2B5EF4-FFF2-40B4-BE49-F238E27FC236}">
              <a16:creationId xmlns:a16="http://schemas.microsoft.com/office/drawing/2014/main" id="{7CE570AD-C582-49C3-BCBE-3F853BB241EE}"/>
            </a:ext>
          </a:extLst>
        </xdr:cNvPr>
        <xdr:cNvSpPr/>
      </xdr:nvSpPr>
      <xdr:spPr>
        <a:xfrm>
          <a:off x="15896491" y="26001785"/>
          <a:ext cx="2696307" cy="515816"/>
        </a:xfrm>
        <a:prstGeom prst="wedgeRoundRectCallout">
          <a:avLst>
            <a:gd name="adj1" fmla="val -56989"/>
            <a:gd name="adj2" fmla="val 173957"/>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1.27</a:t>
          </a:r>
          <a:r>
            <a:rPr kumimoji="1" lang="ja-JP" altLang="en-US" sz="2000"/>
            <a:t>と</a:t>
          </a:r>
          <a:r>
            <a:rPr kumimoji="1" lang="en-US" altLang="ja-JP" sz="2000"/>
            <a:t>1.5</a:t>
          </a:r>
          <a:r>
            <a:rPr kumimoji="1" lang="ja-JP" altLang="en-US" sz="2000"/>
            <a:t>と</a:t>
          </a:r>
          <a:r>
            <a:rPr kumimoji="1" lang="en-US" altLang="ja-JP" sz="2000"/>
            <a:t>2.0</a:t>
          </a:r>
          <a:r>
            <a:rPr kumimoji="1" lang="ja-JP" altLang="en-US" sz="2000"/>
            <a:t>利確</a:t>
          </a:r>
        </a:p>
      </xdr:txBody>
    </xdr:sp>
    <xdr:clientData/>
  </xdr:twoCellAnchor>
  <xdr:twoCellAnchor>
    <xdr:from>
      <xdr:col>24</xdr:col>
      <xdr:colOff>410307</xdr:colOff>
      <xdr:row>131</xdr:row>
      <xdr:rowOff>164123</xdr:rowOff>
    </xdr:from>
    <xdr:to>
      <xdr:col>26</xdr:col>
      <xdr:colOff>562707</xdr:colOff>
      <xdr:row>135</xdr:row>
      <xdr:rowOff>11723</xdr:rowOff>
    </xdr:to>
    <xdr:sp macro="" textlink="">
      <xdr:nvSpPr>
        <xdr:cNvPr id="18" name="吹き出し: 角を丸めた四角形 17">
          <a:extLst>
            <a:ext uri="{FF2B5EF4-FFF2-40B4-BE49-F238E27FC236}">
              <a16:creationId xmlns:a16="http://schemas.microsoft.com/office/drawing/2014/main" id="{B67FA6D1-3B54-48F9-9F8C-7840912AED0A}"/>
            </a:ext>
          </a:extLst>
        </xdr:cNvPr>
        <xdr:cNvSpPr/>
      </xdr:nvSpPr>
      <xdr:spPr>
        <a:xfrm>
          <a:off x="14876584" y="24735692"/>
          <a:ext cx="1371600" cy="597877"/>
        </a:xfrm>
        <a:prstGeom prst="wedgeRoundRectCallout">
          <a:avLst>
            <a:gd name="adj1" fmla="val 7307"/>
            <a:gd name="adj2" fmla="val 342893"/>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editAs="oneCell">
    <xdr:from>
      <xdr:col>0</xdr:col>
      <xdr:colOff>0</xdr:colOff>
      <xdr:row>167</xdr:row>
      <xdr:rowOff>46892</xdr:rowOff>
    </xdr:from>
    <xdr:to>
      <xdr:col>30</xdr:col>
      <xdr:colOff>161837</xdr:colOff>
      <xdr:row>207</xdr:row>
      <xdr:rowOff>152401</xdr:rowOff>
    </xdr:to>
    <xdr:pic>
      <xdr:nvPicPr>
        <xdr:cNvPr id="19" name="図 18">
          <a:extLst>
            <a:ext uri="{FF2B5EF4-FFF2-40B4-BE49-F238E27FC236}">
              <a16:creationId xmlns:a16="http://schemas.microsoft.com/office/drawing/2014/main" id="{12129533-15C5-483E-8482-951887EE5BE8}"/>
            </a:ext>
          </a:extLst>
        </xdr:cNvPr>
        <xdr:cNvPicPr>
          <a:picLocks noChangeAspect="1"/>
        </xdr:cNvPicPr>
      </xdr:nvPicPr>
      <xdr:blipFill rotWithShape="1">
        <a:blip xmlns:r="http://schemas.openxmlformats.org/officeDocument/2006/relationships" r:embed="rId5"/>
        <a:srcRect t="11967" b="14063"/>
        <a:stretch/>
      </xdr:blipFill>
      <xdr:spPr>
        <a:xfrm>
          <a:off x="0" y="31370954"/>
          <a:ext cx="18285714" cy="7608278"/>
        </a:xfrm>
        <a:prstGeom prst="rect">
          <a:avLst/>
        </a:prstGeom>
      </xdr:spPr>
    </xdr:pic>
    <xdr:clientData/>
  </xdr:twoCellAnchor>
  <xdr:twoCellAnchor>
    <xdr:from>
      <xdr:col>1</xdr:col>
      <xdr:colOff>433755</xdr:colOff>
      <xdr:row>170</xdr:row>
      <xdr:rowOff>140677</xdr:rowOff>
    </xdr:from>
    <xdr:to>
      <xdr:col>6</xdr:col>
      <xdr:colOff>222738</xdr:colOff>
      <xdr:row>173</xdr:row>
      <xdr:rowOff>128954</xdr:rowOff>
    </xdr:to>
    <xdr:sp macro="" textlink="">
      <xdr:nvSpPr>
        <xdr:cNvPr id="20" name="正方形/長方形 19">
          <a:extLst>
            <a:ext uri="{FF2B5EF4-FFF2-40B4-BE49-F238E27FC236}">
              <a16:creationId xmlns:a16="http://schemas.microsoft.com/office/drawing/2014/main" id="{612ABC83-C359-4682-A2E3-926448163FE6}"/>
            </a:ext>
          </a:extLst>
        </xdr:cNvPr>
        <xdr:cNvSpPr/>
      </xdr:nvSpPr>
      <xdr:spPr>
        <a:xfrm>
          <a:off x="937847" y="32027446"/>
          <a:ext cx="2778368" cy="55098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5 Excel</a:t>
          </a:r>
          <a:r>
            <a:rPr kumimoji="1" lang="ja-JP" altLang="en-US" sz="2000"/>
            <a:t>　№</a:t>
          </a:r>
          <a:r>
            <a:rPr kumimoji="1" lang="en-US" altLang="ja-JP" sz="2000"/>
            <a:t>5</a:t>
          </a:r>
        </a:p>
        <a:p>
          <a:pPr algn="l"/>
          <a:r>
            <a:rPr kumimoji="1" lang="en-US" altLang="ja-JP" sz="2000"/>
            <a:t>2010</a:t>
          </a:r>
        </a:p>
      </xdr:txBody>
    </xdr:sp>
    <xdr:clientData/>
  </xdr:twoCellAnchor>
  <xdr:twoCellAnchor editAs="oneCell">
    <xdr:from>
      <xdr:col>0</xdr:col>
      <xdr:colOff>0</xdr:colOff>
      <xdr:row>210</xdr:row>
      <xdr:rowOff>105508</xdr:rowOff>
    </xdr:from>
    <xdr:to>
      <xdr:col>30</xdr:col>
      <xdr:colOff>161837</xdr:colOff>
      <xdr:row>250</xdr:row>
      <xdr:rowOff>164124</xdr:rowOff>
    </xdr:to>
    <xdr:pic>
      <xdr:nvPicPr>
        <xdr:cNvPr id="21" name="図 20">
          <a:extLst>
            <a:ext uri="{FF2B5EF4-FFF2-40B4-BE49-F238E27FC236}">
              <a16:creationId xmlns:a16="http://schemas.microsoft.com/office/drawing/2014/main" id="{332230F9-DE62-4B8D-BAA6-7FBE59419C77}"/>
            </a:ext>
          </a:extLst>
        </xdr:cNvPr>
        <xdr:cNvPicPr>
          <a:picLocks noChangeAspect="1"/>
        </xdr:cNvPicPr>
      </xdr:nvPicPr>
      <xdr:blipFill rotWithShape="1">
        <a:blip xmlns:r="http://schemas.openxmlformats.org/officeDocument/2006/relationships" r:embed="rId6"/>
        <a:srcRect t="11967" b="14519"/>
        <a:stretch/>
      </xdr:blipFill>
      <xdr:spPr>
        <a:xfrm>
          <a:off x="0" y="39495046"/>
          <a:ext cx="18285714" cy="7561386"/>
        </a:xfrm>
        <a:prstGeom prst="rect">
          <a:avLst/>
        </a:prstGeom>
      </xdr:spPr>
    </xdr:pic>
    <xdr:clientData/>
  </xdr:twoCellAnchor>
  <xdr:twoCellAnchor>
    <xdr:from>
      <xdr:col>1</xdr:col>
      <xdr:colOff>304801</xdr:colOff>
      <xdr:row>214</xdr:row>
      <xdr:rowOff>35170</xdr:rowOff>
    </xdr:from>
    <xdr:to>
      <xdr:col>6</xdr:col>
      <xdr:colOff>93784</xdr:colOff>
      <xdr:row>216</xdr:row>
      <xdr:rowOff>128955</xdr:rowOff>
    </xdr:to>
    <xdr:sp macro="" textlink="">
      <xdr:nvSpPr>
        <xdr:cNvPr id="22" name="正方形/長方形 21">
          <a:extLst>
            <a:ext uri="{FF2B5EF4-FFF2-40B4-BE49-F238E27FC236}">
              <a16:creationId xmlns:a16="http://schemas.microsoft.com/office/drawing/2014/main" id="{7B8E7FF2-4796-461E-B707-0963740FFBC3}"/>
            </a:ext>
          </a:extLst>
        </xdr:cNvPr>
        <xdr:cNvSpPr/>
      </xdr:nvSpPr>
      <xdr:spPr>
        <a:xfrm>
          <a:off x="808893" y="40174985"/>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6</a:t>
          </a:r>
          <a:r>
            <a:rPr kumimoji="1" lang="en-US" altLang="ja-JP" sz="2000" baseline="0"/>
            <a:t>   </a:t>
          </a:r>
          <a:r>
            <a:rPr kumimoji="1" lang="en-US" altLang="ja-JP" sz="2000"/>
            <a:t>Excel</a:t>
          </a:r>
          <a:r>
            <a:rPr kumimoji="1" lang="ja-JP" altLang="en-US" sz="2000"/>
            <a:t>　№</a:t>
          </a:r>
          <a:r>
            <a:rPr kumimoji="1" lang="en-US" altLang="ja-JP" sz="2000"/>
            <a:t>6</a:t>
          </a:r>
        </a:p>
        <a:p>
          <a:pPr algn="l"/>
          <a:endParaRPr kumimoji="1" lang="en-US" altLang="ja-JP" sz="2000"/>
        </a:p>
      </xdr:txBody>
    </xdr:sp>
    <xdr:clientData/>
  </xdr:twoCellAnchor>
  <xdr:twoCellAnchor>
    <xdr:from>
      <xdr:col>14</xdr:col>
      <xdr:colOff>562707</xdr:colOff>
      <xdr:row>169</xdr:row>
      <xdr:rowOff>128954</xdr:rowOff>
    </xdr:from>
    <xdr:to>
      <xdr:col>17</xdr:col>
      <xdr:colOff>105507</xdr:colOff>
      <xdr:row>172</xdr:row>
      <xdr:rowOff>152400</xdr:rowOff>
    </xdr:to>
    <xdr:sp macro="" textlink="">
      <xdr:nvSpPr>
        <xdr:cNvPr id="23" name="吹き出し: 角を丸めた四角形 22">
          <a:extLst>
            <a:ext uri="{FF2B5EF4-FFF2-40B4-BE49-F238E27FC236}">
              <a16:creationId xmlns:a16="http://schemas.microsoft.com/office/drawing/2014/main" id="{C2298616-AA6E-4DE2-BF04-4ADF9AC5A5D3}"/>
            </a:ext>
          </a:extLst>
        </xdr:cNvPr>
        <xdr:cNvSpPr/>
      </xdr:nvSpPr>
      <xdr:spPr>
        <a:xfrm>
          <a:off x="8932984" y="31828154"/>
          <a:ext cx="1371600" cy="586154"/>
        </a:xfrm>
        <a:prstGeom prst="wedgeRoundRectCallout">
          <a:avLst>
            <a:gd name="adj1" fmla="val 173974"/>
            <a:gd name="adj2" fmla="val 248018"/>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22</xdr:col>
      <xdr:colOff>304800</xdr:colOff>
      <xdr:row>175</xdr:row>
      <xdr:rowOff>105509</xdr:rowOff>
    </xdr:from>
    <xdr:to>
      <xdr:col>24</xdr:col>
      <xdr:colOff>46893</xdr:colOff>
      <xdr:row>178</xdr:row>
      <xdr:rowOff>140678</xdr:rowOff>
    </xdr:to>
    <xdr:sp macro="" textlink="">
      <xdr:nvSpPr>
        <xdr:cNvPr id="25" name="吹き出し: 角を丸めた四角形 24">
          <a:extLst>
            <a:ext uri="{FF2B5EF4-FFF2-40B4-BE49-F238E27FC236}">
              <a16:creationId xmlns:a16="http://schemas.microsoft.com/office/drawing/2014/main" id="{86D6DFC5-1BC2-471E-9420-F5ED3766EB56}"/>
            </a:ext>
          </a:extLst>
        </xdr:cNvPr>
        <xdr:cNvSpPr/>
      </xdr:nvSpPr>
      <xdr:spPr>
        <a:xfrm>
          <a:off x="13551877" y="32930124"/>
          <a:ext cx="961293" cy="597877"/>
        </a:xfrm>
        <a:prstGeom prst="wedgeRoundRectCallout">
          <a:avLst>
            <a:gd name="adj1" fmla="val -82949"/>
            <a:gd name="adj2" fmla="val 117402"/>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xdr:from>
      <xdr:col>23</xdr:col>
      <xdr:colOff>82062</xdr:colOff>
      <xdr:row>212</xdr:row>
      <xdr:rowOff>93784</xdr:rowOff>
    </xdr:from>
    <xdr:to>
      <xdr:col>25</xdr:col>
      <xdr:colOff>234462</xdr:colOff>
      <xdr:row>215</xdr:row>
      <xdr:rowOff>117230</xdr:rowOff>
    </xdr:to>
    <xdr:sp macro="" textlink="">
      <xdr:nvSpPr>
        <xdr:cNvPr id="26" name="吹き出し: 角を丸めた四角形 25">
          <a:extLst>
            <a:ext uri="{FF2B5EF4-FFF2-40B4-BE49-F238E27FC236}">
              <a16:creationId xmlns:a16="http://schemas.microsoft.com/office/drawing/2014/main" id="{ACE34723-63D5-4D3B-8376-BF496147B468}"/>
            </a:ext>
          </a:extLst>
        </xdr:cNvPr>
        <xdr:cNvSpPr/>
      </xdr:nvSpPr>
      <xdr:spPr>
        <a:xfrm>
          <a:off x="13938739" y="39858461"/>
          <a:ext cx="1371600" cy="586154"/>
        </a:xfrm>
        <a:prstGeom prst="wedgeRoundRectCallout">
          <a:avLst>
            <a:gd name="adj1" fmla="val -95256"/>
            <a:gd name="adj2" fmla="val 262018"/>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24</xdr:col>
      <xdr:colOff>222739</xdr:colOff>
      <xdr:row>226</xdr:row>
      <xdr:rowOff>175846</xdr:rowOff>
    </xdr:from>
    <xdr:to>
      <xdr:col>25</xdr:col>
      <xdr:colOff>574432</xdr:colOff>
      <xdr:row>230</xdr:row>
      <xdr:rowOff>23446</xdr:rowOff>
    </xdr:to>
    <xdr:sp macro="" textlink="">
      <xdr:nvSpPr>
        <xdr:cNvPr id="27" name="吹き出し: 角を丸めた四角形 26">
          <a:extLst>
            <a:ext uri="{FF2B5EF4-FFF2-40B4-BE49-F238E27FC236}">
              <a16:creationId xmlns:a16="http://schemas.microsoft.com/office/drawing/2014/main" id="{22B8AC2F-1687-4A2F-9BD6-9465934DDBDD}"/>
            </a:ext>
          </a:extLst>
        </xdr:cNvPr>
        <xdr:cNvSpPr/>
      </xdr:nvSpPr>
      <xdr:spPr>
        <a:xfrm>
          <a:off x="14689016" y="42566492"/>
          <a:ext cx="961293" cy="597877"/>
        </a:xfrm>
        <a:prstGeom prst="wedgeRoundRectCallout">
          <a:avLst>
            <a:gd name="adj1" fmla="val -165875"/>
            <a:gd name="adj2" fmla="val -145343"/>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editAs="oneCell">
    <xdr:from>
      <xdr:col>0</xdr:col>
      <xdr:colOff>0</xdr:colOff>
      <xdr:row>254</xdr:row>
      <xdr:rowOff>105506</xdr:rowOff>
    </xdr:from>
    <xdr:to>
      <xdr:col>30</xdr:col>
      <xdr:colOff>161837</xdr:colOff>
      <xdr:row>294</xdr:row>
      <xdr:rowOff>46892</xdr:rowOff>
    </xdr:to>
    <xdr:pic>
      <xdr:nvPicPr>
        <xdr:cNvPr id="28" name="図 27">
          <a:extLst>
            <a:ext uri="{FF2B5EF4-FFF2-40B4-BE49-F238E27FC236}">
              <a16:creationId xmlns:a16="http://schemas.microsoft.com/office/drawing/2014/main" id="{40AF6B3C-7EBF-4669-B210-8DA02983B436}"/>
            </a:ext>
          </a:extLst>
        </xdr:cNvPr>
        <xdr:cNvPicPr>
          <a:picLocks noChangeAspect="1"/>
        </xdr:cNvPicPr>
      </xdr:nvPicPr>
      <xdr:blipFill rotWithShape="1">
        <a:blip xmlns:r="http://schemas.openxmlformats.org/officeDocument/2006/relationships" r:embed="rId7"/>
        <a:srcRect t="12196" b="15431"/>
        <a:stretch/>
      </xdr:blipFill>
      <xdr:spPr>
        <a:xfrm>
          <a:off x="0" y="47748091"/>
          <a:ext cx="18285714" cy="7444155"/>
        </a:xfrm>
        <a:prstGeom prst="rect">
          <a:avLst/>
        </a:prstGeom>
      </xdr:spPr>
    </xdr:pic>
    <xdr:clientData/>
  </xdr:twoCellAnchor>
  <xdr:twoCellAnchor>
    <xdr:from>
      <xdr:col>2</xdr:col>
      <xdr:colOff>187569</xdr:colOff>
      <xdr:row>256</xdr:row>
      <xdr:rowOff>128954</xdr:rowOff>
    </xdr:from>
    <xdr:to>
      <xdr:col>6</xdr:col>
      <xdr:colOff>527537</xdr:colOff>
      <xdr:row>259</xdr:row>
      <xdr:rowOff>35170</xdr:rowOff>
    </xdr:to>
    <xdr:sp macro="" textlink="">
      <xdr:nvSpPr>
        <xdr:cNvPr id="29" name="正方形/長方形 28">
          <a:extLst>
            <a:ext uri="{FF2B5EF4-FFF2-40B4-BE49-F238E27FC236}">
              <a16:creationId xmlns:a16="http://schemas.microsoft.com/office/drawing/2014/main" id="{4E9DE9F2-BE88-49A2-B9D3-40151BB21BC8}"/>
            </a:ext>
          </a:extLst>
        </xdr:cNvPr>
        <xdr:cNvSpPr/>
      </xdr:nvSpPr>
      <xdr:spPr>
        <a:xfrm>
          <a:off x="1242646" y="48146677"/>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7</a:t>
          </a:r>
          <a:r>
            <a:rPr kumimoji="1" lang="en-US" altLang="ja-JP" sz="2000" baseline="0"/>
            <a:t>   </a:t>
          </a:r>
          <a:r>
            <a:rPr kumimoji="1" lang="en-US" altLang="ja-JP" sz="2000"/>
            <a:t>Excel</a:t>
          </a:r>
          <a:r>
            <a:rPr kumimoji="1" lang="ja-JP" altLang="en-US" sz="2000"/>
            <a:t>　№</a:t>
          </a:r>
          <a:r>
            <a:rPr kumimoji="1" lang="en-US" altLang="ja-JP" sz="2000"/>
            <a:t>7</a:t>
          </a:r>
        </a:p>
        <a:p>
          <a:pPr algn="l"/>
          <a:endParaRPr kumimoji="1" lang="en-US" altLang="ja-JP" sz="2000"/>
        </a:p>
      </xdr:txBody>
    </xdr:sp>
    <xdr:clientData/>
  </xdr:twoCellAnchor>
  <xdr:twoCellAnchor>
    <xdr:from>
      <xdr:col>20</xdr:col>
      <xdr:colOff>187569</xdr:colOff>
      <xdr:row>267</xdr:row>
      <xdr:rowOff>-1</xdr:rowOff>
    </xdr:from>
    <xdr:to>
      <xdr:col>22</xdr:col>
      <xdr:colOff>339969</xdr:colOff>
      <xdr:row>270</xdr:row>
      <xdr:rowOff>23446</xdr:rowOff>
    </xdr:to>
    <xdr:sp macro="" textlink="">
      <xdr:nvSpPr>
        <xdr:cNvPr id="30" name="吹き出し: 角を丸めた四角形 29">
          <a:extLst>
            <a:ext uri="{FF2B5EF4-FFF2-40B4-BE49-F238E27FC236}">
              <a16:creationId xmlns:a16="http://schemas.microsoft.com/office/drawing/2014/main" id="{10B49A86-63B5-4E60-A70D-37932C1B40BD}"/>
            </a:ext>
          </a:extLst>
        </xdr:cNvPr>
        <xdr:cNvSpPr/>
      </xdr:nvSpPr>
      <xdr:spPr>
        <a:xfrm>
          <a:off x="12215446" y="50080984"/>
          <a:ext cx="1371600" cy="586154"/>
        </a:xfrm>
        <a:prstGeom prst="wedgeRoundRectCallout">
          <a:avLst>
            <a:gd name="adj1" fmla="val -95256"/>
            <a:gd name="adj2" fmla="val 262018"/>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26</xdr:col>
      <xdr:colOff>574431</xdr:colOff>
      <xdr:row>286</xdr:row>
      <xdr:rowOff>152400</xdr:rowOff>
    </xdr:from>
    <xdr:to>
      <xdr:col>28</xdr:col>
      <xdr:colOff>316524</xdr:colOff>
      <xdr:row>290</xdr:row>
      <xdr:rowOff>0</xdr:rowOff>
    </xdr:to>
    <xdr:sp macro="" textlink="">
      <xdr:nvSpPr>
        <xdr:cNvPr id="31" name="吹き出し: 角を丸めた四角形 30">
          <a:extLst>
            <a:ext uri="{FF2B5EF4-FFF2-40B4-BE49-F238E27FC236}">
              <a16:creationId xmlns:a16="http://schemas.microsoft.com/office/drawing/2014/main" id="{3B3BD17C-E468-4EC8-9BE0-E0CEA78FC66B}"/>
            </a:ext>
          </a:extLst>
        </xdr:cNvPr>
        <xdr:cNvSpPr/>
      </xdr:nvSpPr>
      <xdr:spPr>
        <a:xfrm>
          <a:off x="16259908" y="53797200"/>
          <a:ext cx="961293" cy="597877"/>
        </a:xfrm>
        <a:prstGeom prst="wedgeRoundRectCallout">
          <a:avLst>
            <a:gd name="adj1" fmla="val -165875"/>
            <a:gd name="adj2" fmla="val -145343"/>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editAs="oneCell">
    <xdr:from>
      <xdr:col>0</xdr:col>
      <xdr:colOff>0</xdr:colOff>
      <xdr:row>296</xdr:row>
      <xdr:rowOff>105508</xdr:rowOff>
    </xdr:from>
    <xdr:to>
      <xdr:col>30</xdr:col>
      <xdr:colOff>161837</xdr:colOff>
      <xdr:row>336</xdr:row>
      <xdr:rowOff>93784</xdr:rowOff>
    </xdr:to>
    <xdr:pic>
      <xdr:nvPicPr>
        <xdr:cNvPr id="32" name="図 31">
          <a:extLst>
            <a:ext uri="{FF2B5EF4-FFF2-40B4-BE49-F238E27FC236}">
              <a16:creationId xmlns:a16="http://schemas.microsoft.com/office/drawing/2014/main" id="{CC0A4CE9-A133-4960-9E0D-48A8080F9F94}"/>
            </a:ext>
          </a:extLst>
        </xdr:cNvPr>
        <xdr:cNvPicPr>
          <a:picLocks noChangeAspect="1"/>
        </xdr:cNvPicPr>
      </xdr:nvPicPr>
      <xdr:blipFill rotWithShape="1">
        <a:blip xmlns:r="http://schemas.openxmlformats.org/officeDocument/2006/relationships" r:embed="rId8"/>
        <a:srcRect t="12424" b="14747"/>
        <a:stretch/>
      </xdr:blipFill>
      <xdr:spPr>
        <a:xfrm>
          <a:off x="0" y="55626000"/>
          <a:ext cx="18285714" cy="7491046"/>
        </a:xfrm>
        <a:prstGeom prst="rect">
          <a:avLst/>
        </a:prstGeom>
      </xdr:spPr>
    </xdr:pic>
    <xdr:clientData/>
  </xdr:twoCellAnchor>
  <xdr:twoCellAnchor>
    <xdr:from>
      <xdr:col>2</xdr:col>
      <xdr:colOff>105508</xdr:colOff>
      <xdr:row>300</xdr:row>
      <xdr:rowOff>93785</xdr:rowOff>
    </xdr:from>
    <xdr:to>
      <xdr:col>6</xdr:col>
      <xdr:colOff>445476</xdr:colOff>
      <xdr:row>303</xdr:row>
      <xdr:rowOff>1</xdr:rowOff>
    </xdr:to>
    <xdr:sp macro="" textlink="">
      <xdr:nvSpPr>
        <xdr:cNvPr id="33" name="正方形/長方形 32">
          <a:extLst>
            <a:ext uri="{FF2B5EF4-FFF2-40B4-BE49-F238E27FC236}">
              <a16:creationId xmlns:a16="http://schemas.microsoft.com/office/drawing/2014/main" id="{5600015E-E28A-4349-9A63-CD8C47A14EAF}"/>
            </a:ext>
          </a:extLst>
        </xdr:cNvPr>
        <xdr:cNvSpPr/>
      </xdr:nvSpPr>
      <xdr:spPr>
        <a:xfrm>
          <a:off x="1160585" y="56364554"/>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8</a:t>
          </a:r>
          <a:r>
            <a:rPr kumimoji="1" lang="en-US" altLang="ja-JP" sz="2000" baseline="0"/>
            <a:t>   </a:t>
          </a:r>
          <a:r>
            <a:rPr kumimoji="1" lang="en-US" altLang="ja-JP" sz="2000"/>
            <a:t>Excel</a:t>
          </a:r>
          <a:r>
            <a:rPr kumimoji="1" lang="ja-JP" altLang="en-US" sz="2000"/>
            <a:t>　№</a:t>
          </a:r>
          <a:r>
            <a:rPr kumimoji="1" lang="en-US" altLang="ja-JP" sz="2000"/>
            <a:t>8</a:t>
          </a:r>
        </a:p>
        <a:p>
          <a:pPr algn="l"/>
          <a:endParaRPr kumimoji="1" lang="en-US" altLang="ja-JP" sz="2000"/>
        </a:p>
      </xdr:txBody>
    </xdr:sp>
    <xdr:clientData/>
  </xdr:twoCellAnchor>
  <xdr:twoCellAnchor>
    <xdr:from>
      <xdr:col>11</xdr:col>
      <xdr:colOff>550984</xdr:colOff>
      <xdr:row>296</xdr:row>
      <xdr:rowOff>128953</xdr:rowOff>
    </xdr:from>
    <xdr:to>
      <xdr:col>14</xdr:col>
      <xdr:colOff>93784</xdr:colOff>
      <xdr:row>299</xdr:row>
      <xdr:rowOff>152399</xdr:rowOff>
    </xdr:to>
    <xdr:sp macro="" textlink="">
      <xdr:nvSpPr>
        <xdr:cNvPr id="34" name="吹き出し: 角を丸めた四角形 33">
          <a:extLst>
            <a:ext uri="{FF2B5EF4-FFF2-40B4-BE49-F238E27FC236}">
              <a16:creationId xmlns:a16="http://schemas.microsoft.com/office/drawing/2014/main" id="{FB5CCD04-97B3-4E72-A1BC-D7808F3D2875}"/>
            </a:ext>
          </a:extLst>
        </xdr:cNvPr>
        <xdr:cNvSpPr/>
      </xdr:nvSpPr>
      <xdr:spPr>
        <a:xfrm>
          <a:off x="7092461" y="55649445"/>
          <a:ext cx="1371600" cy="586154"/>
        </a:xfrm>
        <a:prstGeom prst="wedgeRoundRectCallout">
          <a:avLst>
            <a:gd name="adj1" fmla="val 123548"/>
            <a:gd name="adj2" fmla="val 262018"/>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28</xdr:col>
      <xdr:colOff>164124</xdr:colOff>
      <xdr:row>319</xdr:row>
      <xdr:rowOff>70338</xdr:rowOff>
    </xdr:from>
    <xdr:to>
      <xdr:col>30</xdr:col>
      <xdr:colOff>222740</xdr:colOff>
      <xdr:row>322</xdr:row>
      <xdr:rowOff>105508</xdr:rowOff>
    </xdr:to>
    <xdr:sp macro="" textlink="">
      <xdr:nvSpPr>
        <xdr:cNvPr id="35" name="吹き出し: 角を丸めた四角形 34">
          <a:extLst>
            <a:ext uri="{FF2B5EF4-FFF2-40B4-BE49-F238E27FC236}">
              <a16:creationId xmlns:a16="http://schemas.microsoft.com/office/drawing/2014/main" id="{FDE3CA28-D42B-410A-B965-0E06D5905840}"/>
            </a:ext>
          </a:extLst>
        </xdr:cNvPr>
        <xdr:cNvSpPr/>
      </xdr:nvSpPr>
      <xdr:spPr>
        <a:xfrm>
          <a:off x="17068801" y="59904923"/>
          <a:ext cx="1277816" cy="597877"/>
        </a:xfrm>
        <a:prstGeom prst="wedgeRoundRectCallout">
          <a:avLst>
            <a:gd name="adj1" fmla="val -106242"/>
            <a:gd name="adj2" fmla="val -192402"/>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en-US" altLang="ja-JP" sz="2000"/>
            <a:t>2.0</a:t>
          </a:r>
          <a:r>
            <a:rPr kumimoji="1" lang="ja-JP" altLang="en-US" sz="2000"/>
            <a:t>を損切</a:t>
          </a:r>
        </a:p>
      </xdr:txBody>
    </xdr:sp>
    <xdr:clientData/>
  </xdr:twoCellAnchor>
  <xdr:twoCellAnchor>
    <xdr:from>
      <xdr:col>16</xdr:col>
      <xdr:colOff>70339</xdr:colOff>
      <xdr:row>295</xdr:row>
      <xdr:rowOff>105509</xdr:rowOff>
    </xdr:from>
    <xdr:to>
      <xdr:col>18</xdr:col>
      <xdr:colOff>257908</xdr:colOff>
      <xdr:row>298</xdr:row>
      <xdr:rowOff>58617</xdr:rowOff>
    </xdr:to>
    <xdr:sp macro="" textlink="">
      <xdr:nvSpPr>
        <xdr:cNvPr id="36" name="吹き出し: 角を丸めた四角形 35">
          <a:extLst>
            <a:ext uri="{FF2B5EF4-FFF2-40B4-BE49-F238E27FC236}">
              <a16:creationId xmlns:a16="http://schemas.microsoft.com/office/drawing/2014/main" id="{77BB07AE-72E0-4001-8AD4-B9958623A54C}"/>
            </a:ext>
          </a:extLst>
        </xdr:cNvPr>
        <xdr:cNvSpPr/>
      </xdr:nvSpPr>
      <xdr:spPr>
        <a:xfrm>
          <a:off x="9659816" y="55438432"/>
          <a:ext cx="1406769" cy="515816"/>
        </a:xfrm>
        <a:prstGeom prst="wedgeRoundRectCallout">
          <a:avLst>
            <a:gd name="adj1" fmla="val 27178"/>
            <a:gd name="adj2" fmla="val 253503"/>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1.27</a:t>
          </a:r>
          <a:r>
            <a:rPr kumimoji="1" lang="ja-JP" altLang="en-US" sz="2000"/>
            <a:t>利確</a:t>
          </a:r>
        </a:p>
      </xdr:txBody>
    </xdr:sp>
    <xdr:clientData/>
  </xdr:twoCellAnchor>
  <xdr:twoCellAnchor>
    <xdr:from>
      <xdr:col>19</xdr:col>
      <xdr:colOff>187570</xdr:colOff>
      <xdr:row>295</xdr:row>
      <xdr:rowOff>35171</xdr:rowOff>
    </xdr:from>
    <xdr:to>
      <xdr:col>21</xdr:col>
      <xdr:colOff>375139</xdr:colOff>
      <xdr:row>297</xdr:row>
      <xdr:rowOff>175848</xdr:rowOff>
    </xdr:to>
    <xdr:sp macro="" textlink="">
      <xdr:nvSpPr>
        <xdr:cNvPr id="37" name="吹き出し: 角を丸めた四角形 36">
          <a:extLst>
            <a:ext uri="{FF2B5EF4-FFF2-40B4-BE49-F238E27FC236}">
              <a16:creationId xmlns:a16="http://schemas.microsoft.com/office/drawing/2014/main" id="{894CF8DB-2DB1-45F7-BC31-0BC278081177}"/>
            </a:ext>
          </a:extLst>
        </xdr:cNvPr>
        <xdr:cNvSpPr/>
      </xdr:nvSpPr>
      <xdr:spPr>
        <a:xfrm>
          <a:off x="11605847" y="55368094"/>
          <a:ext cx="1406769" cy="515816"/>
        </a:xfrm>
        <a:prstGeom prst="wedgeRoundRectCallout">
          <a:avLst>
            <a:gd name="adj1" fmla="val -84489"/>
            <a:gd name="adj2" fmla="val 255776"/>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1.5</a:t>
          </a:r>
          <a:r>
            <a:rPr kumimoji="1" lang="ja-JP" altLang="en-US" sz="2000"/>
            <a:t>利確</a:t>
          </a:r>
        </a:p>
      </xdr:txBody>
    </xdr:sp>
    <xdr:clientData/>
  </xdr:twoCellAnchor>
  <xdr:twoCellAnchor editAs="oneCell">
    <xdr:from>
      <xdr:col>0</xdr:col>
      <xdr:colOff>0</xdr:colOff>
      <xdr:row>338</xdr:row>
      <xdr:rowOff>105507</xdr:rowOff>
    </xdr:from>
    <xdr:to>
      <xdr:col>30</xdr:col>
      <xdr:colOff>161837</xdr:colOff>
      <xdr:row>378</xdr:row>
      <xdr:rowOff>128954</xdr:rowOff>
    </xdr:to>
    <xdr:pic>
      <xdr:nvPicPr>
        <xdr:cNvPr id="38" name="図 37">
          <a:extLst>
            <a:ext uri="{FF2B5EF4-FFF2-40B4-BE49-F238E27FC236}">
              <a16:creationId xmlns:a16="http://schemas.microsoft.com/office/drawing/2014/main" id="{DFB48B09-87CD-4432-99C1-5EC4D8F269DD}"/>
            </a:ext>
          </a:extLst>
        </xdr:cNvPr>
        <xdr:cNvPicPr>
          <a:picLocks noChangeAspect="1"/>
        </xdr:cNvPicPr>
      </xdr:nvPicPr>
      <xdr:blipFill rotWithShape="1">
        <a:blip xmlns:r="http://schemas.openxmlformats.org/officeDocument/2006/relationships" r:embed="rId9"/>
        <a:srcRect t="12082" b="14747"/>
        <a:stretch/>
      </xdr:blipFill>
      <xdr:spPr>
        <a:xfrm>
          <a:off x="0" y="63503907"/>
          <a:ext cx="18285714" cy="7526216"/>
        </a:xfrm>
        <a:prstGeom prst="rect">
          <a:avLst/>
        </a:prstGeom>
      </xdr:spPr>
    </xdr:pic>
    <xdr:clientData/>
  </xdr:twoCellAnchor>
  <xdr:twoCellAnchor>
    <xdr:from>
      <xdr:col>1</xdr:col>
      <xdr:colOff>304800</xdr:colOff>
      <xdr:row>341</xdr:row>
      <xdr:rowOff>140676</xdr:rowOff>
    </xdr:from>
    <xdr:to>
      <xdr:col>6</xdr:col>
      <xdr:colOff>93783</xdr:colOff>
      <xdr:row>344</xdr:row>
      <xdr:rowOff>46893</xdr:rowOff>
    </xdr:to>
    <xdr:sp macro="" textlink="">
      <xdr:nvSpPr>
        <xdr:cNvPr id="39" name="正方形/長方形 38">
          <a:extLst>
            <a:ext uri="{FF2B5EF4-FFF2-40B4-BE49-F238E27FC236}">
              <a16:creationId xmlns:a16="http://schemas.microsoft.com/office/drawing/2014/main" id="{DFB3FC2E-7153-406D-B9B5-7667FDD074E8}"/>
            </a:ext>
          </a:extLst>
        </xdr:cNvPr>
        <xdr:cNvSpPr/>
      </xdr:nvSpPr>
      <xdr:spPr>
        <a:xfrm>
          <a:off x="808892" y="64101784"/>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9</a:t>
          </a:r>
          <a:r>
            <a:rPr kumimoji="1" lang="en-US" altLang="ja-JP" sz="2000" baseline="0"/>
            <a:t>   </a:t>
          </a:r>
          <a:r>
            <a:rPr kumimoji="1" lang="en-US" altLang="ja-JP" sz="2000"/>
            <a:t>Excel</a:t>
          </a:r>
          <a:r>
            <a:rPr kumimoji="1" lang="ja-JP" altLang="en-US" sz="2000"/>
            <a:t>　№</a:t>
          </a:r>
          <a:r>
            <a:rPr kumimoji="1" lang="en-US" altLang="ja-JP" sz="2000"/>
            <a:t>9</a:t>
          </a:r>
        </a:p>
        <a:p>
          <a:pPr algn="l"/>
          <a:endParaRPr kumimoji="1" lang="en-US" altLang="ja-JP" sz="2000"/>
        </a:p>
        <a:p>
          <a:pPr algn="l"/>
          <a:endParaRPr kumimoji="1" lang="en-US" altLang="ja-JP" sz="2000"/>
        </a:p>
      </xdr:txBody>
    </xdr:sp>
    <xdr:clientData/>
  </xdr:twoCellAnchor>
  <xdr:twoCellAnchor>
    <xdr:from>
      <xdr:col>25</xdr:col>
      <xdr:colOff>363415</xdr:colOff>
      <xdr:row>341</xdr:row>
      <xdr:rowOff>152399</xdr:rowOff>
    </xdr:from>
    <xdr:to>
      <xdr:col>27</xdr:col>
      <xdr:colOff>515815</xdr:colOff>
      <xdr:row>344</xdr:row>
      <xdr:rowOff>175846</xdr:rowOff>
    </xdr:to>
    <xdr:sp macro="" textlink="">
      <xdr:nvSpPr>
        <xdr:cNvPr id="40" name="吹き出し: 角を丸めた四角形 39">
          <a:extLst>
            <a:ext uri="{FF2B5EF4-FFF2-40B4-BE49-F238E27FC236}">
              <a16:creationId xmlns:a16="http://schemas.microsoft.com/office/drawing/2014/main" id="{CF0A4C73-D88F-4552-A28E-F3B593504EFA}"/>
            </a:ext>
          </a:extLst>
        </xdr:cNvPr>
        <xdr:cNvSpPr/>
      </xdr:nvSpPr>
      <xdr:spPr>
        <a:xfrm>
          <a:off x="15439292" y="64113507"/>
          <a:ext cx="1371600" cy="586154"/>
        </a:xfrm>
        <a:prstGeom prst="wedgeRoundRectCallout">
          <a:avLst>
            <a:gd name="adj1" fmla="val -53375"/>
            <a:gd name="adj2" fmla="val 436018"/>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22</xdr:col>
      <xdr:colOff>527537</xdr:colOff>
      <xdr:row>373</xdr:row>
      <xdr:rowOff>35169</xdr:rowOff>
    </xdr:from>
    <xdr:to>
      <xdr:col>25</xdr:col>
      <xdr:colOff>433754</xdr:colOff>
      <xdr:row>375</xdr:row>
      <xdr:rowOff>175846</xdr:rowOff>
    </xdr:to>
    <xdr:sp macro="" textlink="">
      <xdr:nvSpPr>
        <xdr:cNvPr id="41" name="吹き出し: 角を丸めた四角形 40">
          <a:extLst>
            <a:ext uri="{FF2B5EF4-FFF2-40B4-BE49-F238E27FC236}">
              <a16:creationId xmlns:a16="http://schemas.microsoft.com/office/drawing/2014/main" id="{3BD1C1F7-215C-4384-9DF6-B15176F29E61}"/>
            </a:ext>
          </a:extLst>
        </xdr:cNvPr>
        <xdr:cNvSpPr/>
      </xdr:nvSpPr>
      <xdr:spPr>
        <a:xfrm>
          <a:off x="13774614" y="69998492"/>
          <a:ext cx="1735017" cy="515816"/>
        </a:xfrm>
        <a:prstGeom prst="wedgeRoundRectCallout">
          <a:avLst>
            <a:gd name="adj1" fmla="val 76886"/>
            <a:gd name="adj2" fmla="val -273770"/>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1.27</a:t>
          </a:r>
          <a:r>
            <a:rPr kumimoji="1" lang="ja-JP" altLang="en-US" sz="2000"/>
            <a:t>と</a:t>
          </a:r>
          <a:r>
            <a:rPr kumimoji="1" lang="en-US" altLang="ja-JP" sz="2000"/>
            <a:t>1.5</a:t>
          </a:r>
          <a:r>
            <a:rPr kumimoji="1" lang="ja-JP" altLang="en-US" sz="2000"/>
            <a:t>利確</a:t>
          </a:r>
        </a:p>
      </xdr:txBody>
    </xdr:sp>
    <xdr:clientData/>
  </xdr:twoCellAnchor>
  <xdr:twoCellAnchor>
    <xdr:from>
      <xdr:col>26</xdr:col>
      <xdr:colOff>586154</xdr:colOff>
      <xdr:row>374</xdr:row>
      <xdr:rowOff>23446</xdr:rowOff>
    </xdr:from>
    <xdr:to>
      <xdr:col>29</xdr:col>
      <xdr:colOff>11724</xdr:colOff>
      <xdr:row>376</xdr:row>
      <xdr:rowOff>164123</xdr:rowOff>
    </xdr:to>
    <xdr:sp macro="" textlink="">
      <xdr:nvSpPr>
        <xdr:cNvPr id="42" name="吹き出し: 角を丸めた四角形 41">
          <a:extLst>
            <a:ext uri="{FF2B5EF4-FFF2-40B4-BE49-F238E27FC236}">
              <a16:creationId xmlns:a16="http://schemas.microsoft.com/office/drawing/2014/main" id="{236F3283-741E-476A-995A-92BEDF5EF81E}"/>
            </a:ext>
          </a:extLst>
        </xdr:cNvPr>
        <xdr:cNvSpPr/>
      </xdr:nvSpPr>
      <xdr:spPr>
        <a:xfrm>
          <a:off x="16271631" y="70174338"/>
          <a:ext cx="1254370" cy="515816"/>
        </a:xfrm>
        <a:prstGeom prst="wedgeRoundRectCallout">
          <a:avLst>
            <a:gd name="adj1" fmla="val -42840"/>
            <a:gd name="adj2" fmla="val -141953"/>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2.0</a:t>
          </a:r>
          <a:r>
            <a:rPr kumimoji="1" lang="ja-JP" altLang="en-US" sz="2000"/>
            <a:t>利確</a:t>
          </a:r>
        </a:p>
      </xdr:txBody>
    </xdr:sp>
    <xdr:clientData/>
  </xdr:twoCellAnchor>
  <xdr:twoCellAnchor editAs="oneCell">
    <xdr:from>
      <xdr:col>0</xdr:col>
      <xdr:colOff>0</xdr:colOff>
      <xdr:row>380</xdr:row>
      <xdr:rowOff>164124</xdr:rowOff>
    </xdr:from>
    <xdr:to>
      <xdr:col>26</xdr:col>
      <xdr:colOff>595591</xdr:colOff>
      <xdr:row>426</xdr:row>
      <xdr:rowOff>152402</xdr:rowOff>
    </xdr:to>
    <xdr:pic>
      <xdr:nvPicPr>
        <xdr:cNvPr id="24" name="図 23">
          <a:extLst>
            <a:ext uri="{FF2B5EF4-FFF2-40B4-BE49-F238E27FC236}">
              <a16:creationId xmlns:a16="http://schemas.microsoft.com/office/drawing/2014/main" id="{672FFAD8-E1F3-4A5C-91E7-925CEA8DF31C}"/>
            </a:ext>
          </a:extLst>
        </xdr:cNvPr>
        <xdr:cNvPicPr>
          <a:picLocks noChangeAspect="1"/>
        </xdr:cNvPicPr>
      </xdr:nvPicPr>
      <xdr:blipFill rotWithShape="1">
        <a:blip xmlns:r="http://schemas.openxmlformats.org/officeDocument/2006/relationships" r:embed="rId10"/>
        <a:srcRect l="10963" t="12196" b="4034"/>
        <a:stretch/>
      </xdr:blipFill>
      <xdr:spPr>
        <a:xfrm>
          <a:off x="0" y="71440432"/>
          <a:ext cx="16281068" cy="8616462"/>
        </a:xfrm>
        <a:prstGeom prst="rect">
          <a:avLst/>
        </a:prstGeom>
      </xdr:spPr>
    </xdr:pic>
    <xdr:clientData/>
  </xdr:twoCellAnchor>
  <xdr:twoCellAnchor>
    <xdr:from>
      <xdr:col>1</xdr:col>
      <xdr:colOff>468924</xdr:colOff>
      <xdr:row>383</xdr:row>
      <xdr:rowOff>58615</xdr:rowOff>
    </xdr:from>
    <xdr:to>
      <xdr:col>6</xdr:col>
      <xdr:colOff>257907</xdr:colOff>
      <xdr:row>385</xdr:row>
      <xdr:rowOff>152400</xdr:rowOff>
    </xdr:to>
    <xdr:sp macro="" textlink="">
      <xdr:nvSpPr>
        <xdr:cNvPr id="43" name="正方形/長方形 42">
          <a:extLst>
            <a:ext uri="{FF2B5EF4-FFF2-40B4-BE49-F238E27FC236}">
              <a16:creationId xmlns:a16="http://schemas.microsoft.com/office/drawing/2014/main" id="{679698DC-0289-4146-93E1-AF8BF2223312}"/>
            </a:ext>
          </a:extLst>
        </xdr:cNvPr>
        <xdr:cNvSpPr/>
      </xdr:nvSpPr>
      <xdr:spPr>
        <a:xfrm>
          <a:off x="973016" y="71897630"/>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10</a:t>
          </a:r>
          <a:r>
            <a:rPr kumimoji="1" lang="en-US" altLang="ja-JP" sz="2000" baseline="0"/>
            <a:t>   </a:t>
          </a:r>
          <a:r>
            <a:rPr kumimoji="1" lang="en-US" altLang="ja-JP" sz="2000"/>
            <a:t>Excel</a:t>
          </a:r>
          <a:r>
            <a:rPr kumimoji="1" lang="ja-JP" altLang="en-US" sz="2000"/>
            <a:t>　№</a:t>
          </a:r>
          <a:r>
            <a:rPr kumimoji="1" lang="en-US" altLang="ja-JP" sz="2000"/>
            <a:t>10</a:t>
          </a:r>
        </a:p>
        <a:p>
          <a:pPr algn="l"/>
          <a:endParaRPr kumimoji="1" lang="en-US" altLang="ja-JP" sz="2000"/>
        </a:p>
        <a:p>
          <a:pPr algn="l"/>
          <a:endParaRPr kumimoji="1" lang="en-US" altLang="ja-JP" sz="2000"/>
        </a:p>
        <a:p>
          <a:pPr algn="l"/>
          <a:endParaRPr kumimoji="1" lang="en-US" altLang="ja-JP" sz="2000"/>
        </a:p>
      </xdr:txBody>
    </xdr:sp>
    <xdr:clientData/>
  </xdr:twoCellAnchor>
  <xdr:twoCellAnchor>
    <xdr:from>
      <xdr:col>21</xdr:col>
      <xdr:colOff>316522</xdr:colOff>
      <xdr:row>393</xdr:row>
      <xdr:rowOff>105507</xdr:rowOff>
    </xdr:from>
    <xdr:to>
      <xdr:col>23</xdr:col>
      <xdr:colOff>468922</xdr:colOff>
      <xdr:row>396</xdr:row>
      <xdr:rowOff>128954</xdr:rowOff>
    </xdr:to>
    <xdr:sp macro="" textlink="">
      <xdr:nvSpPr>
        <xdr:cNvPr id="44" name="吹き出し: 角を丸めた四角形 43">
          <a:extLst>
            <a:ext uri="{FF2B5EF4-FFF2-40B4-BE49-F238E27FC236}">
              <a16:creationId xmlns:a16="http://schemas.microsoft.com/office/drawing/2014/main" id="{DB6B6A40-8CC4-44B7-9C08-7E980DAEEFFB}"/>
            </a:ext>
          </a:extLst>
        </xdr:cNvPr>
        <xdr:cNvSpPr/>
      </xdr:nvSpPr>
      <xdr:spPr>
        <a:xfrm>
          <a:off x="12953999" y="73820215"/>
          <a:ext cx="1371600" cy="586154"/>
        </a:xfrm>
        <a:prstGeom prst="wedgeRoundRectCallout">
          <a:avLst>
            <a:gd name="adj1" fmla="val -83290"/>
            <a:gd name="adj2" fmla="val -20998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25</xdr:col>
      <xdr:colOff>398586</xdr:colOff>
      <xdr:row>400</xdr:row>
      <xdr:rowOff>117231</xdr:rowOff>
    </xdr:from>
    <xdr:to>
      <xdr:col>27</xdr:col>
      <xdr:colOff>457202</xdr:colOff>
      <xdr:row>403</xdr:row>
      <xdr:rowOff>152400</xdr:rowOff>
    </xdr:to>
    <xdr:sp macro="" textlink="">
      <xdr:nvSpPr>
        <xdr:cNvPr id="45" name="吹き出し: 角を丸めた四角形 44">
          <a:extLst>
            <a:ext uri="{FF2B5EF4-FFF2-40B4-BE49-F238E27FC236}">
              <a16:creationId xmlns:a16="http://schemas.microsoft.com/office/drawing/2014/main" id="{D7A1329F-15D4-41C2-8BE1-118D43A158A9}"/>
            </a:ext>
          </a:extLst>
        </xdr:cNvPr>
        <xdr:cNvSpPr/>
      </xdr:nvSpPr>
      <xdr:spPr>
        <a:xfrm>
          <a:off x="15474463" y="75144923"/>
          <a:ext cx="1277816" cy="597877"/>
        </a:xfrm>
        <a:prstGeom prst="wedgeRoundRectCallout">
          <a:avLst>
            <a:gd name="adj1" fmla="val -106242"/>
            <a:gd name="adj2" fmla="val -192402"/>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editAs="oneCell">
    <xdr:from>
      <xdr:col>0</xdr:col>
      <xdr:colOff>0</xdr:colOff>
      <xdr:row>430</xdr:row>
      <xdr:rowOff>93785</xdr:rowOff>
    </xdr:from>
    <xdr:to>
      <xdr:col>27</xdr:col>
      <xdr:colOff>44606</xdr:colOff>
      <xdr:row>476</xdr:row>
      <xdr:rowOff>128954</xdr:rowOff>
    </xdr:to>
    <xdr:pic>
      <xdr:nvPicPr>
        <xdr:cNvPr id="46" name="図 45">
          <a:extLst>
            <a:ext uri="{FF2B5EF4-FFF2-40B4-BE49-F238E27FC236}">
              <a16:creationId xmlns:a16="http://schemas.microsoft.com/office/drawing/2014/main" id="{33465B36-42BD-4735-819D-116F2F4FBE92}"/>
            </a:ext>
          </a:extLst>
        </xdr:cNvPr>
        <xdr:cNvPicPr>
          <a:picLocks noChangeAspect="1"/>
        </xdr:cNvPicPr>
      </xdr:nvPicPr>
      <xdr:blipFill rotWithShape="1">
        <a:blip xmlns:r="http://schemas.openxmlformats.org/officeDocument/2006/relationships" r:embed="rId11"/>
        <a:srcRect l="10642" t="11854" b="3919"/>
        <a:stretch/>
      </xdr:blipFill>
      <xdr:spPr>
        <a:xfrm>
          <a:off x="0" y="80748554"/>
          <a:ext cx="16339683" cy="8663354"/>
        </a:xfrm>
        <a:prstGeom prst="rect">
          <a:avLst/>
        </a:prstGeom>
      </xdr:spPr>
    </xdr:pic>
    <xdr:clientData/>
  </xdr:twoCellAnchor>
  <xdr:twoCellAnchor>
    <xdr:from>
      <xdr:col>3</xdr:col>
      <xdr:colOff>105508</xdr:colOff>
      <xdr:row>433</xdr:row>
      <xdr:rowOff>117231</xdr:rowOff>
    </xdr:from>
    <xdr:to>
      <xdr:col>7</xdr:col>
      <xdr:colOff>445476</xdr:colOff>
      <xdr:row>436</xdr:row>
      <xdr:rowOff>23447</xdr:rowOff>
    </xdr:to>
    <xdr:sp macro="" textlink="">
      <xdr:nvSpPr>
        <xdr:cNvPr id="47" name="正方形/長方形 46">
          <a:extLst>
            <a:ext uri="{FF2B5EF4-FFF2-40B4-BE49-F238E27FC236}">
              <a16:creationId xmlns:a16="http://schemas.microsoft.com/office/drawing/2014/main" id="{2BAF076E-78F4-41F4-9E18-1FFFD391E02E}"/>
            </a:ext>
          </a:extLst>
        </xdr:cNvPr>
        <xdr:cNvSpPr/>
      </xdr:nvSpPr>
      <xdr:spPr>
        <a:xfrm>
          <a:off x="1770185" y="81334708"/>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11</a:t>
          </a:r>
          <a:r>
            <a:rPr kumimoji="1" lang="en-US" altLang="ja-JP" sz="2000" baseline="0"/>
            <a:t>   </a:t>
          </a:r>
          <a:r>
            <a:rPr kumimoji="1" lang="en-US" altLang="ja-JP" sz="2000"/>
            <a:t>Excel</a:t>
          </a:r>
          <a:r>
            <a:rPr kumimoji="1" lang="ja-JP" altLang="en-US" sz="2000"/>
            <a:t>　№</a:t>
          </a:r>
          <a:r>
            <a:rPr kumimoji="1" lang="en-US" altLang="ja-JP" sz="2000"/>
            <a:t>11</a:t>
          </a:r>
        </a:p>
        <a:p>
          <a:pPr algn="l"/>
          <a:endParaRPr kumimoji="1" lang="en-US" altLang="ja-JP" sz="2000"/>
        </a:p>
        <a:p>
          <a:pPr algn="l"/>
          <a:endParaRPr kumimoji="1" lang="en-US" altLang="ja-JP" sz="2000"/>
        </a:p>
        <a:p>
          <a:pPr algn="l"/>
          <a:endParaRPr kumimoji="1" lang="en-US" altLang="ja-JP" sz="2000"/>
        </a:p>
      </xdr:txBody>
    </xdr:sp>
    <xdr:clientData/>
  </xdr:twoCellAnchor>
  <xdr:twoCellAnchor>
    <xdr:from>
      <xdr:col>18</xdr:col>
      <xdr:colOff>58616</xdr:colOff>
      <xdr:row>462</xdr:row>
      <xdr:rowOff>70338</xdr:rowOff>
    </xdr:from>
    <xdr:to>
      <xdr:col>20</xdr:col>
      <xdr:colOff>117232</xdr:colOff>
      <xdr:row>465</xdr:row>
      <xdr:rowOff>105508</xdr:rowOff>
    </xdr:to>
    <xdr:sp macro="" textlink="">
      <xdr:nvSpPr>
        <xdr:cNvPr id="48" name="吹き出し: 角を丸めた四角形 47">
          <a:extLst>
            <a:ext uri="{FF2B5EF4-FFF2-40B4-BE49-F238E27FC236}">
              <a16:creationId xmlns:a16="http://schemas.microsoft.com/office/drawing/2014/main" id="{5A0224E1-61FA-463F-8788-53BC8AF79254}"/>
            </a:ext>
          </a:extLst>
        </xdr:cNvPr>
        <xdr:cNvSpPr/>
      </xdr:nvSpPr>
      <xdr:spPr>
        <a:xfrm>
          <a:off x="10867293" y="86727323"/>
          <a:ext cx="1277816" cy="597877"/>
        </a:xfrm>
        <a:prstGeom prst="wedgeRoundRectCallout">
          <a:avLst>
            <a:gd name="adj1" fmla="val -106242"/>
            <a:gd name="adj2" fmla="val -192402"/>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xdr:from>
      <xdr:col>17</xdr:col>
      <xdr:colOff>164122</xdr:colOff>
      <xdr:row>469</xdr:row>
      <xdr:rowOff>164124</xdr:rowOff>
    </xdr:from>
    <xdr:to>
      <xdr:col>19</xdr:col>
      <xdr:colOff>316522</xdr:colOff>
      <xdr:row>473</xdr:row>
      <xdr:rowOff>1</xdr:rowOff>
    </xdr:to>
    <xdr:sp macro="" textlink="">
      <xdr:nvSpPr>
        <xdr:cNvPr id="49" name="吹き出し: 角を丸めた四角形 48">
          <a:extLst>
            <a:ext uri="{FF2B5EF4-FFF2-40B4-BE49-F238E27FC236}">
              <a16:creationId xmlns:a16="http://schemas.microsoft.com/office/drawing/2014/main" id="{4AB86883-617D-4DD6-93C6-4547CE8FAE1D}"/>
            </a:ext>
          </a:extLst>
        </xdr:cNvPr>
        <xdr:cNvSpPr/>
      </xdr:nvSpPr>
      <xdr:spPr>
        <a:xfrm>
          <a:off x="10363199" y="88134093"/>
          <a:ext cx="1371600" cy="586154"/>
        </a:xfrm>
        <a:prstGeom prst="wedgeRoundRectCallout">
          <a:avLst>
            <a:gd name="adj1" fmla="val -83290"/>
            <a:gd name="adj2" fmla="val -20998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editAs="oneCell">
    <xdr:from>
      <xdr:col>0</xdr:col>
      <xdr:colOff>0</xdr:colOff>
      <xdr:row>479</xdr:row>
      <xdr:rowOff>152400</xdr:rowOff>
    </xdr:from>
    <xdr:to>
      <xdr:col>27</xdr:col>
      <xdr:colOff>9437</xdr:colOff>
      <xdr:row>525</xdr:row>
      <xdr:rowOff>46893</xdr:rowOff>
    </xdr:to>
    <xdr:pic>
      <xdr:nvPicPr>
        <xdr:cNvPr id="52" name="図 51">
          <a:extLst>
            <a:ext uri="{FF2B5EF4-FFF2-40B4-BE49-F238E27FC236}">
              <a16:creationId xmlns:a16="http://schemas.microsoft.com/office/drawing/2014/main" id="{0BF5FF28-80EC-44B9-935E-6517FE355B10}"/>
            </a:ext>
          </a:extLst>
        </xdr:cNvPr>
        <xdr:cNvPicPr>
          <a:picLocks noChangeAspect="1"/>
        </xdr:cNvPicPr>
      </xdr:nvPicPr>
      <xdr:blipFill rotWithShape="1">
        <a:blip xmlns:r="http://schemas.openxmlformats.org/officeDocument/2006/relationships" r:embed="rId12"/>
        <a:srcRect l="10835" t="12993" b="4147"/>
        <a:stretch/>
      </xdr:blipFill>
      <xdr:spPr>
        <a:xfrm>
          <a:off x="0" y="89998062"/>
          <a:ext cx="16304514" cy="8522677"/>
        </a:xfrm>
        <a:prstGeom prst="rect">
          <a:avLst/>
        </a:prstGeom>
      </xdr:spPr>
    </xdr:pic>
    <xdr:clientData/>
  </xdr:twoCellAnchor>
  <xdr:twoCellAnchor>
    <xdr:from>
      <xdr:col>19</xdr:col>
      <xdr:colOff>410307</xdr:colOff>
      <xdr:row>503</xdr:row>
      <xdr:rowOff>164124</xdr:rowOff>
    </xdr:from>
    <xdr:to>
      <xdr:col>21</xdr:col>
      <xdr:colOff>562707</xdr:colOff>
      <xdr:row>507</xdr:row>
      <xdr:rowOff>1</xdr:rowOff>
    </xdr:to>
    <xdr:sp macro="" textlink="">
      <xdr:nvSpPr>
        <xdr:cNvPr id="51" name="吹き出し: 角を丸めた四角形 50">
          <a:extLst>
            <a:ext uri="{FF2B5EF4-FFF2-40B4-BE49-F238E27FC236}">
              <a16:creationId xmlns:a16="http://schemas.microsoft.com/office/drawing/2014/main" id="{A37E0350-C6D9-48F1-BAED-A40780AFF28B}"/>
            </a:ext>
          </a:extLst>
        </xdr:cNvPr>
        <xdr:cNvSpPr/>
      </xdr:nvSpPr>
      <xdr:spPr>
        <a:xfrm>
          <a:off x="11828584" y="94511447"/>
          <a:ext cx="1371600" cy="586154"/>
        </a:xfrm>
        <a:prstGeom prst="wedgeRoundRectCallout">
          <a:avLst>
            <a:gd name="adj1" fmla="val -83290"/>
            <a:gd name="adj2" fmla="val -20998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22</xdr:col>
      <xdr:colOff>281353</xdr:colOff>
      <xdr:row>499</xdr:row>
      <xdr:rowOff>23446</xdr:rowOff>
    </xdr:from>
    <xdr:to>
      <xdr:col>25</xdr:col>
      <xdr:colOff>187570</xdr:colOff>
      <xdr:row>505</xdr:row>
      <xdr:rowOff>23446</xdr:rowOff>
    </xdr:to>
    <xdr:sp macro="" textlink="">
      <xdr:nvSpPr>
        <xdr:cNvPr id="53" name="吹き出し: 角を丸めた四角形 52">
          <a:extLst>
            <a:ext uri="{FF2B5EF4-FFF2-40B4-BE49-F238E27FC236}">
              <a16:creationId xmlns:a16="http://schemas.microsoft.com/office/drawing/2014/main" id="{5F8F67AA-3993-48CB-8918-9407CC3FF48B}"/>
            </a:ext>
          </a:extLst>
        </xdr:cNvPr>
        <xdr:cNvSpPr/>
      </xdr:nvSpPr>
      <xdr:spPr>
        <a:xfrm>
          <a:off x="13528430" y="93620492"/>
          <a:ext cx="1735017" cy="1125416"/>
        </a:xfrm>
        <a:prstGeom prst="wedgeRoundRectCallout">
          <a:avLst>
            <a:gd name="adj1" fmla="val -56898"/>
            <a:gd name="adj2" fmla="val -156819"/>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1.27</a:t>
          </a:r>
          <a:r>
            <a:rPr kumimoji="1" lang="ja-JP" altLang="en-US" sz="2000"/>
            <a:t>と</a:t>
          </a:r>
          <a:r>
            <a:rPr kumimoji="1" lang="en-US" altLang="ja-JP" sz="2000"/>
            <a:t>1.5</a:t>
          </a:r>
          <a:r>
            <a:rPr kumimoji="1" lang="ja-JP" altLang="en-US" sz="2000"/>
            <a:t>と</a:t>
          </a:r>
          <a:r>
            <a:rPr kumimoji="1" lang="en-US" altLang="ja-JP" sz="2000"/>
            <a:t>2.0</a:t>
          </a:r>
          <a:r>
            <a:rPr kumimoji="1" lang="ja-JP" altLang="en-US" sz="2000"/>
            <a:t>利確</a:t>
          </a:r>
        </a:p>
      </xdr:txBody>
    </xdr:sp>
    <xdr:clientData/>
  </xdr:twoCellAnchor>
  <xdr:twoCellAnchor>
    <xdr:from>
      <xdr:col>1</xdr:col>
      <xdr:colOff>82062</xdr:colOff>
      <xdr:row>481</xdr:row>
      <xdr:rowOff>117230</xdr:rowOff>
    </xdr:from>
    <xdr:to>
      <xdr:col>5</xdr:col>
      <xdr:colOff>480645</xdr:colOff>
      <xdr:row>484</xdr:row>
      <xdr:rowOff>23446</xdr:rowOff>
    </xdr:to>
    <xdr:sp macro="" textlink="">
      <xdr:nvSpPr>
        <xdr:cNvPr id="55" name="正方形/長方形 54">
          <a:extLst>
            <a:ext uri="{FF2B5EF4-FFF2-40B4-BE49-F238E27FC236}">
              <a16:creationId xmlns:a16="http://schemas.microsoft.com/office/drawing/2014/main" id="{630D4BD7-58DA-4B49-82C8-9F19D74DBDAD}"/>
            </a:ext>
          </a:extLst>
        </xdr:cNvPr>
        <xdr:cNvSpPr/>
      </xdr:nvSpPr>
      <xdr:spPr>
        <a:xfrm>
          <a:off x="586154" y="90338030"/>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12</a:t>
          </a:r>
          <a:r>
            <a:rPr kumimoji="1" lang="en-US" altLang="ja-JP" sz="2000" baseline="0"/>
            <a:t>  </a:t>
          </a:r>
          <a:r>
            <a:rPr kumimoji="1" lang="en-US" altLang="ja-JP" sz="2000"/>
            <a:t>Excel</a:t>
          </a:r>
          <a:r>
            <a:rPr kumimoji="1" lang="ja-JP" altLang="en-US" sz="2000"/>
            <a:t>　№</a:t>
          </a:r>
          <a:r>
            <a:rPr kumimoji="1" lang="en-US" altLang="ja-JP" sz="2000"/>
            <a:t>12</a:t>
          </a:r>
        </a:p>
        <a:p>
          <a:pPr algn="l"/>
          <a:endParaRPr kumimoji="1" lang="en-US" altLang="ja-JP" sz="2000"/>
        </a:p>
        <a:p>
          <a:pPr algn="l"/>
          <a:endParaRPr kumimoji="1" lang="en-US" altLang="ja-JP" sz="2000"/>
        </a:p>
        <a:p>
          <a:pPr algn="l"/>
          <a:endParaRPr kumimoji="1" lang="en-US" altLang="ja-JP" sz="2000"/>
        </a:p>
        <a:p>
          <a:pPr algn="l"/>
          <a:endParaRPr kumimoji="1" lang="en-US" altLang="ja-JP" sz="2000"/>
        </a:p>
      </xdr:txBody>
    </xdr:sp>
    <xdr:clientData/>
  </xdr:twoCellAnchor>
  <xdr:twoCellAnchor editAs="oneCell">
    <xdr:from>
      <xdr:col>0</xdr:col>
      <xdr:colOff>0</xdr:colOff>
      <xdr:row>528</xdr:row>
      <xdr:rowOff>70338</xdr:rowOff>
    </xdr:from>
    <xdr:to>
      <xdr:col>26</xdr:col>
      <xdr:colOff>583868</xdr:colOff>
      <xdr:row>574</xdr:row>
      <xdr:rowOff>140677</xdr:rowOff>
    </xdr:to>
    <xdr:pic>
      <xdr:nvPicPr>
        <xdr:cNvPr id="56" name="図 55">
          <a:extLst>
            <a:ext uri="{FF2B5EF4-FFF2-40B4-BE49-F238E27FC236}">
              <a16:creationId xmlns:a16="http://schemas.microsoft.com/office/drawing/2014/main" id="{A147AABB-B239-4B0A-B996-5C4F122FD8DA}"/>
            </a:ext>
          </a:extLst>
        </xdr:cNvPr>
        <xdr:cNvPicPr>
          <a:picLocks noChangeAspect="1"/>
        </xdr:cNvPicPr>
      </xdr:nvPicPr>
      <xdr:blipFill rotWithShape="1">
        <a:blip xmlns:r="http://schemas.openxmlformats.org/officeDocument/2006/relationships" r:embed="rId13"/>
        <a:srcRect l="11027" t="12082" b="3349"/>
        <a:stretch/>
      </xdr:blipFill>
      <xdr:spPr>
        <a:xfrm>
          <a:off x="0" y="99106892"/>
          <a:ext cx="16269345" cy="8698523"/>
        </a:xfrm>
        <a:prstGeom prst="rect">
          <a:avLst/>
        </a:prstGeom>
      </xdr:spPr>
    </xdr:pic>
    <xdr:clientData/>
  </xdr:twoCellAnchor>
  <xdr:twoCellAnchor>
    <xdr:from>
      <xdr:col>2</xdr:col>
      <xdr:colOff>23446</xdr:colOff>
      <xdr:row>530</xdr:row>
      <xdr:rowOff>35169</xdr:rowOff>
    </xdr:from>
    <xdr:to>
      <xdr:col>6</xdr:col>
      <xdr:colOff>363414</xdr:colOff>
      <xdr:row>532</xdr:row>
      <xdr:rowOff>128954</xdr:rowOff>
    </xdr:to>
    <xdr:sp macro="" textlink="">
      <xdr:nvSpPr>
        <xdr:cNvPr id="57" name="正方形/長方形 56">
          <a:extLst>
            <a:ext uri="{FF2B5EF4-FFF2-40B4-BE49-F238E27FC236}">
              <a16:creationId xmlns:a16="http://schemas.microsoft.com/office/drawing/2014/main" id="{55385271-F29A-4DD8-9A16-7DAADEB2AE2B}"/>
            </a:ext>
          </a:extLst>
        </xdr:cNvPr>
        <xdr:cNvSpPr/>
      </xdr:nvSpPr>
      <xdr:spPr>
        <a:xfrm>
          <a:off x="1078523" y="99446861"/>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13</a:t>
          </a:r>
          <a:r>
            <a:rPr kumimoji="1" lang="en-US" altLang="ja-JP" sz="2000" baseline="0"/>
            <a:t>  </a:t>
          </a:r>
          <a:r>
            <a:rPr kumimoji="1" lang="en-US" altLang="ja-JP" sz="2000"/>
            <a:t>Excel</a:t>
          </a:r>
          <a:r>
            <a:rPr kumimoji="1" lang="ja-JP" altLang="en-US" sz="2000"/>
            <a:t>　№</a:t>
          </a:r>
          <a:r>
            <a:rPr kumimoji="1" lang="en-US" altLang="ja-JP" sz="2000"/>
            <a:t>13</a:t>
          </a:r>
        </a:p>
        <a:p>
          <a:pPr algn="l"/>
          <a:endParaRPr kumimoji="1" lang="en-US" altLang="ja-JP" sz="2000"/>
        </a:p>
        <a:p>
          <a:pPr algn="l"/>
          <a:endParaRPr kumimoji="1" lang="en-US" altLang="ja-JP" sz="2000"/>
        </a:p>
        <a:p>
          <a:pPr algn="l"/>
          <a:endParaRPr kumimoji="1" lang="en-US" altLang="ja-JP" sz="2000"/>
        </a:p>
        <a:p>
          <a:pPr algn="l"/>
          <a:endParaRPr kumimoji="1" lang="en-US" altLang="ja-JP" sz="2000"/>
        </a:p>
      </xdr:txBody>
    </xdr:sp>
    <xdr:clientData/>
  </xdr:twoCellAnchor>
  <xdr:twoCellAnchor>
    <xdr:from>
      <xdr:col>17</xdr:col>
      <xdr:colOff>164122</xdr:colOff>
      <xdr:row>532</xdr:row>
      <xdr:rowOff>117231</xdr:rowOff>
    </xdr:from>
    <xdr:to>
      <xdr:col>19</xdr:col>
      <xdr:colOff>316522</xdr:colOff>
      <xdr:row>535</xdr:row>
      <xdr:rowOff>140678</xdr:rowOff>
    </xdr:to>
    <xdr:sp macro="" textlink="">
      <xdr:nvSpPr>
        <xdr:cNvPr id="58" name="吹き出し: 角を丸めた四角形 57">
          <a:extLst>
            <a:ext uri="{FF2B5EF4-FFF2-40B4-BE49-F238E27FC236}">
              <a16:creationId xmlns:a16="http://schemas.microsoft.com/office/drawing/2014/main" id="{66C3F65A-4888-45C5-8AD3-461EC6A901F7}"/>
            </a:ext>
          </a:extLst>
        </xdr:cNvPr>
        <xdr:cNvSpPr/>
      </xdr:nvSpPr>
      <xdr:spPr>
        <a:xfrm>
          <a:off x="10363199" y="99904062"/>
          <a:ext cx="1371600" cy="586154"/>
        </a:xfrm>
        <a:prstGeom prst="wedgeRoundRectCallout">
          <a:avLst>
            <a:gd name="adj1" fmla="val -95256"/>
            <a:gd name="adj2" fmla="val 168018"/>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20</xdr:col>
      <xdr:colOff>175846</xdr:colOff>
      <xdr:row>551</xdr:row>
      <xdr:rowOff>46893</xdr:rowOff>
    </xdr:from>
    <xdr:to>
      <xdr:col>22</xdr:col>
      <xdr:colOff>35169</xdr:colOff>
      <xdr:row>554</xdr:row>
      <xdr:rowOff>82062</xdr:rowOff>
    </xdr:to>
    <xdr:sp macro="" textlink="">
      <xdr:nvSpPr>
        <xdr:cNvPr id="59" name="吹き出し: 角を丸めた四角形 58">
          <a:extLst>
            <a:ext uri="{FF2B5EF4-FFF2-40B4-BE49-F238E27FC236}">
              <a16:creationId xmlns:a16="http://schemas.microsoft.com/office/drawing/2014/main" id="{E433FD0D-E9BC-42FE-A92B-054E4C862268}"/>
            </a:ext>
          </a:extLst>
        </xdr:cNvPr>
        <xdr:cNvSpPr/>
      </xdr:nvSpPr>
      <xdr:spPr>
        <a:xfrm>
          <a:off x="12203723" y="103397539"/>
          <a:ext cx="1078523" cy="597877"/>
        </a:xfrm>
        <a:prstGeom prst="wedgeRoundRectCallout">
          <a:avLst>
            <a:gd name="adj1" fmla="val -106242"/>
            <a:gd name="adj2" fmla="val -192402"/>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editAs="oneCell">
    <xdr:from>
      <xdr:col>0</xdr:col>
      <xdr:colOff>0</xdr:colOff>
      <xdr:row>578</xdr:row>
      <xdr:rowOff>128954</xdr:rowOff>
    </xdr:from>
    <xdr:to>
      <xdr:col>27</xdr:col>
      <xdr:colOff>82061</xdr:colOff>
      <xdr:row>625</xdr:row>
      <xdr:rowOff>152400</xdr:rowOff>
    </xdr:to>
    <xdr:pic>
      <xdr:nvPicPr>
        <xdr:cNvPr id="60" name="図 59">
          <a:extLst>
            <a:ext uri="{FF2B5EF4-FFF2-40B4-BE49-F238E27FC236}">
              <a16:creationId xmlns:a16="http://schemas.microsoft.com/office/drawing/2014/main" id="{FB938D0F-ACB5-4C6F-8269-979719D4822A}"/>
            </a:ext>
          </a:extLst>
        </xdr:cNvPr>
        <xdr:cNvPicPr>
          <a:picLocks noChangeAspect="1"/>
        </xdr:cNvPicPr>
      </xdr:nvPicPr>
      <xdr:blipFill rotWithShape="1">
        <a:blip xmlns:r="http://schemas.openxmlformats.org/officeDocument/2006/relationships" r:embed="rId14"/>
        <a:srcRect l="10450" t="12310" r="-13" b="1754"/>
        <a:stretch/>
      </xdr:blipFill>
      <xdr:spPr>
        <a:xfrm>
          <a:off x="0" y="108543969"/>
          <a:ext cx="16377138" cy="8839200"/>
        </a:xfrm>
        <a:prstGeom prst="rect">
          <a:avLst/>
        </a:prstGeom>
      </xdr:spPr>
    </xdr:pic>
    <xdr:clientData/>
  </xdr:twoCellAnchor>
  <xdr:twoCellAnchor>
    <xdr:from>
      <xdr:col>1</xdr:col>
      <xdr:colOff>23447</xdr:colOff>
      <xdr:row>581</xdr:row>
      <xdr:rowOff>70339</xdr:rowOff>
    </xdr:from>
    <xdr:to>
      <xdr:col>5</xdr:col>
      <xdr:colOff>422030</xdr:colOff>
      <xdr:row>583</xdr:row>
      <xdr:rowOff>164124</xdr:rowOff>
    </xdr:to>
    <xdr:sp macro="" textlink="">
      <xdr:nvSpPr>
        <xdr:cNvPr id="61" name="正方形/長方形 60">
          <a:extLst>
            <a:ext uri="{FF2B5EF4-FFF2-40B4-BE49-F238E27FC236}">
              <a16:creationId xmlns:a16="http://schemas.microsoft.com/office/drawing/2014/main" id="{B151A83B-40CC-4937-B86E-008EA46A95B2}"/>
            </a:ext>
          </a:extLst>
        </xdr:cNvPr>
        <xdr:cNvSpPr/>
      </xdr:nvSpPr>
      <xdr:spPr>
        <a:xfrm>
          <a:off x="527539" y="109048062"/>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14</a:t>
          </a:r>
          <a:r>
            <a:rPr kumimoji="1" lang="en-US" altLang="ja-JP" sz="2000" baseline="0"/>
            <a:t>  </a:t>
          </a:r>
          <a:r>
            <a:rPr kumimoji="1" lang="en-US" altLang="ja-JP" sz="2000"/>
            <a:t>Excel</a:t>
          </a:r>
          <a:r>
            <a:rPr kumimoji="1" lang="ja-JP" altLang="en-US" sz="2000"/>
            <a:t>　№</a:t>
          </a:r>
          <a:r>
            <a:rPr kumimoji="1" lang="en-US" altLang="ja-JP" sz="2000"/>
            <a:t>14</a:t>
          </a:r>
        </a:p>
        <a:p>
          <a:pPr algn="l"/>
          <a:endParaRPr kumimoji="1" lang="en-US" altLang="ja-JP" sz="2000"/>
        </a:p>
        <a:p>
          <a:pPr algn="l"/>
          <a:endParaRPr kumimoji="1" lang="en-US" altLang="ja-JP" sz="2000"/>
        </a:p>
        <a:p>
          <a:pPr algn="l"/>
          <a:endParaRPr kumimoji="1" lang="en-US" altLang="ja-JP" sz="2000"/>
        </a:p>
        <a:p>
          <a:pPr algn="l"/>
          <a:endParaRPr kumimoji="1" lang="en-US" altLang="ja-JP" sz="2000"/>
        </a:p>
      </xdr:txBody>
    </xdr:sp>
    <xdr:clientData/>
  </xdr:twoCellAnchor>
  <xdr:twoCellAnchor>
    <xdr:from>
      <xdr:col>14</xdr:col>
      <xdr:colOff>93783</xdr:colOff>
      <xdr:row>611</xdr:row>
      <xdr:rowOff>70339</xdr:rowOff>
    </xdr:from>
    <xdr:to>
      <xdr:col>16</xdr:col>
      <xdr:colOff>246183</xdr:colOff>
      <xdr:row>614</xdr:row>
      <xdr:rowOff>93785</xdr:rowOff>
    </xdr:to>
    <xdr:sp macro="" textlink="">
      <xdr:nvSpPr>
        <xdr:cNvPr id="62" name="吹き出し: 角を丸めた四角形 61">
          <a:extLst>
            <a:ext uri="{FF2B5EF4-FFF2-40B4-BE49-F238E27FC236}">
              <a16:creationId xmlns:a16="http://schemas.microsoft.com/office/drawing/2014/main" id="{C48AC173-2610-425C-A90B-B5C6E0DCFDF4}"/>
            </a:ext>
          </a:extLst>
        </xdr:cNvPr>
        <xdr:cNvSpPr/>
      </xdr:nvSpPr>
      <xdr:spPr>
        <a:xfrm>
          <a:off x="8464060" y="114675139"/>
          <a:ext cx="1371600" cy="586154"/>
        </a:xfrm>
        <a:prstGeom prst="wedgeRoundRectCallout">
          <a:avLst>
            <a:gd name="adj1" fmla="val 162009"/>
            <a:gd name="adj2" fmla="val -15198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20</xdr:col>
      <xdr:colOff>293077</xdr:colOff>
      <xdr:row>604</xdr:row>
      <xdr:rowOff>11723</xdr:rowOff>
    </xdr:from>
    <xdr:to>
      <xdr:col>22</xdr:col>
      <xdr:colOff>152400</xdr:colOff>
      <xdr:row>607</xdr:row>
      <xdr:rowOff>46892</xdr:rowOff>
    </xdr:to>
    <xdr:sp macro="" textlink="">
      <xdr:nvSpPr>
        <xdr:cNvPr id="63" name="吹き出し: 角を丸めた四角形 62">
          <a:extLst>
            <a:ext uri="{FF2B5EF4-FFF2-40B4-BE49-F238E27FC236}">
              <a16:creationId xmlns:a16="http://schemas.microsoft.com/office/drawing/2014/main" id="{8224CFBA-E660-4C02-9E30-08CB0365C01C}"/>
            </a:ext>
          </a:extLst>
        </xdr:cNvPr>
        <xdr:cNvSpPr/>
      </xdr:nvSpPr>
      <xdr:spPr>
        <a:xfrm>
          <a:off x="12320954" y="113303538"/>
          <a:ext cx="1078523" cy="597877"/>
        </a:xfrm>
        <a:prstGeom prst="wedgeRoundRectCallout">
          <a:avLst>
            <a:gd name="adj1" fmla="val -106242"/>
            <a:gd name="adj2" fmla="val -192402"/>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editAs="oneCell">
    <xdr:from>
      <xdr:col>0</xdr:col>
      <xdr:colOff>0</xdr:colOff>
      <xdr:row>628</xdr:row>
      <xdr:rowOff>11723</xdr:rowOff>
    </xdr:from>
    <xdr:to>
      <xdr:col>27</xdr:col>
      <xdr:colOff>21160</xdr:colOff>
      <xdr:row>674</xdr:row>
      <xdr:rowOff>82061</xdr:rowOff>
    </xdr:to>
    <xdr:pic>
      <xdr:nvPicPr>
        <xdr:cNvPr id="64" name="図 63">
          <a:extLst>
            <a:ext uri="{FF2B5EF4-FFF2-40B4-BE49-F238E27FC236}">
              <a16:creationId xmlns:a16="http://schemas.microsoft.com/office/drawing/2014/main" id="{C424BB3B-907C-4790-94E9-6831C1005F8C}"/>
            </a:ext>
          </a:extLst>
        </xdr:cNvPr>
        <xdr:cNvPicPr>
          <a:picLocks noChangeAspect="1"/>
        </xdr:cNvPicPr>
      </xdr:nvPicPr>
      <xdr:blipFill rotWithShape="1">
        <a:blip xmlns:r="http://schemas.openxmlformats.org/officeDocument/2006/relationships" r:embed="rId15"/>
        <a:srcRect l="10770" t="12082" b="3349"/>
        <a:stretch/>
      </xdr:blipFill>
      <xdr:spPr>
        <a:xfrm>
          <a:off x="0" y="117805200"/>
          <a:ext cx="16316237" cy="8698523"/>
        </a:xfrm>
        <a:prstGeom prst="rect">
          <a:avLst/>
        </a:prstGeom>
      </xdr:spPr>
    </xdr:pic>
    <xdr:clientData/>
  </xdr:twoCellAnchor>
  <xdr:twoCellAnchor>
    <xdr:from>
      <xdr:col>2</xdr:col>
      <xdr:colOff>363415</xdr:colOff>
      <xdr:row>631</xdr:row>
      <xdr:rowOff>0</xdr:rowOff>
    </xdr:from>
    <xdr:to>
      <xdr:col>7</xdr:col>
      <xdr:colOff>93783</xdr:colOff>
      <xdr:row>633</xdr:row>
      <xdr:rowOff>93786</xdr:rowOff>
    </xdr:to>
    <xdr:sp macro="" textlink="">
      <xdr:nvSpPr>
        <xdr:cNvPr id="65" name="正方形/長方形 64">
          <a:extLst>
            <a:ext uri="{FF2B5EF4-FFF2-40B4-BE49-F238E27FC236}">
              <a16:creationId xmlns:a16="http://schemas.microsoft.com/office/drawing/2014/main" id="{17EFB95E-2B80-4197-9179-6ABA8884DA28}"/>
            </a:ext>
          </a:extLst>
        </xdr:cNvPr>
        <xdr:cNvSpPr/>
      </xdr:nvSpPr>
      <xdr:spPr>
        <a:xfrm>
          <a:off x="1418492" y="118356185"/>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15</a:t>
          </a:r>
          <a:r>
            <a:rPr kumimoji="1" lang="en-US" altLang="ja-JP" sz="2000" baseline="0"/>
            <a:t>  </a:t>
          </a:r>
          <a:r>
            <a:rPr kumimoji="1" lang="en-US" altLang="ja-JP" sz="2000"/>
            <a:t>Excel</a:t>
          </a:r>
          <a:r>
            <a:rPr kumimoji="1" lang="ja-JP" altLang="en-US" sz="2000"/>
            <a:t>　№</a:t>
          </a:r>
          <a:r>
            <a:rPr kumimoji="1" lang="en-US" altLang="ja-JP" sz="2000"/>
            <a:t>15</a:t>
          </a:r>
        </a:p>
        <a:p>
          <a:pPr algn="l"/>
          <a:endParaRPr kumimoji="1" lang="en-US" altLang="ja-JP" sz="2000"/>
        </a:p>
        <a:p>
          <a:pPr algn="l"/>
          <a:endParaRPr kumimoji="1" lang="en-US" altLang="ja-JP" sz="2000"/>
        </a:p>
        <a:p>
          <a:pPr algn="l"/>
          <a:endParaRPr kumimoji="1" lang="en-US" altLang="ja-JP" sz="2000"/>
        </a:p>
        <a:p>
          <a:pPr algn="l"/>
          <a:endParaRPr kumimoji="1" lang="en-US" altLang="ja-JP" sz="2000"/>
        </a:p>
      </xdr:txBody>
    </xdr:sp>
    <xdr:clientData/>
  </xdr:twoCellAnchor>
  <xdr:twoCellAnchor>
    <xdr:from>
      <xdr:col>14</xdr:col>
      <xdr:colOff>351690</xdr:colOff>
      <xdr:row>670</xdr:row>
      <xdr:rowOff>11723</xdr:rowOff>
    </xdr:from>
    <xdr:to>
      <xdr:col>16</xdr:col>
      <xdr:colOff>504090</xdr:colOff>
      <xdr:row>673</xdr:row>
      <xdr:rowOff>35170</xdr:rowOff>
    </xdr:to>
    <xdr:sp macro="" textlink="">
      <xdr:nvSpPr>
        <xdr:cNvPr id="66" name="吹き出し: 角を丸めた四角形 65">
          <a:extLst>
            <a:ext uri="{FF2B5EF4-FFF2-40B4-BE49-F238E27FC236}">
              <a16:creationId xmlns:a16="http://schemas.microsoft.com/office/drawing/2014/main" id="{286E17E4-D71D-4141-87C8-1EADD76B2187}"/>
            </a:ext>
          </a:extLst>
        </xdr:cNvPr>
        <xdr:cNvSpPr/>
      </xdr:nvSpPr>
      <xdr:spPr>
        <a:xfrm>
          <a:off x="8721967" y="125683108"/>
          <a:ext cx="1371600" cy="586154"/>
        </a:xfrm>
        <a:prstGeom prst="wedgeRoundRectCallout">
          <a:avLst>
            <a:gd name="adj1" fmla="val 162009"/>
            <a:gd name="adj2" fmla="val -15198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20</xdr:col>
      <xdr:colOff>539262</xdr:colOff>
      <xdr:row>664</xdr:row>
      <xdr:rowOff>175846</xdr:rowOff>
    </xdr:from>
    <xdr:to>
      <xdr:col>22</xdr:col>
      <xdr:colOff>398585</xdr:colOff>
      <xdr:row>668</xdr:row>
      <xdr:rowOff>23446</xdr:rowOff>
    </xdr:to>
    <xdr:sp macro="" textlink="">
      <xdr:nvSpPr>
        <xdr:cNvPr id="67" name="吹き出し: 角を丸めた四角形 66">
          <a:extLst>
            <a:ext uri="{FF2B5EF4-FFF2-40B4-BE49-F238E27FC236}">
              <a16:creationId xmlns:a16="http://schemas.microsoft.com/office/drawing/2014/main" id="{F4BE96FB-20D9-4519-BEAD-548C444C9D55}"/>
            </a:ext>
          </a:extLst>
        </xdr:cNvPr>
        <xdr:cNvSpPr/>
      </xdr:nvSpPr>
      <xdr:spPr>
        <a:xfrm>
          <a:off x="12567139" y="124721815"/>
          <a:ext cx="1078523" cy="597877"/>
        </a:xfrm>
        <a:prstGeom prst="wedgeRoundRectCallout">
          <a:avLst>
            <a:gd name="adj1" fmla="val -106242"/>
            <a:gd name="adj2" fmla="val -192402"/>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editAs="oneCell">
    <xdr:from>
      <xdr:col>0</xdr:col>
      <xdr:colOff>0</xdr:colOff>
      <xdr:row>677</xdr:row>
      <xdr:rowOff>70338</xdr:rowOff>
    </xdr:from>
    <xdr:to>
      <xdr:col>27</xdr:col>
      <xdr:colOff>44606</xdr:colOff>
      <xdr:row>723</xdr:row>
      <xdr:rowOff>35169</xdr:rowOff>
    </xdr:to>
    <xdr:pic>
      <xdr:nvPicPr>
        <xdr:cNvPr id="68" name="図 67">
          <a:extLst>
            <a:ext uri="{FF2B5EF4-FFF2-40B4-BE49-F238E27FC236}">
              <a16:creationId xmlns:a16="http://schemas.microsoft.com/office/drawing/2014/main" id="{279EFAA7-ACD0-4E1E-8578-22FB962E9F6B}"/>
            </a:ext>
          </a:extLst>
        </xdr:cNvPr>
        <xdr:cNvPicPr>
          <a:picLocks noChangeAspect="1"/>
        </xdr:cNvPicPr>
      </xdr:nvPicPr>
      <xdr:blipFill rotWithShape="1">
        <a:blip xmlns:r="http://schemas.openxmlformats.org/officeDocument/2006/relationships" r:embed="rId16"/>
        <a:srcRect l="10642" t="12537" b="3920"/>
        <a:stretch/>
      </xdr:blipFill>
      <xdr:spPr>
        <a:xfrm>
          <a:off x="0" y="127054707"/>
          <a:ext cx="16339683" cy="8593016"/>
        </a:xfrm>
        <a:prstGeom prst="rect">
          <a:avLst/>
        </a:prstGeom>
      </xdr:spPr>
    </xdr:pic>
    <xdr:clientData/>
  </xdr:twoCellAnchor>
  <xdr:twoCellAnchor>
    <xdr:from>
      <xdr:col>14</xdr:col>
      <xdr:colOff>586152</xdr:colOff>
      <xdr:row>712</xdr:row>
      <xdr:rowOff>0</xdr:rowOff>
    </xdr:from>
    <xdr:to>
      <xdr:col>17</xdr:col>
      <xdr:colOff>128952</xdr:colOff>
      <xdr:row>715</xdr:row>
      <xdr:rowOff>23446</xdr:rowOff>
    </xdr:to>
    <xdr:sp macro="" textlink="">
      <xdr:nvSpPr>
        <xdr:cNvPr id="69" name="吹き出し: 角を丸めた四角形 68">
          <a:extLst>
            <a:ext uri="{FF2B5EF4-FFF2-40B4-BE49-F238E27FC236}">
              <a16:creationId xmlns:a16="http://schemas.microsoft.com/office/drawing/2014/main" id="{DBD8C38F-BB41-4EAF-929F-826EE3F8921D}"/>
            </a:ext>
          </a:extLst>
        </xdr:cNvPr>
        <xdr:cNvSpPr/>
      </xdr:nvSpPr>
      <xdr:spPr>
        <a:xfrm>
          <a:off x="8956429" y="133549292"/>
          <a:ext cx="1371600" cy="586154"/>
        </a:xfrm>
        <a:prstGeom prst="wedgeRoundRectCallout">
          <a:avLst>
            <a:gd name="adj1" fmla="val 162009"/>
            <a:gd name="adj2" fmla="val -15198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22</xdr:col>
      <xdr:colOff>257907</xdr:colOff>
      <xdr:row>700</xdr:row>
      <xdr:rowOff>105507</xdr:rowOff>
    </xdr:from>
    <xdr:to>
      <xdr:col>25</xdr:col>
      <xdr:colOff>164124</xdr:colOff>
      <xdr:row>705</xdr:row>
      <xdr:rowOff>105508</xdr:rowOff>
    </xdr:to>
    <xdr:sp macro="" textlink="">
      <xdr:nvSpPr>
        <xdr:cNvPr id="70" name="吹き出し: 角を丸めた四角形 69">
          <a:extLst>
            <a:ext uri="{FF2B5EF4-FFF2-40B4-BE49-F238E27FC236}">
              <a16:creationId xmlns:a16="http://schemas.microsoft.com/office/drawing/2014/main" id="{DD00DF23-239B-4AE5-B9DD-6B22F282AE99}"/>
            </a:ext>
          </a:extLst>
        </xdr:cNvPr>
        <xdr:cNvSpPr/>
      </xdr:nvSpPr>
      <xdr:spPr>
        <a:xfrm>
          <a:off x="13504984" y="131403969"/>
          <a:ext cx="1735017" cy="937847"/>
        </a:xfrm>
        <a:prstGeom prst="wedgeRoundRectCallout">
          <a:avLst>
            <a:gd name="adj1" fmla="val -45412"/>
            <a:gd name="adj2" fmla="val 208181"/>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1.27</a:t>
          </a:r>
          <a:r>
            <a:rPr kumimoji="1" lang="ja-JP" altLang="en-US" sz="2000"/>
            <a:t>と</a:t>
          </a:r>
          <a:r>
            <a:rPr kumimoji="1" lang="en-US" altLang="ja-JP" sz="2000"/>
            <a:t>1.5</a:t>
          </a:r>
          <a:r>
            <a:rPr kumimoji="1" lang="ja-JP" altLang="en-US" sz="2000"/>
            <a:t>と</a:t>
          </a:r>
          <a:r>
            <a:rPr kumimoji="1" lang="en-US" altLang="ja-JP" sz="2000"/>
            <a:t>2.0</a:t>
          </a:r>
          <a:r>
            <a:rPr kumimoji="1" lang="ja-JP" altLang="en-US" sz="2000"/>
            <a:t>利確</a:t>
          </a:r>
        </a:p>
      </xdr:txBody>
    </xdr:sp>
    <xdr:clientData/>
  </xdr:twoCellAnchor>
  <xdr:twoCellAnchor editAs="oneCell">
    <xdr:from>
      <xdr:col>0</xdr:col>
      <xdr:colOff>0</xdr:colOff>
      <xdr:row>726</xdr:row>
      <xdr:rowOff>140677</xdr:rowOff>
    </xdr:from>
    <xdr:to>
      <xdr:col>27</xdr:col>
      <xdr:colOff>44606</xdr:colOff>
      <xdr:row>772</xdr:row>
      <xdr:rowOff>175846</xdr:rowOff>
    </xdr:to>
    <xdr:pic>
      <xdr:nvPicPr>
        <xdr:cNvPr id="71" name="図 70">
          <a:extLst>
            <a:ext uri="{FF2B5EF4-FFF2-40B4-BE49-F238E27FC236}">
              <a16:creationId xmlns:a16="http://schemas.microsoft.com/office/drawing/2014/main" id="{1A6D3C32-4881-4BF8-B749-21CC6538146B}"/>
            </a:ext>
          </a:extLst>
        </xdr:cNvPr>
        <xdr:cNvPicPr>
          <a:picLocks noChangeAspect="1"/>
        </xdr:cNvPicPr>
      </xdr:nvPicPr>
      <xdr:blipFill rotWithShape="1">
        <a:blip xmlns:r="http://schemas.openxmlformats.org/officeDocument/2006/relationships" r:embed="rId17"/>
        <a:srcRect l="10642" t="12196" b="3578"/>
        <a:stretch/>
      </xdr:blipFill>
      <xdr:spPr>
        <a:xfrm>
          <a:off x="0" y="136315939"/>
          <a:ext cx="16339683" cy="8663353"/>
        </a:xfrm>
        <a:prstGeom prst="rect">
          <a:avLst/>
        </a:prstGeom>
      </xdr:spPr>
    </xdr:pic>
    <xdr:clientData/>
  </xdr:twoCellAnchor>
  <xdr:twoCellAnchor>
    <xdr:from>
      <xdr:col>2</xdr:col>
      <xdr:colOff>304799</xdr:colOff>
      <xdr:row>679</xdr:row>
      <xdr:rowOff>35169</xdr:rowOff>
    </xdr:from>
    <xdr:to>
      <xdr:col>7</xdr:col>
      <xdr:colOff>35167</xdr:colOff>
      <xdr:row>681</xdr:row>
      <xdr:rowOff>128955</xdr:rowOff>
    </xdr:to>
    <xdr:sp macro="" textlink="">
      <xdr:nvSpPr>
        <xdr:cNvPr id="72" name="正方形/長方形 71">
          <a:extLst>
            <a:ext uri="{FF2B5EF4-FFF2-40B4-BE49-F238E27FC236}">
              <a16:creationId xmlns:a16="http://schemas.microsoft.com/office/drawing/2014/main" id="{8F3C8F3F-3E86-4008-9689-A3604DC67770}"/>
            </a:ext>
          </a:extLst>
        </xdr:cNvPr>
        <xdr:cNvSpPr/>
      </xdr:nvSpPr>
      <xdr:spPr>
        <a:xfrm>
          <a:off x="1359876" y="127394677"/>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16</a:t>
          </a:r>
          <a:r>
            <a:rPr kumimoji="1" lang="en-US" altLang="ja-JP" sz="2000" baseline="0"/>
            <a:t>  </a:t>
          </a:r>
          <a:r>
            <a:rPr kumimoji="1" lang="en-US" altLang="ja-JP" sz="2000"/>
            <a:t>Excel</a:t>
          </a:r>
          <a:r>
            <a:rPr kumimoji="1" lang="ja-JP" altLang="en-US" sz="2000"/>
            <a:t>　№</a:t>
          </a:r>
          <a:r>
            <a:rPr kumimoji="1" lang="en-US" altLang="ja-JP" sz="2000"/>
            <a:t>16</a:t>
          </a:r>
        </a:p>
        <a:p>
          <a:pPr algn="l"/>
          <a:endParaRPr kumimoji="1" lang="en-US" altLang="ja-JP" sz="2000"/>
        </a:p>
        <a:p>
          <a:pPr algn="l"/>
          <a:endParaRPr kumimoji="1" lang="en-US" altLang="ja-JP" sz="2000"/>
        </a:p>
        <a:p>
          <a:pPr algn="l"/>
          <a:endParaRPr kumimoji="1" lang="en-US" altLang="ja-JP" sz="2000"/>
        </a:p>
        <a:p>
          <a:pPr algn="l"/>
          <a:endParaRPr kumimoji="1" lang="en-US" altLang="ja-JP" sz="2000"/>
        </a:p>
      </xdr:txBody>
    </xdr:sp>
    <xdr:clientData/>
  </xdr:twoCellAnchor>
  <xdr:twoCellAnchor>
    <xdr:from>
      <xdr:col>11</xdr:col>
      <xdr:colOff>58613</xdr:colOff>
      <xdr:row>746</xdr:row>
      <xdr:rowOff>93785</xdr:rowOff>
    </xdr:from>
    <xdr:to>
      <xdr:col>13</xdr:col>
      <xdr:colOff>211013</xdr:colOff>
      <xdr:row>749</xdr:row>
      <xdr:rowOff>117231</xdr:rowOff>
    </xdr:to>
    <xdr:sp macro="" textlink="">
      <xdr:nvSpPr>
        <xdr:cNvPr id="73" name="吹き出し: 角を丸めた四角形 72">
          <a:extLst>
            <a:ext uri="{FF2B5EF4-FFF2-40B4-BE49-F238E27FC236}">
              <a16:creationId xmlns:a16="http://schemas.microsoft.com/office/drawing/2014/main" id="{55815BD4-5903-4D0E-9834-45FB389949B8}"/>
            </a:ext>
          </a:extLst>
        </xdr:cNvPr>
        <xdr:cNvSpPr/>
      </xdr:nvSpPr>
      <xdr:spPr>
        <a:xfrm>
          <a:off x="6600090" y="140020431"/>
          <a:ext cx="1371600" cy="586154"/>
        </a:xfrm>
        <a:prstGeom prst="wedgeRoundRectCallout">
          <a:avLst>
            <a:gd name="adj1" fmla="val 162009"/>
            <a:gd name="adj2" fmla="val -151982"/>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xdr:col>
      <xdr:colOff>35169</xdr:colOff>
      <xdr:row>730</xdr:row>
      <xdr:rowOff>1</xdr:rowOff>
    </xdr:from>
    <xdr:to>
      <xdr:col>6</xdr:col>
      <xdr:colOff>375137</xdr:colOff>
      <xdr:row>732</xdr:row>
      <xdr:rowOff>93786</xdr:rowOff>
    </xdr:to>
    <xdr:sp macro="" textlink="">
      <xdr:nvSpPr>
        <xdr:cNvPr id="74" name="正方形/長方形 73">
          <a:extLst>
            <a:ext uri="{FF2B5EF4-FFF2-40B4-BE49-F238E27FC236}">
              <a16:creationId xmlns:a16="http://schemas.microsoft.com/office/drawing/2014/main" id="{68C505ED-3290-4FE1-B2C0-88ABD02701B1}"/>
            </a:ext>
          </a:extLst>
        </xdr:cNvPr>
        <xdr:cNvSpPr/>
      </xdr:nvSpPr>
      <xdr:spPr>
        <a:xfrm>
          <a:off x="1090246" y="136925539"/>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17</a:t>
          </a:r>
          <a:r>
            <a:rPr kumimoji="1" lang="en-US" altLang="ja-JP" sz="2000" baseline="0"/>
            <a:t>  </a:t>
          </a:r>
          <a:r>
            <a:rPr kumimoji="1" lang="en-US" altLang="ja-JP" sz="2000"/>
            <a:t>Excel</a:t>
          </a:r>
          <a:r>
            <a:rPr kumimoji="1" lang="ja-JP" altLang="en-US" sz="2000"/>
            <a:t>　№</a:t>
          </a:r>
          <a:r>
            <a:rPr kumimoji="1" lang="en-US" altLang="ja-JP" sz="2000"/>
            <a:t>17</a:t>
          </a:r>
        </a:p>
        <a:p>
          <a:pPr algn="l"/>
          <a:endParaRPr kumimoji="1" lang="en-US" altLang="ja-JP" sz="2000"/>
        </a:p>
        <a:p>
          <a:pPr algn="l"/>
          <a:endParaRPr kumimoji="1" lang="en-US" altLang="ja-JP" sz="2000"/>
        </a:p>
        <a:p>
          <a:pPr algn="l"/>
          <a:endParaRPr kumimoji="1" lang="en-US" altLang="ja-JP" sz="2000"/>
        </a:p>
        <a:p>
          <a:pPr algn="l"/>
          <a:endParaRPr kumimoji="1" lang="en-US" altLang="ja-JP" sz="2000"/>
        </a:p>
        <a:p>
          <a:pPr algn="l"/>
          <a:endParaRPr kumimoji="1" lang="en-US" altLang="ja-JP" sz="2000"/>
        </a:p>
      </xdr:txBody>
    </xdr:sp>
    <xdr:clientData/>
  </xdr:twoCellAnchor>
  <xdr:twoCellAnchor>
    <xdr:from>
      <xdr:col>17</xdr:col>
      <xdr:colOff>175845</xdr:colOff>
      <xdr:row>726</xdr:row>
      <xdr:rowOff>93784</xdr:rowOff>
    </xdr:from>
    <xdr:to>
      <xdr:col>20</xdr:col>
      <xdr:colOff>82062</xdr:colOff>
      <xdr:row>728</xdr:row>
      <xdr:rowOff>175848</xdr:rowOff>
    </xdr:to>
    <xdr:sp macro="" textlink="">
      <xdr:nvSpPr>
        <xdr:cNvPr id="75" name="吹き出し: 角を丸めた四角形 74">
          <a:extLst>
            <a:ext uri="{FF2B5EF4-FFF2-40B4-BE49-F238E27FC236}">
              <a16:creationId xmlns:a16="http://schemas.microsoft.com/office/drawing/2014/main" id="{2C467037-C897-437E-850C-D2483FFED779}"/>
            </a:ext>
          </a:extLst>
        </xdr:cNvPr>
        <xdr:cNvSpPr/>
      </xdr:nvSpPr>
      <xdr:spPr>
        <a:xfrm>
          <a:off x="10374922" y="136269046"/>
          <a:ext cx="1735017" cy="457202"/>
        </a:xfrm>
        <a:prstGeom prst="wedgeRoundRectCallout">
          <a:avLst>
            <a:gd name="adj1" fmla="val -45412"/>
            <a:gd name="adj2" fmla="val 208181"/>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1.5</a:t>
          </a:r>
          <a:r>
            <a:rPr kumimoji="1" lang="ja-JP" altLang="en-US" sz="2000"/>
            <a:t>と</a:t>
          </a:r>
          <a:r>
            <a:rPr kumimoji="1" lang="en-US" altLang="ja-JP" sz="2000"/>
            <a:t>2.0</a:t>
          </a:r>
          <a:r>
            <a:rPr kumimoji="1" lang="ja-JP" altLang="en-US" sz="2000"/>
            <a:t>利確</a:t>
          </a:r>
        </a:p>
      </xdr:txBody>
    </xdr:sp>
    <xdr:clientData/>
  </xdr:twoCellAnchor>
  <xdr:twoCellAnchor>
    <xdr:from>
      <xdr:col>14</xdr:col>
      <xdr:colOff>234460</xdr:colOff>
      <xdr:row>728</xdr:row>
      <xdr:rowOff>46892</xdr:rowOff>
    </xdr:from>
    <xdr:to>
      <xdr:col>16</xdr:col>
      <xdr:colOff>293077</xdr:colOff>
      <xdr:row>730</xdr:row>
      <xdr:rowOff>175846</xdr:rowOff>
    </xdr:to>
    <xdr:sp macro="" textlink="">
      <xdr:nvSpPr>
        <xdr:cNvPr id="76" name="吹き出し: 角を丸めた四角形 75">
          <a:extLst>
            <a:ext uri="{FF2B5EF4-FFF2-40B4-BE49-F238E27FC236}">
              <a16:creationId xmlns:a16="http://schemas.microsoft.com/office/drawing/2014/main" id="{5B610A30-BBF0-49C2-BDBF-312256976D9A}"/>
            </a:ext>
          </a:extLst>
        </xdr:cNvPr>
        <xdr:cNvSpPr/>
      </xdr:nvSpPr>
      <xdr:spPr>
        <a:xfrm>
          <a:off x="8604737" y="136597292"/>
          <a:ext cx="1277817" cy="504092"/>
        </a:xfrm>
        <a:prstGeom prst="wedgeRoundRectCallout">
          <a:avLst>
            <a:gd name="adj1" fmla="val 39928"/>
            <a:gd name="adj2" fmla="val 297207"/>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1.27</a:t>
          </a:r>
          <a:r>
            <a:rPr kumimoji="1" lang="ja-JP" altLang="en-US" sz="2000"/>
            <a:t>利確</a:t>
          </a:r>
        </a:p>
      </xdr:txBody>
    </xdr:sp>
    <xdr:clientData/>
  </xdr:twoCellAnchor>
  <xdr:twoCellAnchor editAs="oneCell">
    <xdr:from>
      <xdr:col>0</xdr:col>
      <xdr:colOff>0</xdr:colOff>
      <xdr:row>775</xdr:row>
      <xdr:rowOff>164122</xdr:rowOff>
    </xdr:from>
    <xdr:to>
      <xdr:col>26</xdr:col>
      <xdr:colOff>607314</xdr:colOff>
      <xdr:row>822</xdr:row>
      <xdr:rowOff>152400</xdr:rowOff>
    </xdr:to>
    <xdr:pic>
      <xdr:nvPicPr>
        <xdr:cNvPr id="77" name="図 76">
          <a:extLst>
            <a:ext uri="{FF2B5EF4-FFF2-40B4-BE49-F238E27FC236}">
              <a16:creationId xmlns:a16="http://schemas.microsoft.com/office/drawing/2014/main" id="{8AA86FB5-BD27-4D9B-BB2E-3095EF61B93E}"/>
            </a:ext>
          </a:extLst>
        </xdr:cNvPr>
        <xdr:cNvPicPr>
          <a:picLocks noChangeAspect="1"/>
        </xdr:cNvPicPr>
      </xdr:nvPicPr>
      <xdr:blipFill rotWithShape="1">
        <a:blip xmlns:r="http://schemas.openxmlformats.org/officeDocument/2006/relationships" r:embed="rId18"/>
        <a:srcRect l="10899" t="12196" b="2210"/>
        <a:stretch/>
      </xdr:blipFill>
      <xdr:spPr>
        <a:xfrm>
          <a:off x="0" y="145530276"/>
          <a:ext cx="16292791" cy="8804032"/>
        </a:xfrm>
        <a:prstGeom prst="rect">
          <a:avLst/>
        </a:prstGeom>
      </xdr:spPr>
    </xdr:pic>
    <xdr:clientData/>
  </xdr:twoCellAnchor>
  <xdr:twoCellAnchor>
    <xdr:from>
      <xdr:col>1</xdr:col>
      <xdr:colOff>246184</xdr:colOff>
      <xdr:row>778</xdr:row>
      <xdr:rowOff>175847</xdr:rowOff>
    </xdr:from>
    <xdr:to>
      <xdr:col>6</xdr:col>
      <xdr:colOff>35167</xdr:colOff>
      <xdr:row>781</xdr:row>
      <xdr:rowOff>82064</xdr:rowOff>
    </xdr:to>
    <xdr:sp macro="" textlink="">
      <xdr:nvSpPr>
        <xdr:cNvPr id="78" name="正方形/長方形 77">
          <a:extLst>
            <a:ext uri="{FF2B5EF4-FFF2-40B4-BE49-F238E27FC236}">
              <a16:creationId xmlns:a16="http://schemas.microsoft.com/office/drawing/2014/main" id="{52ADC443-A168-4CAD-B15D-C13079709DBB}"/>
            </a:ext>
          </a:extLst>
        </xdr:cNvPr>
        <xdr:cNvSpPr/>
      </xdr:nvSpPr>
      <xdr:spPr>
        <a:xfrm>
          <a:off x="750276" y="146104709"/>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18</a:t>
          </a:r>
          <a:r>
            <a:rPr kumimoji="1" lang="en-US" altLang="ja-JP" sz="2000" baseline="0"/>
            <a:t>  </a:t>
          </a:r>
          <a:r>
            <a:rPr kumimoji="1" lang="en-US" altLang="ja-JP" sz="2000"/>
            <a:t>Excel</a:t>
          </a:r>
          <a:r>
            <a:rPr kumimoji="1" lang="ja-JP" altLang="en-US" sz="2000"/>
            <a:t>　№</a:t>
          </a:r>
          <a:r>
            <a:rPr kumimoji="1" lang="en-US" altLang="ja-JP" sz="2000"/>
            <a:t>18</a:t>
          </a:r>
        </a:p>
        <a:p>
          <a:pPr algn="l"/>
          <a:endParaRPr kumimoji="1" lang="en-US" altLang="ja-JP" sz="2000"/>
        </a:p>
        <a:p>
          <a:pPr algn="l"/>
          <a:endParaRPr kumimoji="1" lang="en-US" altLang="ja-JP" sz="2000"/>
        </a:p>
        <a:p>
          <a:pPr algn="l"/>
          <a:endParaRPr kumimoji="1" lang="en-US" altLang="ja-JP" sz="2000"/>
        </a:p>
        <a:p>
          <a:pPr algn="l"/>
          <a:endParaRPr kumimoji="1" lang="en-US" altLang="ja-JP" sz="2000"/>
        </a:p>
        <a:p>
          <a:pPr algn="l"/>
          <a:endParaRPr kumimoji="1" lang="en-US" altLang="ja-JP" sz="2000"/>
        </a:p>
      </xdr:txBody>
    </xdr:sp>
    <xdr:clientData/>
  </xdr:twoCellAnchor>
  <xdr:twoCellAnchor>
    <xdr:from>
      <xdr:col>10</xdr:col>
      <xdr:colOff>281352</xdr:colOff>
      <xdr:row>787</xdr:row>
      <xdr:rowOff>0</xdr:rowOff>
    </xdr:from>
    <xdr:to>
      <xdr:col>12</xdr:col>
      <xdr:colOff>433752</xdr:colOff>
      <xdr:row>790</xdr:row>
      <xdr:rowOff>23447</xdr:rowOff>
    </xdr:to>
    <xdr:sp macro="" textlink="">
      <xdr:nvSpPr>
        <xdr:cNvPr id="79" name="吹き出し: 角を丸めた四角形 78">
          <a:extLst>
            <a:ext uri="{FF2B5EF4-FFF2-40B4-BE49-F238E27FC236}">
              <a16:creationId xmlns:a16="http://schemas.microsoft.com/office/drawing/2014/main" id="{A574DB61-623B-4ABB-BABD-A977614C081C}"/>
            </a:ext>
          </a:extLst>
        </xdr:cNvPr>
        <xdr:cNvSpPr/>
      </xdr:nvSpPr>
      <xdr:spPr>
        <a:xfrm>
          <a:off x="6213229" y="147616985"/>
          <a:ext cx="1371600" cy="586154"/>
        </a:xfrm>
        <a:prstGeom prst="wedgeRoundRectCallout">
          <a:avLst>
            <a:gd name="adj1" fmla="val 162009"/>
            <a:gd name="adj2" fmla="val 170018"/>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23</xdr:col>
      <xdr:colOff>257907</xdr:colOff>
      <xdr:row>773</xdr:row>
      <xdr:rowOff>128954</xdr:rowOff>
    </xdr:from>
    <xdr:to>
      <xdr:col>25</xdr:col>
      <xdr:colOff>328247</xdr:colOff>
      <xdr:row>776</xdr:row>
      <xdr:rowOff>23448</xdr:rowOff>
    </xdr:to>
    <xdr:sp macro="" textlink="">
      <xdr:nvSpPr>
        <xdr:cNvPr id="80" name="吹き出し: 角を丸めた四角形 79">
          <a:extLst>
            <a:ext uri="{FF2B5EF4-FFF2-40B4-BE49-F238E27FC236}">
              <a16:creationId xmlns:a16="http://schemas.microsoft.com/office/drawing/2014/main" id="{14417B97-AC46-418D-98C2-11060FACF72E}"/>
            </a:ext>
          </a:extLst>
        </xdr:cNvPr>
        <xdr:cNvSpPr/>
      </xdr:nvSpPr>
      <xdr:spPr>
        <a:xfrm>
          <a:off x="14114584" y="145119969"/>
          <a:ext cx="1289540" cy="457202"/>
        </a:xfrm>
        <a:prstGeom prst="wedgeRoundRectCallout">
          <a:avLst>
            <a:gd name="adj1" fmla="val 14194"/>
            <a:gd name="adj2" fmla="val 418436"/>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1.5</a:t>
          </a:r>
          <a:r>
            <a:rPr kumimoji="1" lang="ja-JP" altLang="en-US" sz="2000"/>
            <a:t>利確</a:t>
          </a:r>
        </a:p>
      </xdr:txBody>
    </xdr:sp>
    <xdr:clientData/>
  </xdr:twoCellAnchor>
  <xdr:twoCellAnchor>
    <xdr:from>
      <xdr:col>21</xdr:col>
      <xdr:colOff>152398</xdr:colOff>
      <xdr:row>776</xdr:row>
      <xdr:rowOff>82062</xdr:rowOff>
    </xdr:from>
    <xdr:to>
      <xdr:col>23</xdr:col>
      <xdr:colOff>211015</xdr:colOff>
      <xdr:row>779</xdr:row>
      <xdr:rowOff>23446</xdr:rowOff>
    </xdr:to>
    <xdr:sp macro="" textlink="">
      <xdr:nvSpPr>
        <xdr:cNvPr id="81" name="吹き出し: 角を丸めた四角形 80">
          <a:extLst>
            <a:ext uri="{FF2B5EF4-FFF2-40B4-BE49-F238E27FC236}">
              <a16:creationId xmlns:a16="http://schemas.microsoft.com/office/drawing/2014/main" id="{77BD0936-ED7D-47D4-AB79-A91C9118EEB8}"/>
            </a:ext>
          </a:extLst>
        </xdr:cNvPr>
        <xdr:cNvSpPr/>
      </xdr:nvSpPr>
      <xdr:spPr>
        <a:xfrm>
          <a:off x="12789875" y="145635785"/>
          <a:ext cx="1277817" cy="504092"/>
        </a:xfrm>
        <a:prstGeom prst="wedgeRoundRectCallout">
          <a:avLst>
            <a:gd name="adj1" fmla="val 39928"/>
            <a:gd name="adj2" fmla="val 297207"/>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1.27</a:t>
          </a:r>
          <a:r>
            <a:rPr kumimoji="1" lang="ja-JP" altLang="en-US" sz="2000"/>
            <a:t>利確</a:t>
          </a:r>
        </a:p>
      </xdr:txBody>
    </xdr:sp>
    <xdr:clientData/>
  </xdr:twoCellAnchor>
  <xdr:twoCellAnchor>
    <xdr:from>
      <xdr:col>26</xdr:col>
      <xdr:colOff>480646</xdr:colOff>
      <xdr:row>774</xdr:row>
      <xdr:rowOff>175846</xdr:rowOff>
    </xdr:from>
    <xdr:to>
      <xdr:col>28</xdr:col>
      <xdr:colOff>550986</xdr:colOff>
      <xdr:row>777</xdr:row>
      <xdr:rowOff>70341</xdr:rowOff>
    </xdr:to>
    <xdr:sp macro="" textlink="">
      <xdr:nvSpPr>
        <xdr:cNvPr id="82" name="吹き出し: 角を丸めた四角形 81">
          <a:extLst>
            <a:ext uri="{FF2B5EF4-FFF2-40B4-BE49-F238E27FC236}">
              <a16:creationId xmlns:a16="http://schemas.microsoft.com/office/drawing/2014/main" id="{2D3FE2FB-5A98-4324-96BE-C6031CB21A02}"/>
            </a:ext>
          </a:extLst>
        </xdr:cNvPr>
        <xdr:cNvSpPr/>
      </xdr:nvSpPr>
      <xdr:spPr>
        <a:xfrm>
          <a:off x="16166123" y="145354431"/>
          <a:ext cx="1289540" cy="457202"/>
        </a:xfrm>
        <a:prstGeom prst="wedgeRoundRectCallout">
          <a:avLst>
            <a:gd name="adj1" fmla="val -118139"/>
            <a:gd name="adj2" fmla="val 133822"/>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en-US" altLang="ja-JP" sz="2000"/>
            <a:t>2.0</a:t>
          </a:r>
          <a:r>
            <a:rPr kumimoji="1" lang="ja-JP" altLang="en-US" sz="2000"/>
            <a:t>利確</a:t>
          </a:r>
        </a:p>
      </xdr:txBody>
    </xdr:sp>
    <xdr:clientData/>
  </xdr:twoCellAnchor>
  <xdr:twoCellAnchor editAs="oneCell">
    <xdr:from>
      <xdr:col>0</xdr:col>
      <xdr:colOff>0</xdr:colOff>
      <xdr:row>826</xdr:row>
      <xdr:rowOff>105507</xdr:rowOff>
    </xdr:from>
    <xdr:to>
      <xdr:col>27</xdr:col>
      <xdr:colOff>44606</xdr:colOff>
      <xdr:row>872</xdr:row>
      <xdr:rowOff>105508</xdr:rowOff>
    </xdr:to>
    <xdr:pic>
      <xdr:nvPicPr>
        <xdr:cNvPr id="83" name="図 82">
          <a:extLst>
            <a:ext uri="{FF2B5EF4-FFF2-40B4-BE49-F238E27FC236}">
              <a16:creationId xmlns:a16="http://schemas.microsoft.com/office/drawing/2014/main" id="{21EF9E42-1CB6-4819-8E8F-C748EC1AA341}"/>
            </a:ext>
          </a:extLst>
        </xdr:cNvPr>
        <xdr:cNvPicPr>
          <a:picLocks noChangeAspect="1"/>
        </xdr:cNvPicPr>
      </xdr:nvPicPr>
      <xdr:blipFill rotWithShape="1">
        <a:blip xmlns:r="http://schemas.openxmlformats.org/officeDocument/2006/relationships" r:embed="rId19"/>
        <a:srcRect l="10642" t="12310" b="3806"/>
        <a:stretch/>
      </xdr:blipFill>
      <xdr:spPr>
        <a:xfrm>
          <a:off x="0" y="155037692"/>
          <a:ext cx="16339683" cy="8628185"/>
        </a:xfrm>
        <a:prstGeom prst="rect">
          <a:avLst/>
        </a:prstGeom>
      </xdr:spPr>
    </xdr:pic>
    <xdr:clientData/>
  </xdr:twoCellAnchor>
  <xdr:twoCellAnchor>
    <xdr:from>
      <xdr:col>2</xdr:col>
      <xdr:colOff>11721</xdr:colOff>
      <xdr:row>829</xdr:row>
      <xdr:rowOff>117234</xdr:rowOff>
    </xdr:from>
    <xdr:to>
      <xdr:col>6</xdr:col>
      <xdr:colOff>351689</xdr:colOff>
      <xdr:row>832</xdr:row>
      <xdr:rowOff>23450</xdr:rowOff>
    </xdr:to>
    <xdr:sp macro="" textlink="">
      <xdr:nvSpPr>
        <xdr:cNvPr id="84" name="正方形/長方形 83">
          <a:extLst>
            <a:ext uri="{FF2B5EF4-FFF2-40B4-BE49-F238E27FC236}">
              <a16:creationId xmlns:a16="http://schemas.microsoft.com/office/drawing/2014/main" id="{2B4C5F6F-5623-4C55-9436-9DDC811EC5A4}"/>
            </a:ext>
          </a:extLst>
        </xdr:cNvPr>
        <xdr:cNvSpPr/>
      </xdr:nvSpPr>
      <xdr:spPr>
        <a:xfrm>
          <a:off x="1066798" y="155612126"/>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19</a:t>
          </a:r>
          <a:r>
            <a:rPr kumimoji="1" lang="en-US" altLang="ja-JP" sz="2000" baseline="0"/>
            <a:t>  </a:t>
          </a:r>
          <a:r>
            <a:rPr kumimoji="1" lang="en-US" altLang="ja-JP" sz="2000"/>
            <a:t>Excel</a:t>
          </a:r>
          <a:r>
            <a:rPr kumimoji="1" lang="ja-JP" altLang="en-US" sz="2000"/>
            <a:t>　№</a:t>
          </a:r>
          <a:r>
            <a:rPr kumimoji="1" lang="en-US" altLang="ja-JP" sz="2000"/>
            <a:t>19</a:t>
          </a:r>
        </a:p>
        <a:p>
          <a:pPr algn="l"/>
          <a:endParaRPr kumimoji="1" lang="en-US" altLang="ja-JP" sz="2000"/>
        </a:p>
      </xdr:txBody>
    </xdr:sp>
    <xdr:clientData/>
  </xdr:twoCellAnchor>
  <xdr:twoCellAnchor>
    <xdr:from>
      <xdr:col>11</xdr:col>
      <xdr:colOff>246183</xdr:colOff>
      <xdr:row>826</xdr:row>
      <xdr:rowOff>82062</xdr:rowOff>
    </xdr:from>
    <xdr:to>
      <xdr:col>13</xdr:col>
      <xdr:colOff>398583</xdr:colOff>
      <xdr:row>829</xdr:row>
      <xdr:rowOff>105509</xdr:rowOff>
    </xdr:to>
    <xdr:sp macro="" textlink="">
      <xdr:nvSpPr>
        <xdr:cNvPr id="85" name="吹き出し: 角を丸めた四角形 84">
          <a:extLst>
            <a:ext uri="{FF2B5EF4-FFF2-40B4-BE49-F238E27FC236}">
              <a16:creationId xmlns:a16="http://schemas.microsoft.com/office/drawing/2014/main" id="{A2B234DA-0133-4B29-97DD-6D1D87F1C3E6}"/>
            </a:ext>
          </a:extLst>
        </xdr:cNvPr>
        <xdr:cNvSpPr/>
      </xdr:nvSpPr>
      <xdr:spPr>
        <a:xfrm>
          <a:off x="6787660" y="155014247"/>
          <a:ext cx="1371600" cy="586154"/>
        </a:xfrm>
        <a:prstGeom prst="wedgeRoundRectCallout">
          <a:avLst>
            <a:gd name="adj1" fmla="val 162009"/>
            <a:gd name="adj2" fmla="val 170018"/>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20</xdr:col>
      <xdr:colOff>492370</xdr:colOff>
      <xdr:row>837</xdr:row>
      <xdr:rowOff>46892</xdr:rowOff>
    </xdr:from>
    <xdr:to>
      <xdr:col>22</xdr:col>
      <xdr:colOff>351693</xdr:colOff>
      <xdr:row>840</xdr:row>
      <xdr:rowOff>82061</xdr:rowOff>
    </xdr:to>
    <xdr:sp macro="" textlink="">
      <xdr:nvSpPr>
        <xdr:cNvPr id="86" name="吹き出し: 角を丸めた四角形 85">
          <a:extLst>
            <a:ext uri="{FF2B5EF4-FFF2-40B4-BE49-F238E27FC236}">
              <a16:creationId xmlns:a16="http://schemas.microsoft.com/office/drawing/2014/main" id="{3CC369A2-EA5E-4750-9DA9-4EAE1ECBBC12}"/>
            </a:ext>
          </a:extLst>
        </xdr:cNvPr>
        <xdr:cNvSpPr/>
      </xdr:nvSpPr>
      <xdr:spPr>
        <a:xfrm>
          <a:off x="12520247" y="157042338"/>
          <a:ext cx="1078523" cy="597877"/>
        </a:xfrm>
        <a:prstGeom prst="wedgeRoundRectCallout">
          <a:avLst>
            <a:gd name="adj1" fmla="val -164938"/>
            <a:gd name="adj2" fmla="val 129166"/>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twoCellAnchor editAs="oneCell">
    <xdr:from>
      <xdr:col>0</xdr:col>
      <xdr:colOff>0</xdr:colOff>
      <xdr:row>875</xdr:row>
      <xdr:rowOff>105508</xdr:rowOff>
    </xdr:from>
    <xdr:to>
      <xdr:col>27</xdr:col>
      <xdr:colOff>44606</xdr:colOff>
      <xdr:row>922</xdr:row>
      <xdr:rowOff>117232</xdr:rowOff>
    </xdr:to>
    <xdr:pic>
      <xdr:nvPicPr>
        <xdr:cNvPr id="87" name="図 86">
          <a:extLst>
            <a:ext uri="{FF2B5EF4-FFF2-40B4-BE49-F238E27FC236}">
              <a16:creationId xmlns:a16="http://schemas.microsoft.com/office/drawing/2014/main" id="{FAD42C7C-AAAD-48F2-91A6-37404601F22E}"/>
            </a:ext>
          </a:extLst>
        </xdr:cNvPr>
        <xdr:cNvPicPr>
          <a:picLocks noChangeAspect="1"/>
        </xdr:cNvPicPr>
      </xdr:nvPicPr>
      <xdr:blipFill rotWithShape="1">
        <a:blip xmlns:r="http://schemas.openxmlformats.org/officeDocument/2006/relationships" r:embed="rId20"/>
        <a:srcRect l="10642" t="11739" b="2437"/>
        <a:stretch/>
      </xdr:blipFill>
      <xdr:spPr>
        <a:xfrm>
          <a:off x="0" y="164228585"/>
          <a:ext cx="16339683" cy="8827478"/>
        </a:xfrm>
        <a:prstGeom prst="rect">
          <a:avLst/>
        </a:prstGeom>
      </xdr:spPr>
    </xdr:pic>
    <xdr:clientData/>
  </xdr:twoCellAnchor>
  <xdr:twoCellAnchor>
    <xdr:from>
      <xdr:col>1</xdr:col>
      <xdr:colOff>363414</xdr:colOff>
      <xdr:row>880</xdr:row>
      <xdr:rowOff>11726</xdr:rowOff>
    </xdr:from>
    <xdr:to>
      <xdr:col>6</xdr:col>
      <xdr:colOff>152397</xdr:colOff>
      <xdr:row>882</xdr:row>
      <xdr:rowOff>105511</xdr:rowOff>
    </xdr:to>
    <xdr:sp macro="" textlink="">
      <xdr:nvSpPr>
        <xdr:cNvPr id="88" name="正方形/長方形 87">
          <a:extLst>
            <a:ext uri="{FF2B5EF4-FFF2-40B4-BE49-F238E27FC236}">
              <a16:creationId xmlns:a16="http://schemas.microsoft.com/office/drawing/2014/main" id="{37D7E32C-0C90-41BB-BCFC-6DB911980E7E}"/>
            </a:ext>
          </a:extLst>
        </xdr:cNvPr>
        <xdr:cNvSpPr/>
      </xdr:nvSpPr>
      <xdr:spPr>
        <a:xfrm>
          <a:off x="867506" y="165072649"/>
          <a:ext cx="2778368" cy="46892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2000"/>
            <a:t>画像</a:t>
          </a:r>
          <a:r>
            <a:rPr kumimoji="1" lang="en-US" altLang="ja-JP" sz="2000"/>
            <a:t>19</a:t>
          </a:r>
          <a:r>
            <a:rPr kumimoji="1" lang="en-US" altLang="ja-JP" sz="2000" baseline="0"/>
            <a:t>  </a:t>
          </a:r>
          <a:r>
            <a:rPr kumimoji="1" lang="en-US" altLang="ja-JP" sz="2000"/>
            <a:t>Excel</a:t>
          </a:r>
          <a:r>
            <a:rPr kumimoji="1" lang="ja-JP" altLang="en-US" sz="2000"/>
            <a:t>　№</a:t>
          </a:r>
          <a:r>
            <a:rPr kumimoji="1" lang="en-US" altLang="ja-JP" sz="2000"/>
            <a:t>19</a:t>
          </a:r>
        </a:p>
        <a:p>
          <a:pPr algn="l"/>
          <a:endParaRPr kumimoji="1" lang="en-US" altLang="ja-JP" sz="2000"/>
        </a:p>
      </xdr:txBody>
    </xdr:sp>
    <xdr:clientData/>
  </xdr:twoCellAnchor>
  <xdr:twoCellAnchor>
    <xdr:from>
      <xdr:col>11</xdr:col>
      <xdr:colOff>609599</xdr:colOff>
      <xdr:row>885</xdr:row>
      <xdr:rowOff>128955</xdr:rowOff>
    </xdr:from>
    <xdr:to>
      <xdr:col>14</xdr:col>
      <xdr:colOff>152399</xdr:colOff>
      <xdr:row>888</xdr:row>
      <xdr:rowOff>152401</xdr:rowOff>
    </xdr:to>
    <xdr:sp macro="" textlink="">
      <xdr:nvSpPr>
        <xdr:cNvPr id="89" name="吹き出し: 角を丸めた四角形 88">
          <a:extLst>
            <a:ext uri="{FF2B5EF4-FFF2-40B4-BE49-F238E27FC236}">
              <a16:creationId xmlns:a16="http://schemas.microsoft.com/office/drawing/2014/main" id="{C7FAA0A9-282F-43A2-80C6-BD91D938347A}"/>
            </a:ext>
          </a:extLst>
        </xdr:cNvPr>
        <xdr:cNvSpPr/>
      </xdr:nvSpPr>
      <xdr:spPr>
        <a:xfrm>
          <a:off x="7151076" y="166127724"/>
          <a:ext cx="1371600" cy="586154"/>
        </a:xfrm>
        <a:prstGeom prst="wedgeRoundRectCallout">
          <a:avLst>
            <a:gd name="adj1" fmla="val 162009"/>
            <a:gd name="adj2" fmla="val 170018"/>
            <a:gd name="adj3" fmla="val 16667"/>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2000"/>
            <a:t>エントリー</a:t>
          </a:r>
        </a:p>
      </xdr:txBody>
    </xdr:sp>
    <xdr:clientData/>
  </xdr:twoCellAnchor>
  <xdr:twoCellAnchor>
    <xdr:from>
      <xdr:col>24</xdr:col>
      <xdr:colOff>281355</xdr:colOff>
      <xdr:row>897</xdr:row>
      <xdr:rowOff>70339</xdr:rowOff>
    </xdr:from>
    <xdr:to>
      <xdr:col>26</xdr:col>
      <xdr:colOff>140678</xdr:colOff>
      <xdr:row>900</xdr:row>
      <xdr:rowOff>105508</xdr:rowOff>
    </xdr:to>
    <xdr:sp macro="" textlink="">
      <xdr:nvSpPr>
        <xdr:cNvPr id="90" name="吹き出し: 角を丸めた四角形 89">
          <a:extLst>
            <a:ext uri="{FF2B5EF4-FFF2-40B4-BE49-F238E27FC236}">
              <a16:creationId xmlns:a16="http://schemas.microsoft.com/office/drawing/2014/main" id="{4E3644BB-2E82-495E-BAF5-97E7369F2F7E}"/>
            </a:ext>
          </a:extLst>
        </xdr:cNvPr>
        <xdr:cNvSpPr/>
      </xdr:nvSpPr>
      <xdr:spPr>
        <a:xfrm>
          <a:off x="14747632" y="168319939"/>
          <a:ext cx="1078523" cy="597877"/>
        </a:xfrm>
        <a:prstGeom prst="wedgeRoundRectCallout">
          <a:avLst>
            <a:gd name="adj1" fmla="val -164938"/>
            <a:gd name="adj2" fmla="val 129166"/>
            <a:gd name="adj3"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2000"/>
            <a:t>損切</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49</v>
      </c>
    </row>
    <row r="3" spans="1:2" x14ac:dyDescent="0.2">
      <c r="A3">
        <v>100000</v>
      </c>
    </row>
    <row r="5" spans="1:2" x14ac:dyDescent="0.2">
      <c r="A5" t="s">
        <v>50</v>
      </c>
    </row>
    <row r="6" spans="1:2" x14ac:dyDescent="0.2">
      <c r="A6" t="s">
        <v>57</v>
      </c>
      <c r="B6">
        <v>90</v>
      </c>
    </row>
    <row r="7" spans="1:2" x14ac:dyDescent="0.2">
      <c r="A7" t="s">
        <v>56</v>
      </c>
      <c r="B7">
        <v>90</v>
      </c>
    </row>
    <row r="8" spans="1:2" x14ac:dyDescent="0.2">
      <c r="A8" t="s">
        <v>54</v>
      </c>
      <c r="B8">
        <v>110</v>
      </c>
    </row>
    <row r="9" spans="1:2" x14ac:dyDescent="0.2">
      <c r="A9" t="s">
        <v>52</v>
      </c>
      <c r="B9">
        <v>120</v>
      </c>
    </row>
    <row r="10" spans="1:2" x14ac:dyDescent="0.2">
      <c r="A10" t="s">
        <v>53</v>
      </c>
      <c r="B10">
        <v>150</v>
      </c>
    </row>
    <row r="11" spans="1:2" x14ac:dyDescent="0.2">
      <c r="A11" t="s">
        <v>58</v>
      </c>
      <c r="B11">
        <v>100</v>
      </c>
    </row>
    <row r="12" spans="1:2" x14ac:dyDescent="0.2">
      <c r="A12" t="s">
        <v>55</v>
      </c>
      <c r="B12">
        <v>80</v>
      </c>
    </row>
    <row r="13" spans="1:2" x14ac:dyDescent="0.2">
      <c r="A13" t="s">
        <v>51</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A109"/>
  <sheetViews>
    <sheetView zoomScale="115" zoomScaleNormal="115" workbookViewId="0">
      <pane ySplit="8" topLeftCell="A18" activePane="bottomLeft" state="frozen"/>
      <selection pane="bottomLeft" activeCell="R28" sqref="R28:S28"/>
    </sheetView>
  </sheetViews>
  <sheetFormatPr defaultRowHeight="13.2" x14ac:dyDescent="0.2"/>
  <cols>
    <col min="1" max="1" width="2.88671875" customWidth="1"/>
    <col min="2" max="18" width="6.6640625" customWidth="1"/>
    <col min="22" max="22" width="10.88671875" style="22" hidden="1" customWidth="1"/>
    <col min="23" max="23" width="0" hidden="1" customWidth="1"/>
  </cols>
  <sheetData>
    <row r="2" spans="2:27" x14ac:dyDescent="0.2">
      <c r="B2" s="71" t="s">
        <v>5</v>
      </c>
      <c r="C2" s="71"/>
      <c r="D2" s="82" t="s">
        <v>48</v>
      </c>
      <c r="E2" s="82"/>
      <c r="F2" s="71" t="s">
        <v>6</v>
      </c>
      <c r="G2" s="71"/>
      <c r="H2" s="74" t="s">
        <v>36</v>
      </c>
      <c r="I2" s="74"/>
      <c r="J2" s="71" t="s">
        <v>7</v>
      </c>
      <c r="K2" s="71"/>
      <c r="L2" s="81">
        <v>100000</v>
      </c>
      <c r="M2" s="82"/>
      <c r="N2" s="71" t="s">
        <v>8</v>
      </c>
      <c r="O2" s="71"/>
      <c r="P2" s="76">
        <f>SUM(L2,D4)</f>
        <v>101569.35429212678</v>
      </c>
      <c r="Q2" s="74"/>
      <c r="R2" s="1"/>
      <c r="S2" s="1"/>
      <c r="T2" s="1"/>
    </row>
    <row r="3" spans="2:27" ht="57" customHeight="1" x14ac:dyDescent="0.2">
      <c r="B3" s="71" t="s">
        <v>9</v>
      </c>
      <c r="C3" s="71"/>
      <c r="D3" s="83" t="s">
        <v>38</v>
      </c>
      <c r="E3" s="83"/>
      <c r="F3" s="83"/>
      <c r="G3" s="83"/>
      <c r="H3" s="83"/>
      <c r="I3" s="83"/>
      <c r="J3" s="71" t="s">
        <v>10</v>
      </c>
      <c r="K3" s="71"/>
      <c r="L3" s="83" t="s">
        <v>62</v>
      </c>
      <c r="M3" s="84"/>
      <c r="N3" s="84"/>
      <c r="O3" s="84"/>
      <c r="P3" s="84"/>
      <c r="Q3" s="84"/>
      <c r="R3" s="1"/>
      <c r="S3" s="1"/>
    </row>
    <row r="4" spans="2:27" x14ac:dyDescent="0.2">
      <c r="B4" s="71" t="s">
        <v>11</v>
      </c>
      <c r="C4" s="71"/>
      <c r="D4" s="72">
        <f>SUM($R$9:$S$993)</f>
        <v>1569.3542921267858</v>
      </c>
      <c r="E4" s="72"/>
      <c r="F4" s="71" t="s">
        <v>12</v>
      </c>
      <c r="G4" s="71"/>
      <c r="H4" s="73">
        <f>SUM($T$9:$U$108)</f>
        <v>-267.00000000000165</v>
      </c>
      <c r="I4" s="74"/>
      <c r="J4" s="75" t="s">
        <v>67</v>
      </c>
      <c r="K4" s="75"/>
      <c r="L4" s="76">
        <f>Z8/AA8</f>
        <v>-1.040106151386375</v>
      </c>
      <c r="M4" s="76"/>
      <c r="N4" s="75" t="s">
        <v>60</v>
      </c>
      <c r="O4" s="75"/>
      <c r="P4" s="77">
        <f>MAX(Y:Y)</f>
        <v>0.12828723987578605</v>
      </c>
      <c r="Q4" s="77"/>
      <c r="R4" s="1"/>
      <c r="S4" s="1"/>
      <c r="T4" s="1"/>
    </row>
    <row r="5" spans="2:27" x14ac:dyDescent="0.2">
      <c r="B5" s="39" t="s">
        <v>15</v>
      </c>
      <c r="C5" s="2">
        <f>COUNTIF($R$9:$R$990,"&gt;0")</f>
        <v>8</v>
      </c>
      <c r="D5" s="38" t="s">
        <v>16</v>
      </c>
      <c r="E5" s="15">
        <f>COUNTIF($R$9:$R$990,"&lt;0")</f>
        <v>12</v>
      </c>
      <c r="F5" s="38" t="s">
        <v>17</v>
      </c>
      <c r="G5" s="2">
        <f>COUNTIF($R$9:$R$990,"=0")</f>
        <v>0</v>
      </c>
      <c r="H5" s="38" t="s">
        <v>18</v>
      </c>
      <c r="I5" s="3">
        <f>C5/SUM(C5,E5,G5)</f>
        <v>0.4</v>
      </c>
      <c r="J5" s="78" t="s">
        <v>19</v>
      </c>
      <c r="K5" s="71"/>
      <c r="L5" s="79">
        <f>MAX(V9:V993)</f>
        <v>2</v>
      </c>
      <c r="M5" s="80"/>
      <c r="N5" s="17" t="s">
        <v>20</v>
      </c>
      <c r="O5" s="9"/>
      <c r="P5" s="79">
        <f>MAX(W9:W993)</f>
        <v>3</v>
      </c>
      <c r="Q5" s="80"/>
      <c r="R5" s="1"/>
      <c r="S5" s="1"/>
      <c r="T5" s="1"/>
    </row>
    <row r="6" spans="2:27" x14ac:dyDescent="0.2">
      <c r="B6" s="11"/>
      <c r="C6" s="13"/>
      <c r="D6" s="14"/>
      <c r="E6" s="10"/>
      <c r="F6" s="11"/>
      <c r="G6" s="10"/>
      <c r="H6" s="11"/>
      <c r="I6" s="16"/>
      <c r="J6" s="11"/>
      <c r="K6" s="11"/>
      <c r="L6" s="10"/>
      <c r="M6" s="43" t="s">
        <v>65</v>
      </c>
      <c r="N6" s="12"/>
      <c r="O6" s="12"/>
      <c r="P6" s="10"/>
      <c r="Q6" s="7"/>
      <c r="R6" s="1"/>
      <c r="S6" s="1"/>
      <c r="T6" s="1"/>
    </row>
    <row r="7" spans="2:27" x14ac:dyDescent="0.2">
      <c r="B7" s="51" t="s">
        <v>21</v>
      </c>
      <c r="C7" s="53" t="s">
        <v>22</v>
      </c>
      <c r="D7" s="54"/>
      <c r="E7" s="57" t="s">
        <v>23</v>
      </c>
      <c r="F7" s="58"/>
      <c r="G7" s="58"/>
      <c r="H7" s="58"/>
      <c r="I7" s="59"/>
      <c r="J7" s="60" t="s">
        <v>24</v>
      </c>
      <c r="K7" s="61"/>
      <c r="L7" s="62"/>
      <c r="M7" s="63" t="s">
        <v>25</v>
      </c>
      <c r="N7" s="64" t="s">
        <v>26</v>
      </c>
      <c r="O7" s="65"/>
      <c r="P7" s="65"/>
      <c r="Q7" s="66"/>
      <c r="R7" s="67" t="s">
        <v>27</v>
      </c>
      <c r="S7" s="67"/>
      <c r="T7" s="67"/>
      <c r="U7" s="67"/>
    </row>
    <row r="8" spans="2:27" x14ac:dyDescent="0.2">
      <c r="B8" s="52"/>
      <c r="C8" s="55"/>
      <c r="D8" s="56"/>
      <c r="E8" s="18" t="s">
        <v>28</v>
      </c>
      <c r="F8" s="18" t="s">
        <v>29</v>
      </c>
      <c r="G8" s="18" t="s">
        <v>30</v>
      </c>
      <c r="H8" s="68" t="s">
        <v>31</v>
      </c>
      <c r="I8" s="59"/>
      <c r="J8" s="4" t="s">
        <v>32</v>
      </c>
      <c r="K8" s="69" t="s">
        <v>33</v>
      </c>
      <c r="L8" s="62"/>
      <c r="M8" s="63"/>
      <c r="N8" s="5" t="s">
        <v>28</v>
      </c>
      <c r="O8" s="5" t="s">
        <v>29</v>
      </c>
      <c r="P8" s="70" t="s">
        <v>31</v>
      </c>
      <c r="Q8" s="66"/>
      <c r="R8" s="67" t="s">
        <v>34</v>
      </c>
      <c r="S8" s="67"/>
      <c r="T8" s="67" t="s">
        <v>32</v>
      </c>
      <c r="U8" s="67"/>
      <c r="Y8" t="s">
        <v>59</v>
      </c>
      <c r="Z8">
        <f>SUM(Z9:Z108)</f>
        <v>40699.368962642649</v>
      </c>
      <c r="AA8">
        <f>SUM(AA9:AA108)</f>
        <v>-39130.01467051587</v>
      </c>
    </row>
    <row r="9" spans="2:27" x14ac:dyDescent="0.2">
      <c r="B9" s="40">
        <v>1</v>
      </c>
      <c r="C9" s="45">
        <f>L2</f>
        <v>100000</v>
      </c>
      <c r="D9" s="45"/>
      <c r="E9" s="40">
        <v>2010</v>
      </c>
      <c r="F9" s="8">
        <v>43843</v>
      </c>
      <c r="G9" s="40" t="s">
        <v>4</v>
      </c>
      <c r="H9" s="46">
        <v>1.4520999999999999</v>
      </c>
      <c r="I9" s="46"/>
      <c r="J9" s="40">
        <v>58</v>
      </c>
      <c r="K9" s="45">
        <f>IF(J9="","",C9*0.03)</f>
        <v>3000</v>
      </c>
      <c r="L9" s="45"/>
      <c r="M9" s="6">
        <f>IF(J9="","",(K9/J9)/LOOKUP(RIGHT($D$2,3),定数!$A$6:$A$13,定数!$B$6:$B$13))</f>
        <v>0.43103448275862072</v>
      </c>
      <c r="N9" s="40">
        <v>2010</v>
      </c>
      <c r="O9" s="8">
        <v>43844</v>
      </c>
      <c r="P9" s="46">
        <v>1.4461999999999999</v>
      </c>
      <c r="Q9" s="46"/>
      <c r="R9" s="49">
        <f>IF(P9="","",T9*M9*LOOKUP(RIGHT($D$2,3),定数!$A$6:$A$13,定数!$B$6:$B$13))</f>
        <v>-3051.7241379310431</v>
      </c>
      <c r="S9" s="49"/>
      <c r="T9" s="50">
        <f>IF(P9="","",IF(G9="買",(P9-H9),(H9-P9))*IF(RIGHT($D$2,3)="JPY",100,10000))</f>
        <v>-59.000000000000163</v>
      </c>
      <c r="U9" s="50"/>
      <c r="V9" s="1">
        <f>IF(T9&lt;&gt;"",IF(T9&gt;0,1+V8,0),"")</f>
        <v>0</v>
      </c>
      <c r="W9">
        <f>IF(T9&lt;&gt;"",IF(T9&lt;0,1+W8,0),"")</f>
        <v>1</v>
      </c>
      <c r="Z9" t="str">
        <f>IF(R9&gt;0,R9,"")</f>
        <v/>
      </c>
      <c r="AA9">
        <f>IF(R9&lt;0,R9,"")</f>
        <v>-3051.7241379310431</v>
      </c>
    </row>
    <row r="10" spans="2:27" x14ac:dyDescent="0.2">
      <c r="B10" s="40">
        <v>2</v>
      </c>
      <c r="C10" s="45">
        <f t="shared" ref="C10:C73" si="0">IF(R9="","",C9+R9)</f>
        <v>96948.275862068956</v>
      </c>
      <c r="D10" s="45"/>
      <c r="E10" s="40">
        <v>2010</v>
      </c>
      <c r="F10" s="8">
        <v>43858</v>
      </c>
      <c r="G10" s="40" t="s">
        <v>3</v>
      </c>
      <c r="H10" s="46">
        <v>1.4031</v>
      </c>
      <c r="I10" s="46"/>
      <c r="J10" s="40">
        <v>20</v>
      </c>
      <c r="K10" s="47">
        <f>IF(J10="","",C10*0.03)</f>
        <v>2908.4482758620684</v>
      </c>
      <c r="L10" s="48"/>
      <c r="M10" s="6">
        <f>IF(J10="","",(K10/J10)/LOOKUP(RIGHT($D$2,3),定数!$A$6:$A$13,定数!$B$6:$B$13))</f>
        <v>1.2118534482758618</v>
      </c>
      <c r="N10" s="40">
        <v>2010</v>
      </c>
      <c r="O10" s="8">
        <v>43859</v>
      </c>
      <c r="P10" s="46">
        <v>1.3926000000000001</v>
      </c>
      <c r="Q10" s="46"/>
      <c r="R10" s="49">
        <f>IF(P10="","",T10*M10*LOOKUP(RIGHT($D$2,3),定数!$A$6:$A$13,定数!$B$6:$B$13))</f>
        <v>15269.353448275793</v>
      </c>
      <c r="S10" s="49"/>
      <c r="T10" s="50">
        <f>IF(P10="","",IF(G10="買",(P10-H10),(H10-P10))*IF(RIGHT($D$2,3)="JPY",100,10000))</f>
        <v>104.99999999999955</v>
      </c>
      <c r="U10" s="50"/>
      <c r="V10" s="22">
        <f t="shared" ref="V10:V22" si="1">IF(T10&lt;&gt;"",IF(T10&gt;0,1+V9,0),"")</f>
        <v>1</v>
      </c>
      <c r="W10">
        <f t="shared" ref="W10:W73" si="2">IF(T10&lt;&gt;"",IF(T10&lt;0,1+W9,0),"")</f>
        <v>0</v>
      </c>
      <c r="X10" s="41">
        <f>IF(C10&lt;&gt;"",MAX(C10,C9),"")</f>
        <v>100000</v>
      </c>
      <c r="Z10">
        <f t="shared" ref="Z10:Z73" si="3">IF(R10&gt;0,R10,"")</f>
        <v>15269.353448275793</v>
      </c>
      <c r="AA10" t="str">
        <f t="shared" ref="AA10:AA73" si="4">IF(R10&lt;0,R10,"")</f>
        <v/>
      </c>
    </row>
    <row r="11" spans="2:27" x14ac:dyDescent="0.2">
      <c r="B11" s="40">
        <v>3</v>
      </c>
      <c r="C11" s="45">
        <f t="shared" si="0"/>
        <v>112217.62931034475</v>
      </c>
      <c r="D11" s="45"/>
      <c r="E11" s="40">
        <v>2010</v>
      </c>
      <c r="F11" s="8">
        <v>43922</v>
      </c>
      <c r="G11" s="40" t="s">
        <v>4</v>
      </c>
      <c r="H11" s="46">
        <v>1.3520000000000001</v>
      </c>
      <c r="I11" s="46"/>
      <c r="J11" s="40">
        <v>60</v>
      </c>
      <c r="K11" s="47">
        <f t="shared" ref="K11:K74" si="5">IF(J11="","",C11*0.03)</f>
        <v>3366.5288793103423</v>
      </c>
      <c r="L11" s="48"/>
      <c r="M11" s="6">
        <f>IF(J11="","",(K11/J11)/LOOKUP(RIGHT($D$2,3),定数!$A$6:$A$13,定数!$B$6:$B$13))</f>
        <v>0.4675734554597698</v>
      </c>
      <c r="N11" s="40">
        <v>2010</v>
      </c>
      <c r="O11" s="8">
        <v>43927</v>
      </c>
      <c r="P11" s="46">
        <v>1.3459000000000001</v>
      </c>
      <c r="Q11" s="46"/>
      <c r="R11" s="49">
        <f>IF(P11="","",T11*M11*LOOKUP(RIGHT($D$2,3),定数!$A$6:$A$13,定数!$B$6:$B$13))</f>
        <v>-3422.637693965512</v>
      </c>
      <c r="S11" s="49"/>
      <c r="T11" s="50">
        <f>IF(P11="","",IF(G11="買",(P11-H11),(H11-P11))*IF(RIGHT($D$2,3)="JPY",100,10000))</f>
        <v>-60.999999999999943</v>
      </c>
      <c r="U11" s="50"/>
      <c r="V11" s="22">
        <f t="shared" si="1"/>
        <v>0</v>
      </c>
      <c r="W11">
        <f t="shared" si="2"/>
        <v>1</v>
      </c>
      <c r="X11" s="41">
        <f>IF(C11&lt;&gt;"",MAX(X10,C11),"")</f>
        <v>112217.62931034475</v>
      </c>
      <c r="Y11" s="42">
        <f>IF(X11&lt;&gt;"",1-(C11/X11),"")</f>
        <v>0</v>
      </c>
      <c r="Z11" t="str">
        <f t="shared" si="3"/>
        <v/>
      </c>
      <c r="AA11">
        <f t="shared" si="4"/>
        <v>-3422.637693965512</v>
      </c>
    </row>
    <row r="12" spans="2:27" x14ac:dyDescent="0.2">
      <c r="B12" s="40">
        <v>4</v>
      </c>
      <c r="C12" s="45">
        <f t="shared" si="0"/>
        <v>108794.99161637924</v>
      </c>
      <c r="D12" s="45"/>
      <c r="E12" s="40">
        <v>2010</v>
      </c>
      <c r="F12" s="8">
        <v>43979</v>
      </c>
      <c r="G12" s="40" t="s">
        <v>4</v>
      </c>
      <c r="H12" s="46">
        <v>1.2337</v>
      </c>
      <c r="I12" s="46"/>
      <c r="J12" s="40">
        <v>56</v>
      </c>
      <c r="K12" s="47">
        <f t="shared" si="5"/>
        <v>3263.8497484913769</v>
      </c>
      <c r="L12" s="48"/>
      <c r="M12" s="6">
        <f>IF(J12="","",(K12/J12)/LOOKUP(RIGHT($D$2,3),定数!$A$6:$A$13,定数!$B$6:$B$13))</f>
        <v>0.48569192685883583</v>
      </c>
      <c r="N12" s="40">
        <v>2010</v>
      </c>
      <c r="O12" s="8">
        <v>43979</v>
      </c>
      <c r="P12" s="46">
        <v>1.2405999999999999</v>
      </c>
      <c r="Q12" s="46"/>
      <c r="R12" s="49">
        <f>IF(P12="","",T12*M12*LOOKUP(RIGHT($D$2,3),定数!$A$6:$A$13,定数!$B$6:$B$13))</f>
        <v>4021.5291543911062</v>
      </c>
      <c r="S12" s="49"/>
      <c r="T12" s="50">
        <f t="shared" ref="T12:T75" si="6">IF(P12="","",IF(G12="買",(P12-H12),(H12-P12))*IF(RIGHT($D$2,3)="JPY",100,10000))</f>
        <v>68.999999999999062</v>
      </c>
      <c r="U12" s="50"/>
      <c r="V12" s="22">
        <f t="shared" si="1"/>
        <v>1</v>
      </c>
      <c r="W12">
        <f t="shared" si="2"/>
        <v>0</v>
      </c>
      <c r="X12" s="41">
        <f t="shared" ref="X12:X75" si="7">IF(C12&lt;&gt;"",MAX(X11,C12),"")</f>
        <v>112217.62931034475</v>
      </c>
      <c r="Y12" s="42">
        <f t="shared" ref="Y12:Y75" si="8">IF(X12&lt;&gt;"",1-(C12/X12),"")</f>
        <v>3.0499999999999972E-2</v>
      </c>
      <c r="Z12">
        <f t="shared" si="3"/>
        <v>4021.5291543911062</v>
      </c>
      <c r="AA12" t="str">
        <f t="shared" si="4"/>
        <v/>
      </c>
    </row>
    <row r="13" spans="2:27" x14ac:dyDescent="0.2">
      <c r="B13" s="40">
        <v>5</v>
      </c>
      <c r="C13" s="45">
        <f t="shared" si="0"/>
        <v>112816.52077077034</v>
      </c>
      <c r="D13" s="45"/>
      <c r="E13" s="40">
        <v>2010</v>
      </c>
      <c r="F13" s="8">
        <v>43998</v>
      </c>
      <c r="G13" s="40" t="s">
        <v>4</v>
      </c>
      <c r="H13" s="46">
        <v>1.2318</v>
      </c>
      <c r="I13" s="46"/>
      <c r="J13" s="40">
        <v>63</v>
      </c>
      <c r="K13" s="47">
        <f t="shared" si="5"/>
        <v>3384.4956231231099</v>
      </c>
      <c r="L13" s="48"/>
      <c r="M13" s="6">
        <f>IF(J13="","",(K13/J13)/LOOKUP(RIGHT($D$2,3),定数!$A$6:$A$13,定数!$B$6:$B$13))</f>
        <v>0.4476846062332156</v>
      </c>
      <c r="N13" s="40">
        <v>2010</v>
      </c>
      <c r="O13" s="8">
        <v>43999</v>
      </c>
      <c r="P13" s="46">
        <v>1.2254</v>
      </c>
      <c r="Q13" s="46"/>
      <c r="R13" s="49">
        <f>IF(P13="","",T13*M13*LOOKUP(RIGHT($D$2,3),定数!$A$6:$A$13,定数!$B$6:$B$13))</f>
        <v>-3438.2177758710754</v>
      </c>
      <c r="S13" s="49"/>
      <c r="T13" s="50">
        <f t="shared" si="6"/>
        <v>-63.999999999999616</v>
      </c>
      <c r="U13" s="50"/>
      <c r="V13" s="22">
        <f t="shared" si="1"/>
        <v>0</v>
      </c>
      <c r="W13">
        <f t="shared" si="2"/>
        <v>1</v>
      </c>
      <c r="X13" s="41">
        <f t="shared" si="7"/>
        <v>112816.52077077034</v>
      </c>
      <c r="Y13" s="42">
        <f t="shared" si="8"/>
        <v>0</v>
      </c>
      <c r="Z13" t="str">
        <f t="shared" si="3"/>
        <v/>
      </c>
      <c r="AA13">
        <f t="shared" si="4"/>
        <v>-3438.2177758710754</v>
      </c>
    </row>
    <row r="14" spans="2:27" x14ac:dyDescent="0.2">
      <c r="B14" s="40">
        <v>6</v>
      </c>
      <c r="C14" s="45">
        <f t="shared" si="0"/>
        <v>109378.30299489926</v>
      </c>
      <c r="D14" s="45"/>
      <c r="E14" s="40">
        <v>2010</v>
      </c>
      <c r="F14" s="8">
        <v>44040</v>
      </c>
      <c r="G14" s="40" t="s">
        <v>4</v>
      </c>
      <c r="H14" s="46">
        <v>1.3022</v>
      </c>
      <c r="I14" s="46"/>
      <c r="J14" s="40">
        <v>48</v>
      </c>
      <c r="K14" s="47">
        <f t="shared" si="5"/>
        <v>3281.3490898469777</v>
      </c>
      <c r="L14" s="48"/>
      <c r="M14" s="6">
        <f>IF(J14="","",(K14/J14)/LOOKUP(RIGHT($D$2,3),定数!$A$6:$A$13,定数!$B$6:$B$13))</f>
        <v>0.56967866143176704</v>
      </c>
      <c r="N14" s="40">
        <v>2010</v>
      </c>
      <c r="O14" s="8">
        <v>44040</v>
      </c>
      <c r="P14" s="46">
        <v>1.2974000000000001</v>
      </c>
      <c r="Q14" s="46"/>
      <c r="R14" s="49">
        <f>IF(P14="","",T14*M14*LOOKUP(RIGHT($D$2,3),定数!$A$6:$A$13,定数!$B$6:$B$13))</f>
        <v>-3281.3490898469204</v>
      </c>
      <c r="S14" s="49"/>
      <c r="T14" s="50">
        <f t="shared" si="6"/>
        <v>-47.999999999999154</v>
      </c>
      <c r="U14" s="50"/>
      <c r="V14" s="22">
        <f t="shared" si="1"/>
        <v>0</v>
      </c>
      <c r="W14">
        <f t="shared" si="2"/>
        <v>2</v>
      </c>
      <c r="X14" s="41">
        <f t="shared" si="7"/>
        <v>112816.52077077034</v>
      </c>
      <c r="Y14" s="42">
        <f t="shared" si="8"/>
        <v>3.0476190476190324E-2</v>
      </c>
      <c r="Z14" t="str">
        <f t="shared" si="3"/>
        <v/>
      </c>
      <c r="AA14">
        <f t="shared" si="4"/>
        <v>-3281.3490898469204</v>
      </c>
    </row>
    <row r="15" spans="2:27" x14ac:dyDescent="0.2">
      <c r="B15" s="40">
        <v>7</v>
      </c>
      <c r="C15" s="45">
        <f t="shared" si="0"/>
        <v>106096.95390505235</v>
      </c>
      <c r="D15" s="45"/>
      <c r="E15" s="40">
        <v>2010</v>
      </c>
      <c r="F15" s="8">
        <v>44069</v>
      </c>
      <c r="G15" s="40" t="s">
        <v>4</v>
      </c>
      <c r="H15" s="46">
        <v>1.2728999999999999</v>
      </c>
      <c r="I15" s="46"/>
      <c r="J15" s="40">
        <v>69</v>
      </c>
      <c r="K15" s="47">
        <f t="shared" si="5"/>
        <v>3182.9086171515701</v>
      </c>
      <c r="L15" s="48"/>
      <c r="M15" s="6">
        <f>IF(J15="","",(K15/J15)/LOOKUP(RIGHT($D$2,3),定数!$A$6:$A$13,定数!$B$6:$B$13))</f>
        <v>0.38440925327917513</v>
      </c>
      <c r="N15" s="40">
        <v>2010</v>
      </c>
      <c r="O15" s="8">
        <v>44073</v>
      </c>
      <c r="P15" s="46">
        <v>1.2659</v>
      </c>
      <c r="Q15" s="46"/>
      <c r="R15" s="49">
        <f>IF(P15="","",T15*M15*LOOKUP(RIGHT($D$2,3),定数!$A$6:$A$13,定数!$B$6:$B$13))</f>
        <v>-3229.0377275450228</v>
      </c>
      <c r="S15" s="49"/>
      <c r="T15" s="50">
        <f t="shared" si="6"/>
        <v>-69.999999999998948</v>
      </c>
      <c r="U15" s="50"/>
      <c r="V15" s="22">
        <f t="shared" si="1"/>
        <v>0</v>
      </c>
      <c r="W15">
        <f t="shared" si="2"/>
        <v>3</v>
      </c>
      <c r="X15" s="41">
        <f t="shared" si="7"/>
        <v>112816.52077077034</v>
      </c>
      <c r="Y15" s="42">
        <f t="shared" si="8"/>
        <v>5.9561904761904039E-2</v>
      </c>
      <c r="Z15" t="str">
        <f t="shared" si="3"/>
        <v/>
      </c>
      <c r="AA15">
        <f t="shared" si="4"/>
        <v>-3229.0377275450228</v>
      </c>
    </row>
    <row r="16" spans="2:27" x14ac:dyDescent="0.2">
      <c r="B16" s="40">
        <v>8</v>
      </c>
      <c r="C16" s="45">
        <f t="shared" si="0"/>
        <v>102867.91617750732</v>
      </c>
      <c r="D16" s="45"/>
      <c r="E16" s="40">
        <v>2010</v>
      </c>
      <c r="F16" s="8">
        <v>44110</v>
      </c>
      <c r="G16" s="40" t="s">
        <v>4</v>
      </c>
      <c r="H16" s="46">
        <v>1.3883000000000001</v>
      </c>
      <c r="I16" s="46"/>
      <c r="J16" s="40">
        <v>83</v>
      </c>
      <c r="K16" s="47">
        <f t="shared" si="5"/>
        <v>3086.0374853252192</v>
      </c>
      <c r="L16" s="48"/>
      <c r="M16" s="6">
        <f>IF(J16="","",(K16/J16)/LOOKUP(RIGHT($D$2,3),定数!$A$6:$A$13,定数!$B$6:$B$13))</f>
        <v>0.30984312101658829</v>
      </c>
      <c r="N16" s="40">
        <v>2010</v>
      </c>
      <c r="O16" s="8">
        <v>44111</v>
      </c>
      <c r="P16" s="46">
        <v>1.3986000000000001</v>
      </c>
      <c r="Q16" s="46"/>
      <c r="R16" s="49">
        <f>IF(P16="","",T16*M16*LOOKUP(RIGHT($D$2,3),定数!$A$6:$A$13,定数!$B$6:$B$13))</f>
        <v>3829.6609757650222</v>
      </c>
      <c r="S16" s="49"/>
      <c r="T16" s="50">
        <f t="shared" si="6"/>
        <v>102.99999999999976</v>
      </c>
      <c r="U16" s="50"/>
      <c r="V16" s="22">
        <f t="shared" si="1"/>
        <v>1</v>
      </c>
      <c r="W16">
        <f t="shared" si="2"/>
        <v>0</v>
      </c>
      <c r="X16" s="41">
        <f t="shared" si="7"/>
        <v>112816.52077077034</v>
      </c>
      <c r="Y16" s="42">
        <f t="shared" si="8"/>
        <v>8.8183933747410959E-2</v>
      </c>
      <c r="Z16">
        <f t="shared" si="3"/>
        <v>3829.6609757650222</v>
      </c>
      <c r="AA16" t="str">
        <f t="shared" si="4"/>
        <v/>
      </c>
    </row>
    <row r="17" spans="2:27" x14ac:dyDescent="0.2">
      <c r="B17" s="40">
        <v>9</v>
      </c>
      <c r="C17" s="45">
        <f t="shared" si="0"/>
        <v>106697.57715327234</v>
      </c>
      <c r="D17" s="45"/>
      <c r="E17" s="40">
        <v>2010</v>
      </c>
      <c r="F17" s="8">
        <v>44123</v>
      </c>
      <c r="G17" s="40" t="s">
        <v>3</v>
      </c>
      <c r="H17" s="46">
        <v>1.3925000000000001</v>
      </c>
      <c r="I17" s="46"/>
      <c r="J17" s="40">
        <v>77</v>
      </c>
      <c r="K17" s="47">
        <f t="shared" si="5"/>
        <v>3200.9273145981701</v>
      </c>
      <c r="L17" s="48"/>
      <c r="M17" s="6">
        <f>IF(J17="","",(K17/J17)/LOOKUP(RIGHT($D$2,3),定数!$A$6:$A$13,定数!$B$6:$B$13))</f>
        <v>0.34642070504309197</v>
      </c>
      <c r="N17" s="40">
        <v>2010</v>
      </c>
      <c r="O17" s="8">
        <v>44123</v>
      </c>
      <c r="P17" s="46">
        <v>1.383</v>
      </c>
      <c r="Q17" s="46"/>
      <c r="R17" s="49">
        <f>IF(P17="","",T17*M17*LOOKUP(RIGHT($D$2,3),定数!$A$6:$A$13,定数!$B$6:$B$13))</f>
        <v>3949.1960374912751</v>
      </c>
      <c r="S17" s="49"/>
      <c r="T17" s="50">
        <f t="shared" si="6"/>
        <v>95.000000000000639</v>
      </c>
      <c r="U17" s="50"/>
      <c r="V17" s="22">
        <f t="shared" si="1"/>
        <v>2</v>
      </c>
      <c r="W17">
        <f t="shared" si="2"/>
        <v>0</v>
      </c>
      <c r="X17" s="41">
        <f t="shared" si="7"/>
        <v>112816.52077077034</v>
      </c>
      <c r="Y17" s="42">
        <f t="shared" si="8"/>
        <v>5.423801031704345E-2</v>
      </c>
      <c r="Z17">
        <f t="shared" si="3"/>
        <v>3949.1960374912751</v>
      </c>
      <c r="AA17" t="str">
        <f t="shared" si="4"/>
        <v/>
      </c>
    </row>
    <row r="18" spans="2:27" x14ac:dyDescent="0.2">
      <c r="B18" s="40">
        <v>10</v>
      </c>
      <c r="C18" s="45">
        <f t="shared" si="0"/>
        <v>110646.77319076362</v>
      </c>
      <c r="D18" s="45"/>
      <c r="E18" s="40">
        <v>2011</v>
      </c>
      <c r="F18" s="8">
        <v>43857</v>
      </c>
      <c r="G18" s="40" t="s">
        <v>4</v>
      </c>
      <c r="H18" s="46">
        <v>1.3746</v>
      </c>
      <c r="I18" s="46"/>
      <c r="J18" s="40">
        <v>109</v>
      </c>
      <c r="K18" s="47">
        <f t="shared" si="5"/>
        <v>3319.4031957229085</v>
      </c>
      <c r="L18" s="48"/>
      <c r="M18" s="6">
        <f>IF(J18="","",(K18/J18)/LOOKUP(RIGHT($D$2,3),定数!$A$6:$A$13,定数!$B$6:$B$13))</f>
        <v>0.2537770027311092</v>
      </c>
      <c r="N18" s="40">
        <v>2010</v>
      </c>
      <c r="O18" s="8">
        <v>43858</v>
      </c>
      <c r="P18" s="46">
        <v>1.3635999999999999</v>
      </c>
      <c r="Q18" s="46"/>
      <c r="R18" s="49">
        <f>IF(P18="","",T18*M18*LOOKUP(RIGHT($D$2,3),定数!$A$6:$A$13,定数!$B$6:$B$13))</f>
        <v>-3349.856436050678</v>
      </c>
      <c r="S18" s="49"/>
      <c r="T18" s="50">
        <f t="shared" si="6"/>
        <v>-110.00000000000121</v>
      </c>
      <c r="U18" s="50"/>
      <c r="V18" s="22">
        <f t="shared" si="1"/>
        <v>0</v>
      </c>
      <c r="W18">
        <f t="shared" si="2"/>
        <v>1</v>
      </c>
      <c r="X18" s="41">
        <f t="shared" si="7"/>
        <v>112816.52077077034</v>
      </c>
      <c r="Y18" s="42">
        <f t="shared" si="8"/>
        <v>1.9232534075531271E-2</v>
      </c>
      <c r="Z18" t="str">
        <f t="shared" si="3"/>
        <v/>
      </c>
      <c r="AA18">
        <f t="shared" si="4"/>
        <v>-3349.856436050678</v>
      </c>
    </row>
    <row r="19" spans="2:27" x14ac:dyDescent="0.2">
      <c r="B19" s="40">
        <v>11</v>
      </c>
      <c r="C19" s="45">
        <f t="shared" si="0"/>
        <v>107296.91675471295</v>
      </c>
      <c r="D19" s="45"/>
      <c r="E19" s="40">
        <v>2011</v>
      </c>
      <c r="F19" s="8">
        <v>43919</v>
      </c>
      <c r="G19" s="40" t="s">
        <v>3</v>
      </c>
      <c r="H19" s="46">
        <v>1.4077999999999999</v>
      </c>
      <c r="I19" s="46"/>
      <c r="J19" s="40">
        <v>20</v>
      </c>
      <c r="K19" s="47">
        <f t="shared" si="5"/>
        <v>3218.9075026413884</v>
      </c>
      <c r="L19" s="48"/>
      <c r="M19" s="6">
        <f>IF(J19="","",(K19/J19)/LOOKUP(RIGHT($D$2,3),定数!$A$6:$A$13,定数!$B$6:$B$13))</f>
        <v>1.3412114594339117</v>
      </c>
      <c r="N19" s="40">
        <v>2011</v>
      </c>
      <c r="O19" s="8">
        <v>43919</v>
      </c>
      <c r="P19" s="46">
        <v>1.4098999999999999</v>
      </c>
      <c r="Q19" s="46"/>
      <c r="R19" s="49">
        <f>IF(P19="","",T19*M19*LOOKUP(RIGHT($D$2,3),定数!$A$6:$A$13,定数!$B$6:$B$13))</f>
        <v>-3379.8528777734427</v>
      </c>
      <c r="S19" s="49"/>
      <c r="T19" s="50">
        <f t="shared" si="6"/>
        <v>-20.999999999999908</v>
      </c>
      <c r="U19" s="50"/>
      <c r="V19" s="22">
        <f t="shared" si="1"/>
        <v>0</v>
      </c>
      <c r="W19">
        <f t="shared" si="2"/>
        <v>2</v>
      </c>
      <c r="X19" s="41">
        <f t="shared" si="7"/>
        <v>112816.52077077034</v>
      </c>
      <c r="Y19" s="42">
        <f t="shared" si="8"/>
        <v>4.8925494053061347E-2</v>
      </c>
      <c r="Z19" t="str">
        <f t="shared" si="3"/>
        <v/>
      </c>
      <c r="AA19">
        <f t="shared" si="4"/>
        <v>-3379.8528777734427</v>
      </c>
    </row>
    <row r="20" spans="2:27" x14ac:dyDescent="0.2">
      <c r="B20" s="40">
        <v>12</v>
      </c>
      <c r="C20" s="45">
        <f t="shared" si="0"/>
        <v>103917.0638769395</v>
      </c>
      <c r="D20" s="45"/>
      <c r="E20" s="40">
        <v>2011</v>
      </c>
      <c r="F20" s="8">
        <v>43946</v>
      </c>
      <c r="G20" s="40" t="s">
        <v>4</v>
      </c>
      <c r="H20" s="46">
        <v>1.4592000000000001</v>
      </c>
      <c r="I20" s="46"/>
      <c r="J20" s="40">
        <v>53</v>
      </c>
      <c r="K20" s="47">
        <f t="shared" si="5"/>
        <v>3117.5119163081849</v>
      </c>
      <c r="L20" s="48"/>
      <c r="M20" s="6">
        <f>IF(J20="","",(K20/J20)/LOOKUP(RIGHT($D$2,3),定数!$A$6:$A$13,定数!$B$6:$B$13))</f>
        <v>0.49017482960820519</v>
      </c>
      <c r="N20" s="40">
        <v>2011</v>
      </c>
      <c r="O20" s="8">
        <v>43948</v>
      </c>
      <c r="P20" s="46">
        <v>1.4659</v>
      </c>
      <c r="Q20" s="46"/>
      <c r="R20" s="49">
        <f>IF(P20="","",T20*M20*LOOKUP(RIGHT($D$2,3),定数!$A$6:$A$13,定数!$B$6:$B$13))</f>
        <v>3941.0056300499273</v>
      </c>
      <c r="S20" s="49"/>
      <c r="T20" s="50">
        <f t="shared" si="6"/>
        <v>66.999999999999289</v>
      </c>
      <c r="U20" s="50"/>
      <c r="V20" s="22">
        <f t="shared" si="1"/>
        <v>1</v>
      </c>
      <c r="W20">
        <f t="shared" si="2"/>
        <v>0</v>
      </c>
      <c r="X20" s="41">
        <f t="shared" si="7"/>
        <v>112816.52077077034</v>
      </c>
      <c r="Y20" s="42">
        <f t="shared" si="8"/>
        <v>7.8884340990389767E-2</v>
      </c>
      <c r="Z20">
        <f t="shared" si="3"/>
        <v>3941.0056300499273</v>
      </c>
      <c r="AA20" t="str">
        <f t="shared" si="4"/>
        <v/>
      </c>
    </row>
    <row r="21" spans="2:27" x14ac:dyDescent="0.2">
      <c r="B21" s="40">
        <v>13</v>
      </c>
      <c r="C21" s="45">
        <f t="shared" si="0"/>
        <v>107858.06950698943</v>
      </c>
      <c r="D21" s="45"/>
      <c r="E21" s="40">
        <v>2011</v>
      </c>
      <c r="F21" s="8">
        <v>43970</v>
      </c>
      <c r="G21" s="40" t="s">
        <v>4</v>
      </c>
      <c r="H21" s="46">
        <v>1.4279999999999999</v>
      </c>
      <c r="I21" s="46"/>
      <c r="J21" s="40">
        <v>74</v>
      </c>
      <c r="K21" s="47">
        <f t="shared" si="5"/>
        <v>3235.7420852096825</v>
      </c>
      <c r="L21" s="48"/>
      <c r="M21" s="6">
        <f>IF(J21="","",(K21/J21)/LOOKUP(RIGHT($D$2,3),定数!$A$6:$A$13,定数!$B$6:$B$13))</f>
        <v>0.36438536995604537</v>
      </c>
      <c r="N21" s="40">
        <v>2011</v>
      </c>
      <c r="O21" s="8">
        <v>43971</v>
      </c>
      <c r="P21" s="46">
        <v>1.4205000000000001</v>
      </c>
      <c r="Q21" s="46"/>
      <c r="R21" s="49">
        <f>IF(P21="","",T21*M21*LOOKUP(RIGHT($D$2,3),定数!$A$6:$A$13,定数!$B$6:$B$13))</f>
        <v>-3279.4683296043386</v>
      </c>
      <c r="S21" s="49"/>
      <c r="T21" s="50">
        <f t="shared" si="6"/>
        <v>-74.999999999998408</v>
      </c>
      <c r="U21" s="50"/>
      <c r="V21" s="22">
        <f t="shared" si="1"/>
        <v>0</v>
      </c>
      <c r="W21">
        <f t="shared" si="2"/>
        <v>1</v>
      </c>
      <c r="X21" s="41">
        <f t="shared" si="7"/>
        <v>112816.52077077034</v>
      </c>
      <c r="Y21" s="42">
        <f t="shared" si="8"/>
        <v>4.3951464110969063E-2</v>
      </c>
      <c r="Z21" t="str">
        <f t="shared" si="3"/>
        <v/>
      </c>
      <c r="AA21">
        <f t="shared" si="4"/>
        <v>-3279.4683296043386</v>
      </c>
    </row>
    <row r="22" spans="2:27" x14ac:dyDescent="0.2">
      <c r="B22" s="40">
        <v>14</v>
      </c>
      <c r="C22" s="45">
        <f t="shared" si="0"/>
        <v>104578.60117738509</v>
      </c>
      <c r="D22" s="45"/>
      <c r="E22" s="40">
        <v>2011</v>
      </c>
      <c r="F22" s="8">
        <v>44041</v>
      </c>
      <c r="G22" s="40" t="s">
        <v>3</v>
      </c>
      <c r="H22" s="46">
        <v>1.4332</v>
      </c>
      <c r="I22" s="46"/>
      <c r="J22" s="40">
        <v>121</v>
      </c>
      <c r="K22" s="47">
        <f t="shared" si="5"/>
        <v>3137.3580353215525</v>
      </c>
      <c r="L22" s="48"/>
      <c r="M22" s="6">
        <f>IF(J22="","",(K22/J22)/LOOKUP(RIGHT($D$2,3),定数!$A$6:$A$13,定数!$B$6:$B$13))</f>
        <v>0.21607149003591961</v>
      </c>
      <c r="N22" s="40">
        <v>2011</v>
      </c>
      <c r="O22" s="8">
        <v>44041</v>
      </c>
      <c r="P22" s="46">
        <v>1.4454</v>
      </c>
      <c r="Q22" s="46"/>
      <c r="R22" s="49">
        <f>IF(P22="","",T22*M22*LOOKUP(RIGHT($D$2,3),定数!$A$6:$A$13,定数!$B$6:$B$13))</f>
        <v>-3163.2866141258601</v>
      </c>
      <c r="S22" s="49"/>
      <c r="T22" s="50">
        <f t="shared" si="6"/>
        <v>-121.99999999999989</v>
      </c>
      <c r="U22" s="50"/>
      <c r="V22" s="22">
        <f t="shared" si="1"/>
        <v>0</v>
      </c>
      <c r="W22">
        <f t="shared" si="2"/>
        <v>2</v>
      </c>
      <c r="X22" s="41">
        <f t="shared" si="7"/>
        <v>112816.52077077034</v>
      </c>
      <c r="Y22" s="42">
        <f t="shared" si="8"/>
        <v>7.302050743191868E-2</v>
      </c>
      <c r="Z22" t="str">
        <f t="shared" si="3"/>
        <v/>
      </c>
      <c r="AA22">
        <f t="shared" si="4"/>
        <v>-3163.2866141258601</v>
      </c>
    </row>
    <row r="23" spans="2:27" x14ac:dyDescent="0.2">
      <c r="B23" s="40">
        <v>15</v>
      </c>
      <c r="C23" s="45">
        <f t="shared" si="0"/>
        <v>101415.31456325924</v>
      </c>
      <c r="D23" s="45"/>
      <c r="E23" s="40">
        <v>2011</v>
      </c>
      <c r="F23" s="8">
        <v>44100</v>
      </c>
      <c r="G23" s="40" t="s">
        <v>3</v>
      </c>
      <c r="H23" s="46">
        <v>1.3436999999999999</v>
      </c>
      <c r="I23" s="46"/>
      <c r="J23" s="40">
        <v>104</v>
      </c>
      <c r="K23" s="47">
        <f t="shared" si="5"/>
        <v>3042.4594368977769</v>
      </c>
      <c r="L23" s="48"/>
      <c r="M23" s="6">
        <f>IF(J23="","",(K23/J23)/LOOKUP(RIGHT($D$2,3),定数!$A$6:$A$13,定数!$B$6:$B$13))</f>
        <v>0.24378681385398854</v>
      </c>
      <c r="N23" s="40">
        <v>2011</v>
      </c>
      <c r="O23" s="8">
        <v>44100</v>
      </c>
      <c r="P23" s="46">
        <v>1.3542000000000001</v>
      </c>
      <c r="Q23" s="46"/>
      <c r="R23" s="49">
        <f>IF(P23="","",T23*M23*LOOKUP(RIGHT($D$2,3),定数!$A$6:$A$13,定数!$B$6:$B$13))</f>
        <v>-3071.713854560307</v>
      </c>
      <c r="S23" s="49"/>
      <c r="T23" s="50">
        <f t="shared" si="6"/>
        <v>-105.00000000000176</v>
      </c>
      <c r="U23" s="50"/>
      <c r="V23" t="str">
        <f t="shared" ref="V23:W74" si="9">IF(S23&lt;&gt;"",IF(S23&lt;0,1+V22,0),"")</f>
        <v/>
      </c>
      <c r="W23">
        <f t="shared" si="2"/>
        <v>3</v>
      </c>
      <c r="X23" s="41">
        <f t="shared" si="7"/>
        <v>112816.52077077034</v>
      </c>
      <c r="Y23" s="42">
        <f t="shared" si="8"/>
        <v>0.10105972183521761</v>
      </c>
      <c r="Z23" t="str">
        <f t="shared" si="3"/>
        <v/>
      </c>
      <c r="AA23">
        <f t="shared" si="4"/>
        <v>-3071.713854560307</v>
      </c>
    </row>
    <row r="24" spans="2:27" x14ac:dyDescent="0.2">
      <c r="B24" s="40">
        <v>16</v>
      </c>
      <c r="C24" s="45">
        <f t="shared" si="0"/>
        <v>98343.600708698927</v>
      </c>
      <c r="D24" s="45"/>
      <c r="E24" s="40">
        <v>2011</v>
      </c>
      <c r="F24" s="8">
        <v>44159</v>
      </c>
      <c r="G24" s="40" t="s">
        <v>3</v>
      </c>
      <c r="H24" s="46">
        <v>1.3353999999999999</v>
      </c>
      <c r="I24" s="46"/>
      <c r="J24" s="40">
        <v>57</v>
      </c>
      <c r="K24" s="47">
        <f t="shared" si="5"/>
        <v>2950.3080212609675</v>
      </c>
      <c r="L24" s="48"/>
      <c r="M24" s="6">
        <f>IF(J24="","",(K24/J24)/LOOKUP(RIGHT($D$2,3),定数!$A$6:$A$13,定数!$B$6:$B$13))</f>
        <v>0.43133158205569699</v>
      </c>
      <c r="N24" s="40">
        <v>2011</v>
      </c>
      <c r="O24" s="8">
        <v>44160</v>
      </c>
      <c r="P24" s="46">
        <v>1.3283</v>
      </c>
      <c r="Q24" s="46"/>
      <c r="R24" s="49">
        <f>IF(P24="","",T24*M24*LOOKUP(RIGHT($D$2,3),定数!$A$6:$A$13,定数!$B$6:$B$13))</f>
        <v>3674.9450791144782</v>
      </c>
      <c r="S24" s="49"/>
      <c r="T24" s="50">
        <f t="shared" si="6"/>
        <v>70.999999999998835</v>
      </c>
      <c r="U24" s="50"/>
      <c r="V24" t="str">
        <f t="shared" si="9"/>
        <v/>
      </c>
      <c r="W24">
        <f t="shared" si="2"/>
        <v>0</v>
      </c>
      <c r="X24" s="41">
        <f t="shared" si="7"/>
        <v>112816.52077077034</v>
      </c>
      <c r="Y24" s="42">
        <f t="shared" si="8"/>
        <v>0.12828723987578605</v>
      </c>
      <c r="Z24">
        <f t="shared" si="3"/>
        <v>3674.9450791144782</v>
      </c>
      <c r="AA24" t="str">
        <f t="shared" si="4"/>
        <v/>
      </c>
    </row>
    <row r="25" spans="2:27" x14ac:dyDescent="0.2">
      <c r="B25" s="40">
        <v>17</v>
      </c>
      <c r="C25" s="45">
        <f t="shared" si="0"/>
        <v>102018.5457878134</v>
      </c>
      <c r="D25" s="45"/>
      <c r="E25" s="40">
        <v>2012</v>
      </c>
      <c r="F25" s="8">
        <v>43857</v>
      </c>
      <c r="G25" s="40" t="s">
        <v>4</v>
      </c>
      <c r="H25" s="46">
        <v>1.3111999999999999</v>
      </c>
      <c r="I25" s="46"/>
      <c r="J25" s="40">
        <v>35</v>
      </c>
      <c r="K25" s="47">
        <f t="shared" si="5"/>
        <v>3060.556373634402</v>
      </c>
      <c r="L25" s="48"/>
      <c r="M25" s="6">
        <f>IF(J25="","",(K25/J25)/LOOKUP(RIGHT($D$2,3),定数!$A$6:$A$13,定数!$B$6:$B$13))</f>
        <v>0.72870389848438144</v>
      </c>
      <c r="N25" s="40">
        <v>2012</v>
      </c>
      <c r="O25" s="8">
        <v>43857</v>
      </c>
      <c r="P25" s="46">
        <v>1.3153999999999999</v>
      </c>
      <c r="Q25" s="46"/>
      <c r="R25" s="49">
        <f>IF(P25="","",T25*M25*LOOKUP(RIGHT($D$2,3),定数!$A$6:$A$13,定数!$B$6:$B$13))</f>
        <v>3672.6676483612664</v>
      </c>
      <c r="S25" s="49"/>
      <c r="T25" s="50">
        <f t="shared" si="6"/>
        <v>41.999999999999815</v>
      </c>
      <c r="U25" s="50"/>
      <c r="V25" t="str">
        <f t="shared" si="9"/>
        <v/>
      </c>
      <c r="W25">
        <f t="shared" si="2"/>
        <v>0</v>
      </c>
      <c r="X25" s="41">
        <f t="shared" si="7"/>
        <v>112816.52077077034</v>
      </c>
      <c r="Y25" s="42">
        <f t="shared" si="8"/>
        <v>9.5712710418513258E-2</v>
      </c>
      <c r="Z25">
        <f t="shared" si="3"/>
        <v>3672.6676483612664</v>
      </c>
      <c r="AA25" t="str">
        <f t="shared" si="4"/>
        <v/>
      </c>
    </row>
    <row r="26" spans="2:27" x14ac:dyDescent="0.2">
      <c r="B26" s="40">
        <v>18</v>
      </c>
      <c r="C26" s="45">
        <f t="shared" si="0"/>
        <v>105691.21343617467</v>
      </c>
      <c r="D26" s="45"/>
      <c r="E26" s="40">
        <v>2012</v>
      </c>
      <c r="F26" s="8">
        <v>43882</v>
      </c>
      <c r="G26" s="40" t="s">
        <v>4</v>
      </c>
      <c r="H26" s="46">
        <v>1.3292999999999999</v>
      </c>
      <c r="I26" s="46"/>
      <c r="J26" s="40">
        <v>107</v>
      </c>
      <c r="K26" s="47">
        <f t="shared" si="5"/>
        <v>3170.73640308524</v>
      </c>
      <c r="L26" s="48"/>
      <c r="M26" s="6">
        <f>IF(J26="","",(K26/J26)/LOOKUP(RIGHT($D$2,3),定数!$A$6:$A$13,定数!$B$6:$B$13))</f>
        <v>0.2469420874676978</v>
      </c>
      <c r="N26" s="40">
        <v>2012</v>
      </c>
      <c r="O26" s="8">
        <v>43884</v>
      </c>
      <c r="P26" s="46">
        <v>1.3371999999999999</v>
      </c>
      <c r="Q26" s="46"/>
      <c r="R26" s="49">
        <f>IF(P26="","",T26*M26*LOOKUP(RIGHT($D$2,3),定数!$A$6:$A$13,定数!$B$6:$B$13))</f>
        <v>2341.0109891937805</v>
      </c>
      <c r="S26" s="49"/>
      <c r="T26" s="50">
        <f t="shared" si="6"/>
        <v>79.000000000000185</v>
      </c>
      <c r="U26" s="50"/>
      <c r="V26" t="str">
        <f t="shared" si="9"/>
        <v/>
      </c>
      <c r="W26">
        <f t="shared" si="2"/>
        <v>0</v>
      </c>
      <c r="X26" s="41">
        <f t="shared" si="7"/>
        <v>112816.52077077034</v>
      </c>
      <c r="Y26" s="42">
        <f t="shared" si="8"/>
        <v>6.3158367993579878E-2</v>
      </c>
      <c r="Z26">
        <f t="shared" si="3"/>
        <v>2341.0109891937805</v>
      </c>
      <c r="AA26" t="str">
        <f t="shared" si="4"/>
        <v/>
      </c>
    </row>
    <row r="27" spans="2:27" x14ac:dyDescent="0.2">
      <c r="B27" s="40">
        <v>19</v>
      </c>
      <c r="C27" s="45">
        <f t="shared" si="0"/>
        <v>108032.22442536845</v>
      </c>
      <c r="D27" s="45"/>
      <c r="E27" s="40">
        <v>2012</v>
      </c>
      <c r="F27" s="8">
        <v>43889</v>
      </c>
      <c r="G27" s="40" t="s">
        <v>4</v>
      </c>
      <c r="H27" s="46">
        <v>1.3471</v>
      </c>
      <c r="I27" s="46"/>
      <c r="J27" s="40">
        <v>83</v>
      </c>
      <c r="K27" s="47">
        <f t="shared" si="5"/>
        <v>3240.9667327610532</v>
      </c>
      <c r="L27" s="48"/>
      <c r="M27" s="6">
        <f>IF(J27="","",(K27/J27)/LOOKUP(RIGHT($D$2,3),定数!$A$6:$A$13,定数!$B$6:$B$13))</f>
        <v>0.32539826634147123</v>
      </c>
      <c r="N27" s="40">
        <v>2012</v>
      </c>
      <c r="O27" s="8">
        <v>43890</v>
      </c>
      <c r="P27" s="46">
        <v>1.3387</v>
      </c>
      <c r="Q27" s="46"/>
      <c r="R27" s="49">
        <f>IF(P27="","",T27*M27*LOOKUP(RIGHT($D$2,3),定数!$A$6:$A$13,定数!$B$6:$B$13))</f>
        <v>-3280.0145247220153</v>
      </c>
      <c r="S27" s="49"/>
      <c r="T27" s="50">
        <f t="shared" si="6"/>
        <v>-83.999999999999631</v>
      </c>
      <c r="U27" s="50"/>
      <c r="V27" t="str">
        <f t="shared" si="9"/>
        <v/>
      </c>
      <c r="W27">
        <f t="shared" si="2"/>
        <v>1</v>
      </c>
      <c r="X27" s="41">
        <f t="shared" si="7"/>
        <v>112816.52077077034</v>
      </c>
      <c r="Y27" s="42">
        <f t="shared" si="8"/>
        <v>4.2407763621101324E-2</v>
      </c>
      <c r="Z27" t="str">
        <f t="shared" si="3"/>
        <v/>
      </c>
      <c r="AA27">
        <f t="shared" si="4"/>
        <v>-3280.0145247220153</v>
      </c>
    </row>
    <row r="28" spans="2:27" x14ac:dyDescent="0.2">
      <c r="B28" s="40">
        <v>20</v>
      </c>
      <c r="C28" s="45">
        <f t="shared" si="0"/>
        <v>104752.20990064643</v>
      </c>
      <c r="D28" s="45"/>
      <c r="E28" s="40">
        <v>2012</v>
      </c>
      <c r="F28" s="8">
        <v>43988</v>
      </c>
      <c r="G28" s="40" t="s">
        <v>4</v>
      </c>
      <c r="H28" s="46">
        <v>1.2518</v>
      </c>
      <c r="I28" s="46"/>
      <c r="J28" s="40">
        <v>78</v>
      </c>
      <c r="K28" s="47">
        <f t="shared" si="5"/>
        <v>3142.5662970193926</v>
      </c>
      <c r="L28" s="48"/>
      <c r="M28" s="6">
        <f>IF(J28="","",(K28/J28)/LOOKUP(RIGHT($D$2,3),定数!$A$6:$A$13,定数!$B$6:$B$13))</f>
        <v>0.33574426250207184</v>
      </c>
      <c r="N28" s="40">
        <v>2012</v>
      </c>
      <c r="O28" s="8">
        <v>43990</v>
      </c>
      <c r="P28" s="46">
        <v>1.2439</v>
      </c>
      <c r="Q28" s="46"/>
      <c r="R28" s="49">
        <f>IF(P28="","",T28*M28*LOOKUP(RIGHT($D$2,3),定数!$A$6:$A$13,定数!$B$6:$B$13))</f>
        <v>-3182.8556085196483</v>
      </c>
      <c r="S28" s="49"/>
      <c r="T28" s="50">
        <f t="shared" si="6"/>
        <v>-79.000000000000185</v>
      </c>
      <c r="U28" s="50"/>
      <c r="V28" t="str">
        <f t="shared" si="9"/>
        <v/>
      </c>
      <c r="W28">
        <f t="shared" si="2"/>
        <v>2</v>
      </c>
      <c r="X28" s="41">
        <f t="shared" si="7"/>
        <v>112816.52077077034</v>
      </c>
      <c r="Y28" s="42">
        <f t="shared" si="8"/>
        <v>7.148164838826776E-2</v>
      </c>
      <c r="Z28" t="str">
        <f t="shared" si="3"/>
        <v/>
      </c>
      <c r="AA28">
        <f t="shared" si="4"/>
        <v>-3182.8556085196483</v>
      </c>
    </row>
    <row r="29" spans="2:27" x14ac:dyDescent="0.2">
      <c r="B29" s="40">
        <v>21</v>
      </c>
      <c r="C29" s="45">
        <f t="shared" si="0"/>
        <v>101569.35429212678</v>
      </c>
      <c r="D29" s="45"/>
      <c r="E29" s="40"/>
      <c r="F29" s="8"/>
      <c r="G29" s="40"/>
      <c r="H29" s="46"/>
      <c r="I29" s="46"/>
      <c r="J29" s="40"/>
      <c r="K29" s="47" t="str">
        <f t="shared" si="5"/>
        <v/>
      </c>
      <c r="L29" s="48"/>
      <c r="M29" s="6" t="str">
        <f>IF(J29="","",(K29/J29)/LOOKUP(RIGHT($D$2,3),定数!$A$6:$A$13,定数!$B$6:$B$13))</f>
        <v/>
      </c>
      <c r="N29" s="40"/>
      <c r="O29" s="8"/>
      <c r="P29" s="46"/>
      <c r="Q29" s="46"/>
      <c r="R29" s="49" t="str">
        <f>IF(P29="","",T29*M29*LOOKUP(RIGHT($D$2,3),定数!$A$6:$A$13,定数!$B$6:$B$13))</f>
        <v/>
      </c>
      <c r="S29" s="49"/>
      <c r="T29" s="50" t="str">
        <f t="shared" si="6"/>
        <v/>
      </c>
      <c r="U29" s="50"/>
      <c r="V29" t="str">
        <f t="shared" si="9"/>
        <v/>
      </c>
      <c r="W29" t="str">
        <f t="shared" si="2"/>
        <v/>
      </c>
      <c r="X29" s="41">
        <f t="shared" si="7"/>
        <v>112816.52077077034</v>
      </c>
      <c r="Y29" s="42">
        <f t="shared" si="8"/>
        <v>9.9694321379547368E-2</v>
      </c>
      <c r="Z29" t="str">
        <f t="shared" si="3"/>
        <v/>
      </c>
      <c r="AA29" t="str">
        <f t="shared" si="4"/>
        <v/>
      </c>
    </row>
    <row r="30" spans="2:27" x14ac:dyDescent="0.2">
      <c r="B30" s="40">
        <v>22</v>
      </c>
      <c r="C30" s="45" t="str">
        <f t="shared" si="0"/>
        <v/>
      </c>
      <c r="D30" s="45"/>
      <c r="E30" s="40"/>
      <c r="F30" s="8"/>
      <c r="G30" s="40"/>
      <c r="H30" s="46"/>
      <c r="I30" s="46"/>
      <c r="J30" s="40"/>
      <c r="K30" s="47" t="str">
        <f t="shared" si="5"/>
        <v/>
      </c>
      <c r="L30" s="48"/>
      <c r="M30" s="6" t="str">
        <f>IF(J30="","",(K30/J30)/LOOKUP(RIGHT($D$2,3),定数!$A$6:$A$13,定数!$B$6:$B$13))</f>
        <v/>
      </c>
      <c r="N30" s="40"/>
      <c r="O30" s="8"/>
      <c r="P30" s="46"/>
      <c r="Q30" s="46"/>
      <c r="R30" s="49" t="str">
        <f>IF(P30="","",T30*M30*LOOKUP(RIGHT($D$2,3),定数!$A$6:$A$13,定数!$B$6:$B$13))</f>
        <v/>
      </c>
      <c r="S30" s="49"/>
      <c r="T30" s="50" t="str">
        <f t="shared" si="6"/>
        <v/>
      </c>
      <c r="U30" s="50"/>
      <c r="V30" t="str">
        <f t="shared" si="9"/>
        <v/>
      </c>
      <c r="W30" t="str">
        <f t="shared" si="2"/>
        <v/>
      </c>
      <c r="X30" s="41" t="str">
        <f t="shared" si="7"/>
        <v/>
      </c>
      <c r="Y30" s="42" t="str">
        <f t="shared" si="8"/>
        <v/>
      </c>
      <c r="Z30" t="str">
        <f t="shared" si="3"/>
        <v/>
      </c>
      <c r="AA30" t="str">
        <f t="shared" si="4"/>
        <v/>
      </c>
    </row>
    <row r="31" spans="2:27" x14ac:dyDescent="0.2">
      <c r="B31" s="40">
        <v>23</v>
      </c>
      <c r="C31" s="45" t="str">
        <f t="shared" si="0"/>
        <v/>
      </c>
      <c r="D31" s="45"/>
      <c r="E31" s="40"/>
      <c r="F31" s="8"/>
      <c r="G31" s="40"/>
      <c r="H31" s="46"/>
      <c r="I31" s="46"/>
      <c r="J31" s="40"/>
      <c r="K31" s="47" t="str">
        <f t="shared" si="5"/>
        <v/>
      </c>
      <c r="L31" s="48"/>
      <c r="M31" s="6" t="str">
        <f>IF(J31="","",(K31/J31)/LOOKUP(RIGHT($D$2,3),定数!$A$6:$A$13,定数!$B$6:$B$13))</f>
        <v/>
      </c>
      <c r="N31" s="40"/>
      <c r="O31" s="8"/>
      <c r="P31" s="46"/>
      <c r="Q31" s="46"/>
      <c r="R31" s="49" t="str">
        <f>IF(P31="","",T31*M31*LOOKUP(RIGHT($D$2,3),定数!$A$6:$A$13,定数!$B$6:$B$13))</f>
        <v/>
      </c>
      <c r="S31" s="49"/>
      <c r="T31" s="50" t="str">
        <f t="shared" si="6"/>
        <v/>
      </c>
      <c r="U31" s="50"/>
      <c r="V31" t="str">
        <f t="shared" si="9"/>
        <v/>
      </c>
      <c r="W31" t="str">
        <f t="shared" si="2"/>
        <v/>
      </c>
      <c r="X31" s="41" t="str">
        <f t="shared" si="7"/>
        <v/>
      </c>
      <c r="Y31" s="42" t="str">
        <f t="shared" si="8"/>
        <v/>
      </c>
      <c r="Z31" t="str">
        <f t="shared" si="3"/>
        <v/>
      </c>
      <c r="AA31" t="str">
        <f t="shared" si="4"/>
        <v/>
      </c>
    </row>
    <row r="32" spans="2:27" x14ac:dyDescent="0.2">
      <c r="B32" s="40">
        <v>24</v>
      </c>
      <c r="C32" s="45" t="str">
        <f t="shared" si="0"/>
        <v/>
      </c>
      <c r="D32" s="45"/>
      <c r="E32" s="40"/>
      <c r="F32" s="8"/>
      <c r="G32" s="40"/>
      <c r="H32" s="46"/>
      <c r="I32" s="46"/>
      <c r="J32" s="40"/>
      <c r="K32" s="47" t="str">
        <f t="shared" si="5"/>
        <v/>
      </c>
      <c r="L32" s="48"/>
      <c r="M32" s="6" t="str">
        <f>IF(J32="","",(K32/J32)/LOOKUP(RIGHT($D$2,3),定数!$A$6:$A$13,定数!$B$6:$B$13))</f>
        <v/>
      </c>
      <c r="N32" s="40"/>
      <c r="O32" s="8"/>
      <c r="P32" s="46"/>
      <c r="Q32" s="46"/>
      <c r="R32" s="49" t="str">
        <f>IF(P32="","",T32*M32*LOOKUP(RIGHT($D$2,3),定数!$A$6:$A$13,定数!$B$6:$B$13))</f>
        <v/>
      </c>
      <c r="S32" s="49"/>
      <c r="T32" s="50" t="str">
        <f t="shared" si="6"/>
        <v/>
      </c>
      <c r="U32" s="50"/>
      <c r="V32" t="str">
        <f t="shared" si="9"/>
        <v/>
      </c>
      <c r="W32" t="str">
        <f t="shared" si="2"/>
        <v/>
      </c>
      <c r="X32" s="41" t="str">
        <f t="shared" si="7"/>
        <v/>
      </c>
      <c r="Y32" s="42" t="str">
        <f t="shared" si="8"/>
        <v/>
      </c>
      <c r="Z32" t="str">
        <f t="shared" si="3"/>
        <v/>
      </c>
      <c r="AA32" t="str">
        <f t="shared" si="4"/>
        <v/>
      </c>
    </row>
    <row r="33" spans="2:27" x14ac:dyDescent="0.2">
      <c r="B33" s="40">
        <v>25</v>
      </c>
      <c r="C33" s="45" t="str">
        <f t="shared" si="0"/>
        <v/>
      </c>
      <c r="D33" s="45"/>
      <c r="E33" s="40"/>
      <c r="F33" s="8"/>
      <c r="G33" s="40"/>
      <c r="H33" s="46"/>
      <c r="I33" s="46"/>
      <c r="J33" s="40"/>
      <c r="K33" s="47" t="str">
        <f t="shared" si="5"/>
        <v/>
      </c>
      <c r="L33" s="48"/>
      <c r="M33" s="6" t="str">
        <f>IF(J33="","",(K33/J33)/LOOKUP(RIGHT($D$2,3),定数!$A$6:$A$13,定数!$B$6:$B$13))</f>
        <v/>
      </c>
      <c r="N33" s="40"/>
      <c r="O33" s="8"/>
      <c r="P33" s="46"/>
      <c r="Q33" s="46"/>
      <c r="R33" s="49" t="str">
        <f>IF(P33="","",T33*M33*LOOKUP(RIGHT($D$2,3),定数!$A$6:$A$13,定数!$B$6:$B$13))</f>
        <v/>
      </c>
      <c r="S33" s="49"/>
      <c r="T33" s="50" t="str">
        <f t="shared" si="6"/>
        <v/>
      </c>
      <c r="U33" s="50"/>
      <c r="V33" t="str">
        <f t="shared" si="9"/>
        <v/>
      </c>
      <c r="W33" t="str">
        <f t="shared" si="2"/>
        <v/>
      </c>
      <c r="X33" s="41" t="str">
        <f t="shared" si="7"/>
        <v/>
      </c>
      <c r="Y33" s="42" t="str">
        <f t="shared" si="8"/>
        <v/>
      </c>
      <c r="Z33" t="str">
        <f t="shared" si="3"/>
        <v/>
      </c>
      <c r="AA33" t="str">
        <f t="shared" si="4"/>
        <v/>
      </c>
    </row>
    <row r="34" spans="2:27" x14ac:dyDescent="0.2">
      <c r="B34" s="40">
        <v>26</v>
      </c>
      <c r="C34" s="45" t="str">
        <f t="shared" si="0"/>
        <v/>
      </c>
      <c r="D34" s="45"/>
      <c r="E34" s="40"/>
      <c r="F34" s="8"/>
      <c r="G34" s="40"/>
      <c r="H34" s="46"/>
      <c r="I34" s="46"/>
      <c r="J34" s="40"/>
      <c r="K34" s="47" t="str">
        <f t="shared" si="5"/>
        <v/>
      </c>
      <c r="L34" s="48"/>
      <c r="M34" s="6" t="str">
        <f>IF(J34="","",(K34/J34)/LOOKUP(RIGHT($D$2,3),定数!$A$6:$A$13,定数!$B$6:$B$13))</f>
        <v/>
      </c>
      <c r="N34" s="40"/>
      <c r="O34" s="8"/>
      <c r="P34" s="46"/>
      <c r="Q34" s="46"/>
      <c r="R34" s="49" t="str">
        <f>IF(P34="","",T34*M34*LOOKUP(RIGHT($D$2,3),定数!$A$6:$A$13,定数!$B$6:$B$13))</f>
        <v/>
      </c>
      <c r="S34" s="49"/>
      <c r="T34" s="50" t="str">
        <f t="shared" si="6"/>
        <v/>
      </c>
      <c r="U34" s="50"/>
      <c r="V34" t="str">
        <f t="shared" si="9"/>
        <v/>
      </c>
      <c r="W34" t="str">
        <f t="shared" si="2"/>
        <v/>
      </c>
      <c r="X34" s="41" t="str">
        <f t="shared" si="7"/>
        <v/>
      </c>
      <c r="Y34" s="42" t="str">
        <f t="shared" si="8"/>
        <v/>
      </c>
      <c r="Z34" t="str">
        <f t="shared" si="3"/>
        <v/>
      </c>
      <c r="AA34" t="str">
        <f t="shared" si="4"/>
        <v/>
      </c>
    </row>
    <row r="35" spans="2:27" x14ac:dyDescent="0.2">
      <c r="B35" s="40">
        <v>27</v>
      </c>
      <c r="C35" s="45" t="str">
        <f t="shared" si="0"/>
        <v/>
      </c>
      <c r="D35" s="45"/>
      <c r="E35" s="40"/>
      <c r="F35" s="8"/>
      <c r="G35" s="40"/>
      <c r="H35" s="46"/>
      <c r="I35" s="46"/>
      <c r="J35" s="40"/>
      <c r="K35" s="47" t="str">
        <f t="shared" si="5"/>
        <v/>
      </c>
      <c r="L35" s="48"/>
      <c r="M35" s="6" t="str">
        <f>IF(J35="","",(K35/J35)/LOOKUP(RIGHT($D$2,3),定数!$A$6:$A$13,定数!$B$6:$B$13))</f>
        <v/>
      </c>
      <c r="N35" s="40"/>
      <c r="O35" s="8"/>
      <c r="P35" s="46"/>
      <c r="Q35" s="46"/>
      <c r="R35" s="49" t="str">
        <f>IF(P35="","",T35*M35*LOOKUP(RIGHT($D$2,3),定数!$A$6:$A$13,定数!$B$6:$B$13))</f>
        <v/>
      </c>
      <c r="S35" s="49"/>
      <c r="T35" s="50" t="str">
        <f t="shared" si="6"/>
        <v/>
      </c>
      <c r="U35" s="50"/>
      <c r="V35" t="str">
        <f t="shared" si="9"/>
        <v/>
      </c>
      <c r="W35" t="str">
        <f t="shared" si="2"/>
        <v/>
      </c>
      <c r="X35" s="41" t="str">
        <f t="shared" si="7"/>
        <v/>
      </c>
      <c r="Y35" s="42" t="str">
        <f t="shared" si="8"/>
        <v/>
      </c>
      <c r="Z35" t="str">
        <f t="shared" si="3"/>
        <v/>
      </c>
      <c r="AA35" t="str">
        <f t="shared" si="4"/>
        <v/>
      </c>
    </row>
    <row r="36" spans="2:27" x14ac:dyDescent="0.2">
      <c r="B36" s="40">
        <v>28</v>
      </c>
      <c r="C36" s="45" t="str">
        <f t="shared" si="0"/>
        <v/>
      </c>
      <c r="D36" s="45"/>
      <c r="E36" s="40"/>
      <c r="F36" s="8"/>
      <c r="G36" s="40"/>
      <c r="H36" s="46"/>
      <c r="I36" s="46"/>
      <c r="J36" s="40"/>
      <c r="K36" s="47" t="str">
        <f t="shared" si="5"/>
        <v/>
      </c>
      <c r="L36" s="48"/>
      <c r="M36" s="6" t="str">
        <f>IF(J36="","",(K36/J36)/LOOKUP(RIGHT($D$2,3),定数!$A$6:$A$13,定数!$B$6:$B$13))</f>
        <v/>
      </c>
      <c r="N36" s="40"/>
      <c r="O36" s="8"/>
      <c r="P36" s="46"/>
      <c r="Q36" s="46"/>
      <c r="R36" s="49" t="str">
        <f>IF(P36="","",T36*M36*LOOKUP(RIGHT($D$2,3),定数!$A$6:$A$13,定数!$B$6:$B$13))</f>
        <v/>
      </c>
      <c r="S36" s="49"/>
      <c r="T36" s="50" t="str">
        <f t="shared" si="6"/>
        <v/>
      </c>
      <c r="U36" s="50"/>
      <c r="V36" t="str">
        <f t="shared" si="9"/>
        <v/>
      </c>
      <c r="W36" t="str">
        <f t="shared" si="2"/>
        <v/>
      </c>
      <c r="X36" s="41" t="str">
        <f t="shared" si="7"/>
        <v/>
      </c>
      <c r="Y36" s="42" t="str">
        <f t="shared" si="8"/>
        <v/>
      </c>
      <c r="Z36" t="str">
        <f t="shared" si="3"/>
        <v/>
      </c>
      <c r="AA36" t="str">
        <f t="shared" si="4"/>
        <v/>
      </c>
    </row>
    <row r="37" spans="2:27" x14ac:dyDescent="0.2">
      <c r="B37" s="40">
        <v>29</v>
      </c>
      <c r="C37" s="45" t="str">
        <f t="shared" si="0"/>
        <v/>
      </c>
      <c r="D37" s="45"/>
      <c r="E37" s="40"/>
      <c r="F37" s="8"/>
      <c r="G37" s="40"/>
      <c r="H37" s="46"/>
      <c r="I37" s="46"/>
      <c r="J37" s="40"/>
      <c r="K37" s="47" t="str">
        <f t="shared" si="5"/>
        <v/>
      </c>
      <c r="L37" s="48"/>
      <c r="M37" s="6" t="str">
        <f>IF(J37="","",(K37/J37)/LOOKUP(RIGHT($D$2,3),定数!$A$6:$A$13,定数!$B$6:$B$13))</f>
        <v/>
      </c>
      <c r="N37" s="40"/>
      <c r="O37" s="8"/>
      <c r="P37" s="46"/>
      <c r="Q37" s="46"/>
      <c r="R37" s="49" t="str">
        <f>IF(P37="","",T37*M37*LOOKUP(RIGHT($D$2,3),定数!$A$6:$A$13,定数!$B$6:$B$13))</f>
        <v/>
      </c>
      <c r="S37" s="49"/>
      <c r="T37" s="50" t="str">
        <f t="shared" si="6"/>
        <v/>
      </c>
      <c r="U37" s="50"/>
      <c r="V37" t="str">
        <f t="shared" si="9"/>
        <v/>
      </c>
      <c r="W37" t="str">
        <f t="shared" si="2"/>
        <v/>
      </c>
      <c r="X37" s="41" t="str">
        <f t="shared" si="7"/>
        <v/>
      </c>
      <c r="Y37" s="42" t="str">
        <f t="shared" si="8"/>
        <v/>
      </c>
      <c r="Z37" t="str">
        <f t="shared" si="3"/>
        <v/>
      </c>
      <c r="AA37" t="str">
        <f t="shared" si="4"/>
        <v/>
      </c>
    </row>
    <row r="38" spans="2:27" x14ac:dyDescent="0.2">
      <c r="B38" s="40">
        <v>30</v>
      </c>
      <c r="C38" s="45" t="str">
        <f t="shared" si="0"/>
        <v/>
      </c>
      <c r="D38" s="45"/>
      <c r="E38" s="40"/>
      <c r="F38" s="8"/>
      <c r="G38" s="40"/>
      <c r="H38" s="46"/>
      <c r="I38" s="46"/>
      <c r="J38" s="40"/>
      <c r="K38" s="47" t="str">
        <f t="shared" si="5"/>
        <v/>
      </c>
      <c r="L38" s="48"/>
      <c r="M38" s="6" t="str">
        <f>IF(J38="","",(K38/J38)/LOOKUP(RIGHT($D$2,3),定数!$A$6:$A$13,定数!$B$6:$B$13))</f>
        <v/>
      </c>
      <c r="N38" s="40"/>
      <c r="O38" s="8"/>
      <c r="P38" s="46"/>
      <c r="Q38" s="46"/>
      <c r="R38" s="49" t="str">
        <f>IF(P38="","",T38*M38*LOOKUP(RIGHT($D$2,3),定数!$A$6:$A$13,定数!$B$6:$B$13))</f>
        <v/>
      </c>
      <c r="S38" s="49"/>
      <c r="T38" s="50" t="str">
        <f t="shared" si="6"/>
        <v/>
      </c>
      <c r="U38" s="50"/>
      <c r="V38" t="str">
        <f t="shared" si="9"/>
        <v/>
      </c>
      <c r="W38" t="str">
        <f t="shared" si="2"/>
        <v/>
      </c>
      <c r="X38" s="41" t="str">
        <f t="shared" si="7"/>
        <v/>
      </c>
      <c r="Y38" s="42" t="str">
        <f t="shared" si="8"/>
        <v/>
      </c>
      <c r="Z38" t="str">
        <f t="shared" si="3"/>
        <v/>
      </c>
      <c r="AA38" t="str">
        <f t="shared" si="4"/>
        <v/>
      </c>
    </row>
    <row r="39" spans="2:27" x14ac:dyDescent="0.2">
      <c r="B39" s="40">
        <v>31</v>
      </c>
      <c r="C39" s="45" t="str">
        <f t="shared" si="0"/>
        <v/>
      </c>
      <c r="D39" s="45"/>
      <c r="E39" s="40"/>
      <c r="F39" s="8"/>
      <c r="G39" s="40"/>
      <c r="H39" s="46"/>
      <c r="I39" s="46"/>
      <c r="J39" s="40"/>
      <c r="K39" s="47" t="str">
        <f t="shared" si="5"/>
        <v/>
      </c>
      <c r="L39" s="48"/>
      <c r="M39" s="6" t="str">
        <f>IF(J39="","",(K39/J39)/LOOKUP(RIGHT($D$2,3),定数!$A$6:$A$13,定数!$B$6:$B$13))</f>
        <v/>
      </c>
      <c r="N39" s="40"/>
      <c r="O39" s="8"/>
      <c r="P39" s="46"/>
      <c r="Q39" s="46"/>
      <c r="R39" s="49" t="str">
        <f>IF(P39="","",T39*M39*LOOKUP(RIGHT($D$2,3),定数!$A$6:$A$13,定数!$B$6:$B$13))</f>
        <v/>
      </c>
      <c r="S39" s="49"/>
      <c r="T39" s="50" t="str">
        <f t="shared" si="6"/>
        <v/>
      </c>
      <c r="U39" s="50"/>
      <c r="V39" t="str">
        <f t="shared" si="9"/>
        <v/>
      </c>
      <c r="W39" t="str">
        <f t="shared" si="2"/>
        <v/>
      </c>
      <c r="X39" s="41" t="str">
        <f t="shared" si="7"/>
        <v/>
      </c>
      <c r="Y39" s="42" t="str">
        <f t="shared" si="8"/>
        <v/>
      </c>
      <c r="Z39" t="str">
        <f t="shared" si="3"/>
        <v/>
      </c>
      <c r="AA39" t="str">
        <f t="shared" si="4"/>
        <v/>
      </c>
    </row>
    <row r="40" spans="2:27" x14ac:dyDescent="0.2">
      <c r="B40" s="40">
        <v>32</v>
      </c>
      <c r="C40" s="45" t="str">
        <f t="shared" si="0"/>
        <v/>
      </c>
      <c r="D40" s="45"/>
      <c r="E40" s="40"/>
      <c r="F40" s="8"/>
      <c r="G40" s="40"/>
      <c r="H40" s="46"/>
      <c r="I40" s="46"/>
      <c r="J40" s="40"/>
      <c r="K40" s="47" t="str">
        <f t="shared" si="5"/>
        <v/>
      </c>
      <c r="L40" s="48"/>
      <c r="M40" s="6" t="str">
        <f>IF(J40="","",(K40/J40)/LOOKUP(RIGHT($D$2,3),定数!$A$6:$A$13,定数!$B$6:$B$13))</f>
        <v/>
      </c>
      <c r="N40" s="40"/>
      <c r="O40" s="8"/>
      <c r="P40" s="46"/>
      <c r="Q40" s="46"/>
      <c r="R40" s="49" t="str">
        <f>IF(P40="","",T40*M40*LOOKUP(RIGHT($D$2,3),定数!$A$6:$A$13,定数!$B$6:$B$13))</f>
        <v/>
      </c>
      <c r="S40" s="49"/>
      <c r="T40" s="50" t="str">
        <f t="shared" si="6"/>
        <v/>
      </c>
      <c r="U40" s="50"/>
      <c r="V40" t="str">
        <f t="shared" si="9"/>
        <v/>
      </c>
      <c r="W40" t="str">
        <f t="shared" si="2"/>
        <v/>
      </c>
      <c r="X40" s="41" t="str">
        <f t="shared" si="7"/>
        <v/>
      </c>
      <c r="Y40" s="42" t="str">
        <f t="shared" si="8"/>
        <v/>
      </c>
      <c r="Z40" t="str">
        <f t="shared" si="3"/>
        <v/>
      </c>
      <c r="AA40" t="str">
        <f t="shared" si="4"/>
        <v/>
      </c>
    </row>
    <row r="41" spans="2:27" x14ac:dyDescent="0.2">
      <c r="B41" s="40">
        <v>33</v>
      </c>
      <c r="C41" s="45" t="str">
        <f t="shared" si="0"/>
        <v/>
      </c>
      <c r="D41" s="45"/>
      <c r="E41" s="40"/>
      <c r="F41" s="8"/>
      <c r="G41" s="40"/>
      <c r="H41" s="46"/>
      <c r="I41" s="46"/>
      <c r="J41" s="40"/>
      <c r="K41" s="47" t="str">
        <f t="shared" si="5"/>
        <v/>
      </c>
      <c r="L41" s="48"/>
      <c r="M41" s="6" t="str">
        <f>IF(J41="","",(K41/J41)/LOOKUP(RIGHT($D$2,3),定数!$A$6:$A$13,定数!$B$6:$B$13))</f>
        <v/>
      </c>
      <c r="N41" s="40"/>
      <c r="O41" s="8"/>
      <c r="P41" s="46"/>
      <c r="Q41" s="46"/>
      <c r="R41" s="49" t="str">
        <f>IF(P41="","",T41*M41*LOOKUP(RIGHT($D$2,3),定数!$A$6:$A$13,定数!$B$6:$B$13))</f>
        <v/>
      </c>
      <c r="S41" s="49"/>
      <c r="T41" s="50" t="str">
        <f t="shared" si="6"/>
        <v/>
      </c>
      <c r="U41" s="50"/>
      <c r="V41" t="str">
        <f t="shared" si="9"/>
        <v/>
      </c>
      <c r="W41" t="str">
        <f t="shared" si="2"/>
        <v/>
      </c>
      <c r="X41" s="41" t="str">
        <f t="shared" si="7"/>
        <v/>
      </c>
      <c r="Y41" s="42" t="str">
        <f t="shared" si="8"/>
        <v/>
      </c>
      <c r="Z41" t="str">
        <f t="shared" si="3"/>
        <v/>
      </c>
      <c r="AA41" t="str">
        <f t="shared" si="4"/>
        <v/>
      </c>
    </row>
    <row r="42" spans="2:27" x14ac:dyDescent="0.2">
      <c r="B42" s="40">
        <v>34</v>
      </c>
      <c r="C42" s="45" t="str">
        <f t="shared" si="0"/>
        <v/>
      </c>
      <c r="D42" s="45"/>
      <c r="E42" s="40"/>
      <c r="F42" s="8"/>
      <c r="G42" s="40"/>
      <c r="H42" s="46"/>
      <c r="I42" s="46"/>
      <c r="J42" s="40"/>
      <c r="K42" s="47" t="str">
        <f t="shared" si="5"/>
        <v/>
      </c>
      <c r="L42" s="48"/>
      <c r="M42" s="6" t="str">
        <f>IF(J42="","",(K42/J42)/LOOKUP(RIGHT($D$2,3),定数!$A$6:$A$13,定数!$B$6:$B$13))</f>
        <v/>
      </c>
      <c r="N42" s="40"/>
      <c r="O42" s="8"/>
      <c r="P42" s="46"/>
      <c r="Q42" s="46"/>
      <c r="R42" s="49" t="str">
        <f>IF(P42="","",T42*M42*LOOKUP(RIGHT($D$2,3),定数!$A$6:$A$13,定数!$B$6:$B$13))</f>
        <v/>
      </c>
      <c r="S42" s="49"/>
      <c r="T42" s="50" t="str">
        <f t="shared" si="6"/>
        <v/>
      </c>
      <c r="U42" s="50"/>
      <c r="V42" t="str">
        <f t="shared" si="9"/>
        <v/>
      </c>
      <c r="W42" t="str">
        <f t="shared" si="2"/>
        <v/>
      </c>
      <c r="X42" s="41" t="str">
        <f t="shared" si="7"/>
        <v/>
      </c>
      <c r="Y42" s="42" t="str">
        <f t="shared" si="8"/>
        <v/>
      </c>
      <c r="Z42" t="str">
        <f t="shared" si="3"/>
        <v/>
      </c>
      <c r="AA42" t="str">
        <f t="shared" si="4"/>
        <v/>
      </c>
    </row>
    <row r="43" spans="2:27" x14ac:dyDescent="0.2">
      <c r="B43" s="40">
        <v>35</v>
      </c>
      <c r="C43" s="45" t="str">
        <f t="shared" si="0"/>
        <v/>
      </c>
      <c r="D43" s="45"/>
      <c r="E43" s="40"/>
      <c r="F43" s="8"/>
      <c r="G43" s="40"/>
      <c r="H43" s="46"/>
      <c r="I43" s="46"/>
      <c r="J43" s="40"/>
      <c r="K43" s="47" t="str">
        <f t="shared" si="5"/>
        <v/>
      </c>
      <c r="L43" s="48"/>
      <c r="M43" s="6" t="str">
        <f>IF(J43="","",(K43/J43)/LOOKUP(RIGHT($D$2,3),定数!$A$6:$A$13,定数!$B$6:$B$13))</f>
        <v/>
      </c>
      <c r="N43" s="40"/>
      <c r="O43" s="8"/>
      <c r="P43" s="46"/>
      <c r="Q43" s="46"/>
      <c r="R43" s="49" t="str">
        <f>IF(P43="","",T43*M43*LOOKUP(RIGHT($D$2,3),定数!$A$6:$A$13,定数!$B$6:$B$13))</f>
        <v/>
      </c>
      <c r="S43" s="49"/>
      <c r="T43" s="50" t="str">
        <f t="shared" si="6"/>
        <v/>
      </c>
      <c r="U43" s="50"/>
      <c r="V43" t="str">
        <f t="shared" si="9"/>
        <v/>
      </c>
      <c r="W43" t="str">
        <f t="shared" si="2"/>
        <v/>
      </c>
      <c r="X43" s="41" t="str">
        <f t="shared" si="7"/>
        <v/>
      </c>
      <c r="Y43" s="42" t="str">
        <f t="shared" si="8"/>
        <v/>
      </c>
      <c r="Z43" t="str">
        <f t="shared" si="3"/>
        <v/>
      </c>
      <c r="AA43" t="str">
        <f t="shared" si="4"/>
        <v/>
      </c>
    </row>
    <row r="44" spans="2:27" x14ac:dyDescent="0.2">
      <c r="B44" s="40">
        <v>36</v>
      </c>
      <c r="C44" s="45" t="str">
        <f t="shared" si="0"/>
        <v/>
      </c>
      <c r="D44" s="45"/>
      <c r="E44" s="40"/>
      <c r="F44" s="8"/>
      <c r="G44" s="40"/>
      <c r="H44" s="46"/>
      <c r="I44" s="46"/>
      <c r="J44" s="40"/>
      <c r="K44" s="47" t="str">
        <f t="shared" si="5"/>
        <v/>
      </c>
      <c r="L44" s="48"/>
      <c r="M44" s="6" t="str">
        <f>IF(J44="","",(K44/J44)/LOOKUP(RIGHT($D$2,3),定数!$A$6:$A$13,定数!$B$6:$B$13))</f>
        <v/>
      </c>
      <c r="N44" s="40"/>
      <c r="O44" s="8"/>
      <c r="P44" s="46"/>
      <c r="Q44" s="46"/>
      <c r="R44" s="49" t="str">
        <f>IF(P44="","",T44*M44*LOOKUP(RIGHT($D$2,3),定数!$A$6:$A$13,定数!$B$6:$B$13))</f>
        <v/>
      </c>
      <c r="S44" s="49"/>
      <c r="T44" s="50" t="str">
        <f t="shared" si="6"/>
        <v/>
      </c>
      <c r="U44" s="50"/>
      <c r="V44" t="str">
        <f t="shared" si="9"/>
        <v/>
      </c>
      <c r="W44" t="str">
        <f t="shared" si="2"/>
        <v/>
      </c>
      <c r="X44" s="41" t="str">
        <f t="shared" si="7"/>
        <v/>
      </c>
      <c r="Y44" s="42" t="str">
        <f t="shared" si="8"/>
        <v/>
      </c>
      <c r="Z44" t="str">
        <f t="shared" si="3"/>
        <v/>
      </c>
      <c r="AA44" t="str">
        <f t="shared" si="4"/>
        <v/>
      </c>
    </row>
    <row r="45" spans="2:27" x14ac:dyDescent="0.2">
      <c r="B45" s="40">
        <v>37</v>
      </c>
      <c r="C45" s="45" t="str">
        <f t="shared" si="0"/>
        <v/>
      </c>
      <c r="D45" s="45"/>
      <c r="E45" s="40"/>
      <c r="F45" s="8"/>
      <c r="G45" s="40"/>
      <c r="H45" s="46"/>
      <c r="I45" s="46"/>
      <c r="J45" s="40"/>
      <c r="K45" s="47" t="str">
        <f t="shared" si="5"/>
        <v/>
      </c>
      <c r="L45" s="48"/>
      <c r="M45" s="6" t="str">
        <f>IF(J45="","",(K45/J45)/LOOKUP(RIGHT($D$2,3),定数!$A$6:$A$13,定数!$B$6:$B$13))</f>
        <v/>
      </c>
      <c r="N45" s="40"/>
      <c r="O45" s="8"/>
      <c r="P45" s="46"/>
      <c r="Q45" s="46"/>
      <c r="R45" s="49" t="str">
        <f>IF(P45="","",T45*M45*LOOKUP(RIGHT($D$2,3),定数!$A$6:$A$13,定数!$B$6:$B$13))</f>
        <v/>
      </c>
      <c r="S45" s="49"/>
      <c r="T45" s="50" t="str">
        <f t="shared" si="6"/>
        <v/>
      </c>
      <c r="U45" s="50"/>
      <c r="V45" t="str">
        <f t="shared" si="9"/>
        <v/>
      </c>
      <c r="W45" t="str">
        <f t="shared" si="2"/>
        <v/>
      </c>
      <c r="X45" s="41" t="str">
        <f t="shared" si="7"/>
        <v/>
      </c>
      <c r="Y45" s="42" t="str">
        <f t="shared" si="8"/>
        <v/>
      </c>
      <c r="Z45" t="str">
        <f t="shared" si="3"/>
        <v/>
      </c>
      <c r="AA45" t="str">
        <f t="shared" si="4"/>
        <v/>
      </c>
    </row>
    <row r="46" spans="2:27" x14ac:dyDescent="0.2">
      <c r="B46" s="40">
        <v>38</v>
      </c>
      <c r="C46" s="45" t="str">
        <f t="shared" si="0"/>
        <v/>
      </c>
      <c r="D46" s="45"/>
      <c r="E46" s="40"/>
      <c r="F46" s="8"/>
      <c r="G46" s="40"/>
      <c r="H46" s="46"/>
      <c r="I46" s="46"/>
      <c r="J46" s="40"/>
      <c r="K46" s="47" t="str">
        <f t="shared" si="5"/>
        <v/>
      </c>
      <c r="L46" s="48"/>
      <c r="M46" s="6" t="str">
        <f>IF(J46="","",(K46/J46)/LOOKUP(RIGHT($D$2,3),定数!$A$6:$A$13,定数!$B$6:$B$13))</f>
        <v/>
      </c>
      <c r="N46" s="40"/>
      <c r="O46" s="8"/>
      <c r="P46" s="46"/>
      <c r="Q46" s="46"/>
      <c r="R46" s="49" t="str">
        <f>IF(P46="","",T46*M46*LOOKUP(RIGHT($D$2,3),定数!$A$6:$A$13,定数!$B$6:$B$13))</f>
        <v/>
      </c>
      <c r="S46" s="49"/>
      <c r="T46" s="50" t="str">
        <f t="shared" si="6"/>
        <v/>
      </c>
      <c r="U46" s="50"/>
      <c r="V46" t="str">
        <f t="shared" si="9"/>
        <v/>
      </c>
      <c r="W46" t="str">
        <f t="shared" si="2"/>
        <v/>
      </c>
      <c r="X46" s="41" t="str">
        <f t="shared" si="7"/>
        <v/>
      </c>
      <c r="Y46" s="42" t="str">
        <f t="shared" si="8"/>
        <v/>
      </c>
      <c r="Z46" t="str">
        <f t="shared" si="3"/>
        <v/>
      </c>
      <c r="AA46" t="str">
        <f t="shared" si="4"/>
        <v/>
      </c>
    </row>
    <row r="47" spans="2:27" x14ac:dyDescent="0.2">
      <c r="B47" s="40">
        <v>39</v>
      </c>
      <c r="C47" s="45" t="str">
        <f t="shared" si="0"/>
        <v/>
      </c>
      <c r="D47" s="45"/>
      <c r="E47" s="40"/>
      <c r="F47" s="8"/>
      <c r="G47" s="40"/>
      <c r="H47" s="46"/>
      <c r="I47" s="46"/>
      <c r="J47" s="40"/>
      <c r="K47" s="47" t="str">
        <f t="shared" si="5"/>
        <v/>
      </c>
      <c r="L47" s="48"/>
      <c r="M47" s="6" t="str">
        <f>IF(J47="","",(K47/J47)/LOOKUP(RIGHT($D$2,3),定数!$A$6:$A$13,定数!$B$6:$B$13))</f>
        <v/>
      </c>
      <c r="N47" s="40"/>
      <c r="O47" s="8"/>
      <c r="P47" s="46"/>
      <c r="Q47" s="46"/>
      <c r="R47" s="49" t="str">
        <f>IF(P47="","",T47*M47*LOOKUP(RIGHT($D$2,3),定数!$A$6:$A$13,定数!$B$6:$B$13))</f>
        <v/>
      </c>
      <c r="S47" s="49"/>
      <c r="T47" s="50" t="str">
        <f t="shared" si="6"/>
        <v/>
      </c>
      <c r="U47" s="50"/>
      <c r="V47" t="str">
        <f t="shared" si="9"/>
        <v/>
      </c>
      <c r="W47" t="str">
        <f t="shared" si="2"/>
        <v/>
      </c>
      <c r="X47" s="41" t="str">
        <f t="shared" si="7"/>
        <v/>
      </c>
      <c r="Y47" s="42" t="str">
        <f t="shared" si="8"/>
        <v/>
      </c>
      <c r="Z47" t="str">
        <f t="shared" si="3"/>
        <v/>
      </c>
      <c r="AA47" t="str">
        <f t="shared" si="4"/>
        <v/>
      </c>
    </row>
    <row r="48" spans="2:27" x14ac:dyDescent="0.2">
      <c r="B48" s="40">
        <v>40</v>
      </c>
      <c r="C48" s="45" t="str">
        <f t="shared" si="0"/>
        <v/>
      </c>
      <c r="D48" s="45"/>
      <c r="E48" s="40"/>
      <c r="F48" s="8"/>
      <c r="G48" s="40"/>
      <c r="H48" s="46"/>
      <c r="I48" s="46"/>
      <c r="J48" s="40"/>
      <c r="K48" s="47" t="str">
        <f t="shared" si="5"/>
        <v/>
      </c>
      <c r="L48" s="48"/>
      <c r="M48" s="6" t="str">
        <f>IF(J48="","",(K48/J48)/LOOKUP(RIGHT($D$2,3),定数!$A$6:$A$13,定数!$B$6:$B$13))</f>
        <v/>
      </c>
      <c r="N48" s="40"/>
      <c r="O48" s="8"/>
      <c r="P48" s="46"/>
      <c r="Q48" s="46"/>
      <c r="R48" s="49" t="str">
        <f>IF(P48="","",T48*M48*LOOKUP(RIGHT($D$2,3),定数!$A$6:$A$13,定数!$B$6:$B$13))</f>
        <v/>
      </c>
      <c r="S48" s="49"/>
      <c r="T48" s="50" t="str">
        <f t="shared" si="6"/>
        <v/>
      </c>
      <c r="U48" s="50"/>
      <c r="V48" t="str">
        <f t="shared" si="9"/>
        <v/>
      </c>
      <c r="W48" t="str">
        <f t="shared" si="2"/>
        <v/>
      </c>
      <c r="X48" s="41" t="str">
        <f t="shared" si="7"/>
        <v/>
      </c>
      <c r="Y48" s="42" t="str">
        <f t="shared" si="8"/>
        <v/>
      </c>
      <c r="Z48" t="str">
        <f t="shared" si="3"/>
        <v/>
      </c>
      <c r="AA48" t="str">
        <f t="shared" si="4"/>
        <v/>
      </c>
    </row>
    <row r="49" spans="2:27" x14ac:dyDescent="0.2">
      <c r="B49" s="40">
        <v>41</v>
      </c>
      <c r="C49" s="45" t="str">
        <f t="shared" si="0"/>
        <v/>
      </c>
      <c r="D49" s="45"/>
      <c r="E49" s="40"/>
      <c r="F49" s="8"/>
      <c r="G49" s="40"/>
      <c r="H49" s="46"/>
      <c r="I49" s="46"/>
      <c r="J49" s="40"/>
      <c r="K49" s="47" t="str">
        <f t="shared" si="5"/>
        <v/>
      </c>
      <c r="L49" s="48"/>
      <c r="M49" s="6" t="str">
        <f>IF(J49="","",(K49/J49)/LOOKUP(RIGHT($D$2,3),定数!$A$6:$A$13,定数!$B$6:$B$13))</f>
        <v/>
      </c>
      <c r="N49" s="40"/>
      <c r="O49" s="8"/>
      <c r="P49" s="46"/>
      <c r="Q49" s="46"/>
      <c r="R49" s="49" t="str">
        <f>IF(P49="","",T49*M49*LOOKUP(RIGHT($D$2,3),定数!$A$6:$A$13,定数!$B$6:$B$13))</f>
        <v/>
      </c>
      <c r="S49" s="49"/>
      <c r="T49" s="50" t="str">
        <f t="shared" si="6"/>
        <v/>
      </c>
      <c r="U49" s="50"/>
      <c r="V49" t="str">
        <f t="shared" si="9"/>
        <v/>
      </c>
      <c r="W49" t="str">
        <f t="shared" si="2"/>
        <v/>
      </c>
      <c r="X49" s="41" t="str">
        <f t="shared" si="7"/>
        <v/>
      </c>
      <c r="Y49" s="42" t="str">
        <f t="shared" si="8"/>
        <v/>
      </c>
      <c r="Z49" t="str">
        <f t="shared" si="3"/>
        <v/>
      </c>
      <c r="AA49" t="str">
        <f t="shared" si="4"/>
        <v/>
      </c>
    </row>
    <row r="50" spans="2:27" x14ac:dyDescent="0.2">
      <c r="B50" s="40">
        <v>42</v>
      </c>
      <c r="C50" s="45" t="str">
        <f t="shared" si="0"/>
        <v/>
      </c>
      <c r="D50" s="45"/>
      <c r="E50" s="40"/>
      <c r="F50" s="8"/>
      <c r="G50" s="40"/>
      <c r="H50" s="46"/>
      <c r="I50" s="46"/>
      <c r="J50" s="40"/>
      <c r="K50" s="47" t="str">
        <f t="shared" si="5"/>
        <v/>
      </c>
      <c r="L50" s="48"/>
      <c r="M50" s="6" t="str">
        <f>IF(J50="","",(K50/J50)/LOOKUP(RIGHT($D$2,3),定数!$A$6:$A$13,定数!$B$6:$B$13))</f>
        <v/>
      </c>
      <c r="N50" s="40"/>
      <c r="O50" s="8"/>
      <c r="P50" s="46"/>
      <c r="Q50" s="46"/>
      <c r="R50" s="49" t="str">
        <f>IF(P50="","",T50*M50*LOOKUP(RIGHT($D$2,3),定数!$A$6:$A$13,定数!$B$6:$B$13))</f>
        <v/>
      </c>
      <c r="S50" s="49"/>
      <c r="T50" s="50" t="str">
        <f t="shared" si="6"/>
        <v/>
      </c>
      <c r="U50" s="50"/>
      <c r="V50" t="str">
        <f t="shared" si="9"/>
        <v/>
      </c>
      <c r="W50" t="str">
        <f t="shared" si="2"/>
        <v/>
      </c>
      <c r="X50" s="41" t="str">
        <f t="shared" si="7"/>
        <v/>
      </c>
      <c r="Y50" s="42" t="str">
        <f t="shared" si="8"/>
        <v/>
      </c>
      <c r="Z50" t="str">
        <f t="shared" si="3"/>
        <v/>
      </c>
      <c r="AA50" t="str">
        <f t="shared" si="4"/>
        <v/>
      </c>
    </row>
    <row r="51" spans="2:27" x14ac:dyDescent="0.2">
      <c r="B51" s="40">
        <v>43</v>
      </c>
      <c r="C51" s="45" t="str">
        <f t="shared" si="0"/>
        <v/>
      </c>
      <c r="D51" s="45"/>
      <c r="E51" s="40"/>
      <c r="F51" s="8"/>
      <c r="G51" s="40"/>
      <c r="H51" s="46"/>
      <c r="I51" s="46"/>
      <c r="J51" s="40"/>
      <c r="K51" s="47" t="str">
        <f t="shared" si="5"/>
        <v/>
      </c>
      <c r="L51" s="48"/>
      <c r="M51" s="6" t="str">
        <f>IF(J51="","",(K51/J51)/LOOKUP(RIGHT($D$2,3),定数!$A$6:$A$13,定数!$B$6:$B$13))</f>
        <v/>
      </c>
      <c r="N51" s="40"/>
      <c r="O51" s="8"/>
      <c r="P51" s="46"/>
      <c r="Q51" s="46"/>
      <c r="R51" s="49" t="str">
        <f>IF(P51="","",T51*M51*LOOKUP(RIGHT($D$2,3),定数!$A$6:$A$13,定数!$B$6:$B$13))</f>
        <v/>
      </c>
      <c r="S51" s="49"/>
      <c r="T51" s="50" t="str">
        <f t="shared" si="6"/>
        <v/>
      </c>
      <c r="U51" s="50"/>
      <c r="V51" t="str">
        <f t="shared" si="9"/>
        <v/>
      </c>
      <c r="W51" t="str">
        <f t="shared" si="2"/>
        <v/>
      </c>
      <c r="X51" s="41" t="str">
        <f t="shared" si="7"/>
        <v/>
      </c>
      <c r="Y51" s="42" t="str">
        <f t="shared" si="8"/>
        <v/>
      </c>
      <c r="Z51" t="str">
        <f t="shared" si="3"/>
        <v/>
      </c>
      <c r="AA51" t="str">
        <f t="shared" si="4"/>
        <v/>
      </c>
    </row>
    <row r="52" spans="2:27" x14ac:dyDescent="0.2">
      <c r="B52" s="40">
        <v>44</v>
      </c>
      <c r="C52" s="45" t="str">
        <f t="shared" si="0"/>
        <v/>
      </c>
      <c r="D52" s="45"/>
      <c r="E52" s="40"/>
      <c r="F52" s="8"/>
      <c r="G52" s="40"/>
      <c r="H52" s="46"/>
      <c r="I52" s="46"/>
      <c r="J52" s="40"/>
      <c r="K52" s="47" t="str">
        <f t="shared" si="5"/>
        <v/>
      </c>
      <c r="L52" s="48"/>
      <c r="M52" s="6" t="str">
        <f>IF(J52="","",(K52/J52)/LOOKUP(RIGHT($D$2,3),定数!$A$6:$A$13,定数!$B$6:$B$13))</f>
        <v/>
      </c>
      <c r="N52" s="40"/>
      <c r="O52" s="8"/>
      <c r="P52" s="46"/>
      <c r="Q52" s="46"/>
      <c r="R52" s="49" t="str">
        <f>IF(P52="","",T52*M52*LOOKUP(RIGHT($D$2,3),定数!$A$6:$A$13,定数!$B$6:$B$13))</f>
        <v/>
      </c>
      <c r="S52" s="49"/>
      <c r="T52" s="50" t="str">
        <f t="shared" si="6"/>
        <v/>
      </c>
      <c r="U52" s="50"/>
      <c r="V52" t="str">
        <f t="shared" si="9"/>
        <v/>
      </c>
      <c r="W52" t="str">
        <f t="shared" si="2"/>
        <v/>
      </c>
      <c r="X52" s="41" t="str">
        <f t="shared" si="7"/>
        <v/>
      </c>
      <c r="Y52" s="42" t="str">
        <f t="shared" si="8"/>
        <v/>
      </c>
      <c r="Z52" t="str">
        <f t="shared" si="3"/>
        <v/>
      </c>
      <c r="AA52" t="str">
        <f t="shared" si="4"/>
        <v/>
      </c>
    </row>
    <row r="53" spans="2:27" x14ac:dyDescent="0.2">
      <c r="B53" s="40">
        <v>45</v>
      </c>
      <c r="C53" s="45" t="str">
        <f t="shared" si="0"/>
        <v/>
      </c>
      <c r="D53" s="45"/>
      <c r="E53" s="40"/>
      <c r="F53" s="8"/>
      <c r="G53" s="40"/>
      <c r="H53" s="46"/>
      <c r="I53" s="46"/>
      <c r="J53" s="40"/>
      <c r="K53" s="47" t="str">
        <f t="shared" si="5"/>
        <v/>
      </c>
      <c r="L53" s="48"/>
      <c r="M53" s="6" t="str">
        <f>IF(J53="","",(K53/J53)/LOOKUP(RIGHT($D$2,3),定数!$A$6:$A$13,定数!$B$6:$B$13))</f>
        <v/>
      </c>
      <c r="N53" s="40"/>
      <c r="O53" s="8"/>
      <c r="P53" s="46"/>
      <c r="Q53" s="46"/>
      <c r="R53" s="49" t="str">
        <f>IF(P53="","",T53*M53*LOOKUP(RIGHT($D$2,3),定数!$A$6:$A$13,定数!$B$6:$B$13))</f>
        <v/>
      </c>
      <c r="S53" s="49"/>
      <c r="T53" s="50" t="str">
        <f t="shared" si="6"/>
        <v/>
      </c>
      <c r="U53" s="50"/>
      <c r="V53" t="str">
        <f t="shared" si="9"/>
        <v/>
      </c>
      <c r="W53" t="str">
        <f t="shared" si="2"/>
        <v/>
      </c>
      <c r="X53" s="41" t="str">
        <f t="shared" si="7"/>
        <v/>
      </c>
      <c r="Y53" s="42" t="str">
        <f t="shared" si="8"/>
        <v/>
      </c>
      <c r="Z53" t="str">
        <f t="shared" si="3"/>
        <v/>
      </c>
      <c r="AA53" t="str">
        <f t="shared" si="4"/>
        <v/>
      </c>
    </row>
    <row r="54" spans="2:27" x14ac:dyDescent="0.2">
      <c r="B54" s="40">
        <v>46</v>
      </c>
      <c r="C54" s="45" t="str">
        <f t="shared" si="0"/>
        <v/>
      </c>
      <c r="D54" s="45"/>
      <c r="E54" s="40"/>
      <c r="F54" s="8"/>
      <c r="G54" s="40"/>
      <c r="H54" s="46"/>
      <c r="I54" s="46"/>
      <c r="J54" s="40"/>
      <c r="K54" s="47" t="str">
        <f t="shared" si="5"/>
        <v/>
      </c>
      <c r="L54" s="48"/>
      <c r="M54" s="6" t="str">
        <f>IF(J54="","",(K54/J54)/LOOKUP(RIGHT($D$2,3),定数!$A$6:$A$13,定数!$B$6:$B$13))</f>
        <v/>
      </c>
      <c r="N54" s="40"/>
      <c r="O54" s="8"/>
      <c r="P54" s="46"/>
      <c r="Q54" s="46"/>
      <c r="R54" s="49" t="str">
        <f>IF(P54="","",T54*M54*LOOKUP(RIGHT($D$2,3),定数!$A$6:$A$13,定数!$B$6:$B$13))</f>
        <v/>
      </c>
      <c r="S54" s="49"/>
      <c r="T54" s="50" t="str">
        <f t="shared" si="6"/>
        <v/>
      </c>
      <c r="U54" s="50"/>
      <c r="V54" t="str">
        <f t="shared" si="9"/>
        <v/>
      </c>
      <c r="W54" t="str">
        <f t="shared" si="2"/>
        <v/>
      </c>
      <c r="X54" s="41" t="str">
        <f t="shared" si="7"/>
        <v/>
      </c>
      <c r="Y54" s="42" t="str">
        <f t="shared" si="8"/>
        <v/>
      </c>
      <c r="Z54" t="str">
        <f t="shared" si="3"/>
        <v/>
      </c>
      <c r="AA54" t="str">
        <f t="shared" si="4"/>
        <v/>
      </c>
    </row>
    <row r="55" spans="2:27" x14ac:dyDescent="0.2">
      <c r="B55" s="40">
        <v>47</v>
      </c>
      <c r="C55" s="45" t="str">
        <f t="shared" si="0"/>
        <v/>
      </c>
      <c r="D55" s="45"/>
      <c r="E55" s="40"/>
      <c r="F55" s="8"/>
      <c r="G55" s="40"/>
      <c r="H55" s="46"/>
      <c r="I55" s="46"/>
      <c r="J55" s="40"/>
      <c r="K55" s="47" t="str">
        <f t="shared" si="5"/>
        <v/>
      </c>
      <c r="L55" s="48"/>
      <c r="M55" s="6" t="str">
        <f>IF(J55="","",(K55/J55)/LOOKUP(RIGHT($D$2,3),定数!$A$6:$A$13,定数!$B$6:$B$13))</f>
        <v/>
      </c>
      <c r="N55" s="40"/>
      <c r="O55" s="8"/>
      <c r="P55" s="46"/>
      <c r="Q55" s="46"/>
      <c r="R55" s="49" t="str">
        <f>IF(P55="","",T55*M55*LOOKUP(RIGHT($D$2,3),定数!$A$6:$A$13,定数!$B$6:$B$13))</f>
        <v/>
      </c>
      <c r="S55" s="49"/>
      <c r="T55" s="50" t="str">
        <f t="shared" si="6"/>
        <v/>
      </c>
      <c r="U55" s="50"/>
      <c r="V55" t="str">
        <f t="shared" si="9"/>
        <v/>
      </c>
      <c r="W55" t="str">
        <f t="shared" si="2"/>
        <v/>
      </c>
      <c r="X55" s="41" t="str">
        <f t="shared" si="7"/>
        <v/>
      </c>
      <c r="Y55" s="42" t="str">
        <f t="shared" si="8"/>
        <v/>
      </c>
      <c r="Z55" t="str">
        <f t="shared" si="3"/>
        <v/>
      </c>
      <c r="AA55" t="str">
        <f t="shared" si="4"/>
        <v/>
      </c>
    </row>
    <row r="56" spans="2:27" x14ac:dyDescent="0.2">
      <c r="B56" s="40">
        <v>48</v>
      </c>
      <c r="C56" s="45" t="str">
        <f t="shared" si="0"/>
        <v/>
      </c>
      <c r="D56" s="45"/>
      <c r="E56" s="40"/>
      <c r="F56" s="8"/>
      <c r="G56" s="40"/>
      <c r="H56" s="46"/>
      <c r="I56" s="46"/>
      <c r="J56" s="40"/>
      <c r="K56" s="47" t="str">
        <f t="shared" si="5"/>
        <v/>
      </c>
      <c r="L56" s="48"/>
      <c r="M56" s="6" t="str">
        <f>IF(J56="","",(K56/J56)/LOOKUP(RIGHT($D$2,3),定数!$A$6:$A$13,定数!$B$6:$B$13))</f>
        <v/>
      </c>
      <c r="N56" s="40"/>
      <c r="O56" s="8"/>
      <c r="P56" s="46"/>
      <c r="Q56" s="46"/>
      <c r="R56" s="49" t="str">
        <f>IF(P56="","",T56*M56*LOOKUP(RIGHT($D$2,3),定数!$A$6:$A$13,定数!$B$6:$B$13))</f>
        <v/>
      </c>
      <c r="S56" s="49"/>
      <c r="T56" s="50" t="str">
        <f t="shared" si="6"/>
        <v/>
      </c>
      <c r="U56" s="50"/>
      <c r="V56" t="str">
        <f t="shared" si="9"/>
        <v/>
      </c>
      <c r="W56" t="str">
        <f t="shared" si="2"/>
        <v/>
      </c>
      <c r="X56" s="41" t="str">
        <f t="shared" si="7"/>
        <v/>
      </c>
      <c r="Y56" s="42" t="str">
        <f t="shared" si="8"/>
        <v/>
      </c>
      <c r="Z56" t="str">
        <f t="shared" si="3"/>
        <v/>
      </c>
      <c r="AA56" t="str">
        <f t="shared" si="4"/>
        <v/>
      </c>
    </row>
    <row r="57" spans="2:27" x14ac:dyDescent="0.2">
      <c r="B57" s="40">
        <v>49</v>
      </c>
      <c r="C57" s="45" t="str">
        <f t="shared" si="0"/>
        <v/>
      </c>
      <c r="D57" s="45"/>
      <c r="E57" s="40"/>
      <c r="F57" s="8"/>
      <c r="G57" s="40"/>
      <c r="H57" s="46"/>
      <c r="I57" s="46"/>
      <c r="J57" s="40"/>
      <c r="K57" s="47" t="str">
        <f t="shared" si="5"/>
        <v/>
      </c>
      <c r="L57" s="48"/>
      <c r="M57" s="6" t="str">
        <f>IF(J57="","",(K57/J57)/LOOKUP(RIGHT($D$2,3),定数!$A$6:$A$13,定数!$B$6:$B$13))</f>
        <v/>
      </c>
      <c r="N57" s="40"/>
      <c r="O57" s="8"/>
      <c r="P57" s="46"/>
      <c r="Q57" s="46"/>
      <c r="R57" s="49" t="str">
        <f>IF(P57="","",T57*M57*LOOKUP(RIGHT($D$2,3),定数!$A$6:$A$13,定数!$B$6:$B$13))</f>
        <v/>
      </c>
      <c r="S57" s="49"/>
      <c r="T57" s="50" t="str">
        <f t="shared" si="6"/>
        <v/>
      </c>
      <c r="U57" s="50"/>
      <c r="V57" t="str">
        <f t="shared" si="9"/>
        <v/>
      </c>
      <c r="W57" t="str">
        <f t="shared" si="2"/>
        <v/>
      </c>
      <c r="X57" s="41" t="str">
        <f t="shared" si="7"/>
        <v/>
      </c>
      <c r="Y57" s="42" t="str">
        <f t="shared" si="8"/>
        <v/>
      </c>
      <c r="Z57" t="str">
        <f t="shared" si="3"/>
        <v/>
      </c>
      <c r="AA57" t="str">
        <f t="shared" si="4"/>
        <v/>
      </c>
    </row>
    <row r="58" spans="2:27" x14ac:dyDescent="0.2">
      <c r="B58" s="40">
        <v>50</v>
      </c>
      <c r="C58" s="45" t="str">
        <f t="shared" si="0"/>
        <v/>
      </c>
      <c r="D58" s="45"/>
      <c r="E58" s="40"/>
      <c r="F58" s="8"/>
      <c r="G58" s="40"/>
      <c r="H58" s="46"/>
      <c r="I58" s="46"/>
      <c r="J58" s="40"/>
      <c r="K58" s="47" t="str">
        <f t="shared" si="5"/>
        <v/>
      </c>
      <c r="L58" s="48"/>
      <c r="M58" s="6" t="str">
        <f>IF(J58="","",(K58/J58)/LOOKUP(RIGHT($D$2,3),定数!$A$6:$A$13,定数!$B$6:$B$13))</f>
        <v/>
      </c>
      <c r="N58" s="40"/>
      <c r="O58" s="8"/>
      <c r="P58" s="46"/>
      <c r="Q58" s="46"/>
      <c r="R58" s="49" t="str">
        <f>IF(P58="","",T58*M58*LOOKUP(RIGHT($D$2,3),定数!$A$6:$A$13,定数!$B$6:$B$13))</f>
        <v/>
      </c>
      <c r="S58" s="49"/>
      <c r="T58" s="50" t="str">
        <f t="shared" si="6"/>
        <v/>
      </c>
      <c r="U58" s="50"/>
      <c r="V58" t="str">
        <f t="shared" si="9"/>
        <v/>
      </c>
      <c r="W58" t="str">
        <f t="shared" si="2"/>
        <v/>
      </c>
      <c r="X58" s="41" t="str">
        <f t="shared" si="7"/>
        <v/>
      </c>
      <c r="Y58" s="42" t="str">
        <f t="shared" si="8"/>
        <v/>
      </c>
      <c r="Z58" t="str">
        <f t="shared" si="3"/>
        <v/>
      </c>
      <c r="AA58" t="str">
        <f t="shared" si="4"/>
        <v/>
      </c>
    </row>
    <row r="59" spans="2:27" x14ac:dyDescent="0.2">
      <c r="B59" s="40">
        <v>51</v>
      </c>
      <c r="C59" s="45" t="str">
        <f t="shared" si="0"/>
        <v/>
      </c>
      <c r="D59" s="45"/>
      <c r="E59" s="40"/>
      <c r="F59" s="8"/>
      <c r="G59" s="40"/>
      <c r="H59" s="46"/>
      <c r="I59" s="46"/>
      <c r="J59" s="40"/>
      <c r="K59" s="47" t="str">
        <f t="shared" si="5"/>
        <v/>
      </c>
      <c r="L59" s="48"/>
      <c r="M59" s="6" t="str">
        <f>IF(J59="","",(K59/J59)/LOOKUP(RIGHT($D$2,3),定数!$A$6:$A$13,定数!$B$6:$B$13))</f>
        <v/>
      </c>
      <c r="N59" s="40"/>
      <c r="O59" s="8"/>
      <c r="P59" s="46"/>
      <c r="Q59" s="46"/>
      <c r="R59" s="49" t="str">
        <f>IF(P59="","",T59*M59*LOOKUP(RIGHT($D$2,3),定数!$A$6:$A$13,定数!$B$6:$B$13))</f>
        <v/>
      </c>
      <c r="S59" s="49"/>
      <c r="T59" s="50" t="str">
        <f t="shared" si="6"/>
        <v/>
      </c>
      <c r="U59" s="50"/>
      <c r="V59" t="str">
        <f t="shared" si="9"/>
        <v/>
      </c>
      <c r="W59" t="str">
        <f t="shared" si="2"/>
        <v/>
      </c>
      <c r="X59" s="41" t="str">
        <f t="shared" si="7"/>
        <v/>
      </c>
      <c r="Y59" s="42" t="str">
        <f t="shared" si="8"/>
        <v/>
      </c>
      <c r="Z59" t="str">
        <f t="shared" si="3"/>
        <v/>
      </c>
      <c r="AA59" t="str">
        <f t="shared" si="4"/>
        <v/>
      </c>
    </row>
    <row r="60" spans="2:27" x14ac:dyDescent="0.2">
      <c r="B60" s="40">
        <v>52</v>
      </c>
      <c r="C60" s="45" t="str">
        <f t="shared" si="0"/>
        <v/>
      </c>
      <c r="D60" s="45"/>
      <c r="E60" s="40"/>
      <c r="F60" s="8"/>
      <c r="G60" s="40"/>
      <c r="H60" s="46"/>
      <c r="I60" s="46"/>
      <c r="J60" s="40"/>
      <c r="K60" s="47" t="str">
        <f t="shared" si="5"/>
        <v/>
      </c>
      <c r="L60" s="48"/>
      <c r="M60" s="6" t="str">
        <f>IF(J60="","",(K60/J60)/LOOKUP(RIGHT($D$2,3),定数!$A$6:$A$13,定数!$B$6:$B$13))</f>
        <v/>
      </c>
      <c r="N60" s="40"/>
      <c r="O60" s="8"/>
      <c r="P60" s="46"/>
      <c r="Q60" s="46"/>
      <c r="R60" s="49" t="str">
        <f>IF(P60="","",T60*M60*LOOKUP(RIGHT($D$2,3),定数!$A$6:$A$13,定数!$B$6:$B$13))</f>
        <v/>
      </c>
      <c r="S60" s="49"/>
      <c r="T60" s="50" t="str">
        <f t="shared" si="6"/>
        <v/>
      </c>
      <c r="U60" s="50"/>
      <c r="V60" t="str">
        <f t="shared" si="9"/>
        <v/>
      </c>
      <c r="W60" t="str">
        <f t="shared" si="2"/>
        <v/>
      </c>
      <c r="X60" s="41" t="str">
        <f t="shared" si="7"/>
        <v/>
      </c>
      <c r="Y60" s="42" t="str">
        <f t="shared" si="8"/>
        <v/>
      </c>
      <c r="Z60" t="str">
        <f t="shared" si="3"/>
        <v/>
      </c>
      <c r="AA60" t="str">
        <f t="shared" si="4"/>
        <v/>
      </c>
    </row>
    <row r="61" spans="2:27" x14ac:dyDescent="0.2">
      <c r="B61" s="40">
        <v>53</v>
      </c>
      <c r="C61" s="45" t="str">
        <f t="shared" si="0"/>
        <v/>
      </c>
      <c r="D61" s="45"/>
      <c r="E61" s="40"/>
      <c r="F61" s="8"/>
      <c r="G61" s="40"/>
      <c r="H61" s="46"/>
      <c r="I61" s="46"/>
      <c r="J61" s="40"/>
      <c r="K61" s="47" t="str">
        <f t="shared" si="5"/>
        <v/>
      </c>
      <c r="L61" s="48"/>
      <c r="M61" s="6" t="str">
        <f>IF(J61="","",(K61/J61)/LOOKUP(RIGHT($D$2,3),定数!$A$6:$A$13,定数!$B$6:$B$13))</f>
        <v/>
      </c>
      <c r="N61" s="40"/>
      <c r="O61" s="8"/>
      <c r="P61" s="46"/>
      <c r="Q61" s="46"/>
      <c r="R61" s="49" t="str">
        <f>IF(P61="","",T61*M61*LOOKUP(RIGHT($D$2,3),定数!$A$6:$A$13,定数!$B$6:$B$13))</f>
        <v/>
      </c>
      <c r="S61" s="49"/>
      <c r="T61" s="50" t="str">
        <f t="shared" si="6"/>
        <v/>
      </c>
      <c r="U61" s="50"/>
      <c r="V61" t="str">
        <f t="shared" si="9"/>
        <v/>
      </c>
      <c r="W61" t="str">
        <f t="shared" si="2"/>
        <v/>
      </c>
      <c r="X61" s="41" t="str">
        <f t="shared" si="7"/>
        <v/>
      </c>
      <c r="Y61" s="42" t="str">
        <f t="shared" si="8"/>
        <v/>
      </c>
      <c r="Z61" t="str">
        <f t="shared" si="3"/>
        <v/>
      </c>
      <c r="AA61" t="str">
        <f t="shared" si="4"/>
        <v/>
      </c>
    </row>
    <row r="62" spans="2:27" x14ac:dyDescent="0.2">
      <c r="B62" s="40">
        <v>54</v>
      </c>
      <c r="C62" s="45" t="str">
        <f t="shared" si="0"/>
        <v/>
      </c>
      <c r="D62" s="45"/>
      <c r="E62" s="40"/>
      <c r="F62" s="8"/>
      <c r="G62" s="40"/>
      <c r="H62" s="46"/>
      <c r="I62" s="46"/>
      <c r="J62" s="40"/>
      <c r="K62" s="47" t="str">
        <f t="shared" si="5"/>
        <v/>
      </c>
      <c r="L62" s="48"/>
      <c r="M62" s="6" t="str">
        <f>IF(J62="","",(K62/J62)/LOOKUP(RIGHT($D$2,3),定数!$A$6:$A$13,定数!$B$6:$B$13))</f>
        <v/>
      </c>
      <c r="N62" s="40"/>
      <c r="O62" s="8"/>
      <c r="P62" s="46"/>
      <c r="Q62" s="46"/>
      <c r="R62" s="49" t="str">
        <f>IF(P62="","",T62*M62*LOOKUP(RIGHT($D$2,3),定数!$A$6:$A$13,定数!$B$6:$B$13))</f>
        <v/>
      </c>
      <c r="S62" s="49"/>
      <c r="T62" s="50" t="str">
        <f t="shared" si="6"/>
        <v/>
      </c>
      <c r="U62" s="50"/>
      <c r="V62" t="str">
        <f t="shared" si="9"/>
        <v/>
      </c>
      <c r="W62" t="str">
        <f t="shared" si="2"/>
        <v/>
      </c>
      <c r="X62" s="41" t="str">
        <f t="shared" si="7"/>
        <v/>
      </c>
      <c r="Y62" s="42" t="str">
        <f t="shared" si="8"/>
        <v/>
      </c>
      <c r="Z62" t="str">
        <f t="shared" si="3"/>
        <v/>
      </c>
      <c r="AA62" t="str">
        <f t="shared" si="4"/>
        <v/>
      </c>
    </row>
    <row r="63" spans="2:27" x14ac:dyDescent="0.2">
      <c r="B63" s="40">
        <v>55</v>
      </c>
      <c r="C63" s="45" t="str">
        <f t="shared" si="0"/>
        <v/>
      </c>
      <c r="D63" s="45"/>
      <c r="E63" s="40"/>
      <c r="F63" s="8"/>
      <c r="G63" s="40"/>
      <c r="H63" s="46"/>
      <c r="I63" s="46"/>
      <c r="J63" s="40"/>
      <c r="K63" s="47" t="str">
        <f t="shared" si="5"/>
        <v/>
      </c>
      <c r="L63" s="48"/>
      <c r="M63" s="6" t="str">
        <f>IF(J63="","",(K63/J63)/LOOKUP(RIGHT($D$2,3),定数!$A$6:$A$13,定数!$B$6:$B$13))</f>
        <v/>
      </c>
      <c r="N63" s="40"/>
      <c r="O63" s="8"/>
      <c r="P63" s="46"/>
      <c r="Q63" s="46"/>
      <c r="R63" s="49" t="str">
        <f>IF(P63="","",T63*M63*LOOKUP(RIGHT($D$2,3),定数!$A$6:$A$13,定数!$B$6:$B$13))</f>
        <v/>
      </c>
      <c r="S63" s="49"/>
      <c r="T63" s="50" t="str">
        <f t="shared" si="6"/>
        <v/>
      </c>
      <c r="U63" s="50"/>
      <c r="V63" t="str">
        <f t="shared" si="9"/>
        <v/>
      </c>
      <c r="W63" t="str">
        <f t="shared" si="2"/>
        <v/>
      </c>
      <c r="X63" s="41" t="str">
        <f t="shared" si="7"/>
        <v/>
      </c>
      <c r="Y63" s="42" t="str">
        <f t="shared" si="8"/>
        <v/>
      </c>
      <c r="Z63" t="str">
        <f t="shared" si="3"/>
        <v/>
      </c>
      <c r="AA63" t="str">
        <f t="shared" si="4"/>
        <v/>
      </c>
    </row>
    <row r="64" spans="2:27" x14ac:dyDescent="0.2">
      <c r="B64" s="40">
        <v>56</v>
      </c>
      <c r="C64" s="45" t="str">
        <f t="shared" si="0"/>
        <v/>
      </c>
      <c r="D64" s="45"/>
      <c r="E64" s="40"/>
      <c r="F64" s="8"/>
      <c r="G64" s="40"/>
      <c r="H64" s="46"/>
      <c r="I64" s="46"/>
      <c r="J64" s="40"/>
      <c r="K64" s="47" t="str">
        <f t="shared" si="5"/>
        <v/>
      </c>
      <c r="L64" s="48"/>
      <c r="M64" s="6" t="str">
        <f>IF(J64="","",(K64/J64)/LOOKUP(RIGHT($D$2,3),定数!$A$6:$A$13,定数!$B$6:$B$13))</f>
        <v/>
      </c>
      <c r="N64" s="40"/>
      <c r="O64" s="8"/>
      <c r="P64" s="46"/>
      <c r="Q64" s="46"/>
      <c r="R64" s="49" t="str">
        <f>IF(P64="","",T64*M64*LOOKUP(RIGHT($D$2,3),定数!$A$6:$A$13,定数!$B$6:$B$13))</f>
        <v/>
      </c>
      <c r="S64" s="49"/>
      <c r="T64" s="50" t="str">
        <f t="shared" si="6"/>
        <v/>
      </c>
      <c r="U64" s="50"/>
      <c r="V64" t="str">
        <f t="shared" si="9"/>
        <v/>
      </c>
      <c r="W64" t="str">
        <f t="shared" si="2"/>
        <v/>
      </c>
      <c r="X64" s="41" t="str">
        <f t="shared" si="7"/>
        <v/>
      </c>
      <c r="Y64" s="42" t="str">
        <f t="shared" si="8"/>
        <v/>
      </c>
      <c r="Z64" t="str">
        <f t="shared" si="3"/>
        <v/>
      </c>
      <c r="AA64" t="str">
        <f t="shared" si="4"/>
        <v/>
      </c>
    </row>
    <row r="65" spans="2:27" x14ac:dyDescent="0.2">
      <c r="B65" s="40">
        <v>57</v>
      </c>
      <c r="C65" s="45" t="str">
        <f t="shared" si="0"/>
        <v/>
      </c>
      <c r="D65" s="45"/>
      <c r="E65" s="40"/>
      <c r="F65" s="8"/>
      <c r="G65" s="40"/>
      <c r="H65" s="46"/>
      <c r="I65" s="46"/>
      <c r="J65" s="40"/>
      <c r="K65" s="47" t="str">
        <f t="shared" si="5"/>
        <v/>
      </c>
      <c r="L65" s="48"/>
      <c r="M65" s="6" t="str">
        <f>IF(J65="","",(K65/J65)/LOOKUP(RIGHT($D$2,3),定数!$A$6:$A$13,定数!$B$6:$B$13))</f>
        <v/>
      </c>
      <c r="N65" s="40"/>
      <c r="O65" s="8"/>
      <c r="P65" s="46"/>
      <c r="Q65" s="46"/>
      <c r="R65" s="49" t="str">
        <f>IF(P65="","",T65*M65*LOOKUP(RIGHT($D$2,3),定数!$A$6:$A$13,定数!$B$6:$B$13))</f>
        <v/>
      </c>
      <c r="S65" s="49"/>
      <c r="T65" s="50" t="str">
        <f t="shared" si="6"/>
        <v/>
      </c>
      <c r="U65" s="50"/>
      <c r="V65" t="str">
        <f t="shared" si="9"/>
        <v/>
      </c>
      <c r="W65" t="str">
        <f t="shared" si="2"/>
        <v/>
      </c>
      <c r="X65" s="41" t="str">
        <f t="shared" si="7"/>
        <v/>
      </c>
      <c r="Y65" s="42" t="str">
        <f t="shared" si="8"/>
        <v/>
      </c>
      <c r="Z65" t="str">
        <f t="shared" si="3"/>
        <v/>
      </c>
      <c r="AA65" t="str">
        <f t="shared" si="4"/>
        <v/>
      </c>
    </row>
    <row r="66" spans="2:27" x14ac:dyDescent="0.2">
      <c r="B66" s="40">
        <v>58</v>
      </c>
      <c r="C66" s="45" t="str">
        <f t="shared" si="0"/>
        <v/>
      </c>
      <c r="D66" s="45"/>
      <c r="E66" s="40"/>
      <c r="F66" s="8"/>
      <c r="G66" s="40"/>
      <c r="H66" s="46"/>
      <c r="I66" s="46"/>
      <c r="J66" s="40"/>
      <c r="K66" s="47" t="str">
        <f t="shared" si="5"/>
        <v/>
      </c>
      <c r="L66" s="48"/>
      <c r="M66" s="6" t="str">
        <f>IF(J66="","",(K66/J66)/LOOKUP(RIGHT($D$2,3),定数!$A$6:$A$13,定数!$B$6:$B$13))</f>
        <v/>
      </c>
      <c r="N66" s="40"/>
      <c r="O66" s="8"/>
      <c r="P66" s="46"/>
      <c r="Q66" s="46"/>
      <c r="R66" s="49" t="str">
        <f>IF(P66="","",T66*M66*LOOKUP(RIGHT($D$2,3),定数!$A$6:$A$13,定数!$B$6:$B$13))</f>
        <v/>
      </c>
      <c r="S66" s="49"/>
      <c r="T66" s="50" t="str">
        <f t="shared" si="6"/>
        <v/>
      </c>
      <c r="U66" s="50"/>
      <c r="V66" t="str">
        <f t="shared" si="9"/>
        <v/>
      </c>
      <c r="W66" t="str">
        <f t="shared" si="2"/>
        <v/>
      </c>
      <c r="X66" s="41" t="str">
        <f t="shared" si="7"/>
        <v/>
      </c>
      <c r="Y66" s="42" t="str">
        <f t="shared" si="8"/>
        <v/>
      </c>
      <c r="Z66" t="str">
        <f t="shared" si="3"/>
        <v/>
      </c>
      <c r="AA66" t="str">
        <f t="shared" si="4"/>
        <v/>
      </c>
    </row>
    <row r="67" spans="2:27" x14ac:dyDescent="0.2">
      <c r="B67" s="40">
        <v>59</v>
      </c>
      <c r="C67" s="45" t="str">
        <f t="shared" si="0"/>
        <v/>
      </c>
      <c r="D67" s="45"/>
      <c r="E67" s="40"/>
      <c r="F67" s="8"/>
      <c r="G67" s="40"/>
      <c r="H67" s="46"/>
      <c r="I67" s="46"/>
      <c r="J67" s="40"/>
      <c r="K67" s="47" t="str">
        <f t="shared" si="5"/>
        <v/>
      </c>
      <c r="L67" s="48"/>
      <c r="M67" s="6" t="str">
        <f>IF(J67="","",(K67/J67)/LOOKUP(RIGHT($D$2,3),定数!$A$6:$A$13,定数!$B$6:$B$13))</f>
        <v/>
      </c>
      <c r="N67" s="40"/>
      <c r="O67" s="8"/>
      <c r="P67" s="46"/>
      <c r="Q67" s="46"/>
      <c r="R67" s="49" t="str">
        <f>IF(P67="","",T67*M67*LOOKUP(RIGHT($D$2,3),定数!$A$6:$A$13,定数!$B$6:$B$13))</f>
        <v/>
      </c>
      <c r="S67" s="49"/>
      <c r="T67" s="50" t="str">
        <f t="shared" si="6"/>
        <v/>
      </c>
      <c r="U67" s="50"/>
      <c r="V67" t="str">
        <f t="shared" si="9"/>
        <v/>
      </c>
      <c r="W67" t="str">
        <f t="shared" si="2"/>
        <v/>
      </c>
      <c r="X67" s="41" t="str">
        <f t="shared" si="7"/>
        <v/>
      </c>
      <c r="Y67" s="42" t="str">
        <f t="shared" si="8"/>
        <v/>
      </c>
      <c r="Z67" t="str">
        <f t="shared" si="3"/>
        <v/>
      </c>
      <c r="AA67" t="str">
        <f t="shared" si="4"/>
        <v/>
      </c>
    </row>
    <row r="68" spans="2:27" x14ac:dyDescent="0.2">
      <c r="B68" s="40">
        <v>60</v>
      </c>
      <c r="C68" s="45" t="str">
        <f t="shared" si="0"/>
        <v/>
      </c>
      <c r="D68" s="45"/>
      <c r="E68" s="40"/>
      <c r="F68" s="8"/>
      <c r="G68" s="40"/>
      <c r="H68" s="46"/>
      <c r="I68" s="46"/>
      <c r="J68" s="40"/>
      <c r="K68" s="47" t="str">
        <f t="shared" si="5"/>
        <v/>
      </c>
      <c r="L68" s="48"/>
      <c r="M68" s="6" t="str">
        <f>IF(J68="","",(K68/J68)/LOOKUP(RIGHT($D$2,3),定数!$A$6:$A$13,定数!$B$6:$B$13))</f>
        <v/>
      </c>
      <c r="N68" s="40"/>
      <c r="O68" s="8"/>
      <c r="P68" s="46"/>
      <c r="Q68" s="46"/>
      <c r="R68" s="49" t="str">
        <f>IF(P68="","",T68*M68*LOOKUP(RIGHT($D$2,3),定数!$A$6:$A$13,定数!$B$6:$B$13))</f>
        <v/>
      </c>
      <c r="S68" s="49"/>
      <c r="T68" s="50" t="str">
        <f t="shared" si="6"/>
        <v/>
      </c>
      <c r="U68" s="50"/>
      <c r="V68" t="str">
        <f t="shared" si="9"/>
        <v/>
      </c>
      <c r="W68" t="str">
        <f t="shared" si="2"/>
        <v/>
      </c>
      <c r="X68" s="41" t="str">
        <f t="shared" si="7"/>
        <v/>
      </c>
      <c r="Y68" s="42" t="str">
        <f t="shared" si="8"/>
        <v/>
      </c>
      <c r="Z68" t="str">
        <f t="shared" si="3"/>
        <v/>
      </c>
      <c r="AA68" t="str">
        <f t="shared" si="4"/>
        <v/>
      </c>
    </row>
    <row r="69" spans="2:27" x14ac:dyDescent="0.2">
      <c r="B69" s="40">
        <v>61</v>
      </c>
      <c r="C69" s="45" t="str">
        <f t="shared" si="0"/>
        <v/>
      </c>
      <c r="D69" s="45"/>
      <c r="E69" s="40"/>
      <c r="F69" s="8"/>
      <c r="G69" s="40"/>
      <c r="H69" s="46"/>
      <c r="I69" s="46"/>
      <c r="J69" s="40"/>
      <c r="K69" s="47" t="str">
        <f t="shared" si="5"/>
        <v/>
      </c>
      <c r="L69" s="48"/>
      <c r="M69" s="6" t="str">
        <f>IF(J69="","",(K69/J69)/LOOKUP(RIGHT($D$2,3),定数!$A$6:$A$13,定数!$B$6:$B$13))</f>
        <v/>
      </c>
      <c r="N69" s="40"/>
      <c r="O69" s="8"/>
      <c r="P69" s="46"/>
      <c r="Q69" s="46"/>
      <c r="R69" s="49" t="str">
        <f>IF(P69="","",T69*M69*LOOKUP(RIGHT($D$2,3),定数!$A$6:$A$13,定数!$B$6:$B$13))</f>
        <v/>
      </c>
      <c r="S69" s="49"/>
      <c r="T69" s="50" t="str">
        <f t="shared" si="6"/>
        <v/>
      </c>
      <c r="U69" s="50"/>
      <c r="V69" t="str">
        <f t="shared" si="9"/>
        <v/>
      </c>
      <c r="W69" t="str">
        <f t="shared" si="2"/>
        <v/>
      </c>
      <c r="X69" s="41" t="str">
        <f t="shared" si="7"/>
        <v/>
      </c>
      <c r="Y69" s="42" t="str">
        <f t="shared" si="8"/>
        <v/>
      </c>
      <c r="Z69" t="str">
        <f t="shared" si="3"/>
        <v/>
      </c>
      <c r="AA69" t="str">
        <f t="shared" si="4"/>
        <v/>
      </c>
    </row>
    <row r="70" spans="2:27" x14ac:dyDescent="0.2">
      <c r="B70" s="40">
        <v>62</v>
      </c>
      <c r="C70" s="45" t="str">
        <f t="shared" si="0"/>
        <v/>
      </c>
      <c r="D70" s="45"/>
      <c r="E70" s="40"/>
      <c r="F70" s="8"/>
      <c r="G70" s="40"/>
      <c r="H70" s="46"/>
      <c r="I70" s="46"/>
      <c r="J70" s="40"/>
      <c r="K70" s="47" t="str">
        <f t="shared" si="5"/>
        <v/>
      </c>
      <c r="L70" s="48"/>
      <c r="M70" s="6" t="str">
        <f>IF(J70="","",(K70/J70)/LOOKUP(RIGHT($D$2,3),定数!$A$6:$A$13,定数!$B$6:$B$13))</f>
        <v/>
      </c>
      <c r="N70" s="40"/>
      <c r="O70" s="8"/>
      <c r="P70" s="46"/>
      <c r="Q70" s="46"/>
      <c r="R70" s="49" t="str">
        <f>IF(P70="","",T70*M70*LOOKUP(RIGHT($D$2,3),定数!$A$6:$A$13,定数!$B$6:$B$13))</f>
        <v/>
      </c>
      <c r="S70" s="49"/>
      <c r="T70" s="50" t="str">
        <f t="shared" si="6"/>
        <v/>
      </c>
      <c r="U70" s="50"/>
      <c r="V70" t="str">
        <f t="shared" si="9"/>
        <v/>
      </c>
      <c r="W70" t="str">
        <f t="shared" si="2"/>
        <v/>
      </c>
      <c r="X70" s="41" t="str">
        <f t="shared" si="7"/>
        <v/>
      </c>
      <c r="Y70" s="42" t="str">
        <f t="shared" si="8"/>
        <v/>
      </c>
      <c r="Z70" t="str">
        <f t="shared" si="3"/>
        <v/>
      </c>
      <c r="AA70" t="str">
        <f t="shared" si="4"/>
        <v/>
      </c>
    </row>
    <row r="71" spans="2:27" x14ac:dyDescent="0.2">
      <c r="B71" s="40">
        <v>63</v>
      </c>
      <c r="C71" s="45" t="str">
        <f t="shared" si="0"/>
        <v/>
      </c>
      <c r="D71" s="45"/>
      <c r="E71" s="40"/>
      <c r="F71" s="8"/>
      <c r="G71" s="40"/>
      <c r="H71" s="46"/>
      <c r="I71" s="46"/>
      <c r="J71" s="40"/>
      <c r="K71" s="47" t="str">
        <f t="shared" si="5"/>
        <v/>
      </c>
      <c r="L71" s="48"/>
      <c r="M71" s="6" t="str">
        <f>IF(J71="","",(K71/J71)/LOOKUP(RIGHT($D$2,3),定数!$A$6:$A$13,定数!$B$6:$B$13))</f>
        <v/>
      </c>
      <c r="N71" s="40"/>
      <c r="O71" s="8"/>
      <c r="P71" s="46"/>
      <c r="Q71" s="46"/>
      <c r="R71" s="49" t="str">
        <f>IF(P71="","",T71*M71*LOOKUP(RIGHT($D$2,3),定数!$A$6:$A$13,定数!$B$6:$B$13))</f>
        <v/>
      </c>
      <c r="S71" s="49"/>
      <c r="T71" s="50" t="str">
        <f t="shared" si="6"/>
        <v/>
      </c>
      <c r="U71" s="50"/>
      <c r="V71" t="str">
        <f t="shared" si="9"/>
        <v/>
      </c>
      <c r="W71" t="str">
        <f t="shared" si="2"/>
        <v/>
      </c>
      <c r="X71" s="41" t="str">
        <f t="shared" si="7"/>
        <v/>
      </c>
      <c r="Y71" s="42" t="str">
        <f t="shared" si="8"/>
        <v/>
      </c>
      <c r="Z71" t="str">
        <f t="shared" si="3"/>
        <v/>
      </c>
      <c r="AA71" t="str">
        <f t="shared" si="4"/>
        <v/>
      </c>
    </row>
    <row r="72" spans="2:27" x14ac:dyDescent="0.2">
      <c r="B72" s="40">
        <v>64</v>
      </c>
      <c r="C72" s="45" t="str">
        <f t="shared" si="0"/>
        <v/>
      </c>
      <c r="D72" s="45"/>
      <c r="E72" s="40"/>
      <c r="F72" s="8"/>
      <c r="G72" s="40"/>
      <c r="H72" s="46"/>
      <c r="I72" s="46"/>
      <c r="J72" s="40"/>
      <c r="K72" s="47" t="str">
        <f t="shared" si="5"/>
        <v/>
      </c>
      <c r="L72" s="48"/>
      <c r="M72" s="6" t="str">
        <f>IF(J72="","",(K72/J72)/LOOKUP(RIGHT($D$2,3),定数!$A$6:$A$13,定数!$B$6:$B$13))</f>
        <v/>
      </c>
      <c r="N72" s="40"/>
      <c r="O72" s="8"/>
      <c r="P72" s="46"/>
      <c r="Q72" s="46"/>
      <c r="R72" s="49" t="str">
        <f>IF(P72="","",T72*M72*LOOKUP(RIGHT($D$2,3),定数!$A$6:$A$13,定数!$B$6:$B$13))</f>
        <v/>
      </c>
      <c r="S72" s="49"/>
      <c r="T72" s="50" t="str">
        <f t="shared" si="6"/>
        <v/>
      </c>
      <c r="U72" s="50"/>
      <c r="V72" t="str">
        <f t="shared" si="9"/>
        <v/>
      </c>
      <c r="W72" t="str">
        <f t="shared" si="2"/>
        <v/>
      </c>
      <c r="X72" s="41" t="str">
        <f t="shared" si="7"/>
        <v/>
      </c>
      <c r="Y72" s="42" t="str">
        <f t="shared" si="8"/>
        <v/>
      </c>
      <c r="Z72" t="str">
        <f t="shared" si="3"/>
        <v/>
      </c>
      <c r="AA72" t="str">
        <f t="shared" si="4"/>
        <v/>
      </c>
    </row>
    <row r="73" spans="2:27" x14ac:dyDescent="0.2">
      <c r="B73" s="40">
        <v>65</v>
      </c>
      <c r="C73" s="45" t="str">
        <f t="shared" si="0"/>
        <v/>
      </c>
      <c r="D73" s="45"/>
      <c r="E73" s="40"/>
      <c r="F73" s="8"/>
      <c r="G73" s="40"/>
      <c r="H73" s="46"/>
      <c r="I73" s="46"/>
      <c r="J73" s="40"/>
      <c r="K73" s="47" t="str">
        <f t="shared" si="5"/>
        <v/>
      </c>
      <c r="L73" s="48"/>
      <c r="M73" s="6" t="str">
        <f>IF(J73="","",(K73/J73)/LOOKUP(RIGHT($D$2,3),定数!$A$6:$A$13,定数!$B$6:$B$13))</f>
        <v/>
      </c>
      <c r="N73" s="40"/>
      <c r="O73" s="8"/>
      <c r="P73" s="46"/>
      <c r="Q73" s="46"/>
      <c r="R73" s="49" t="str">
        <f>IF(P73="","",T73*M73*LOOKUP(RIGHT($D$2,3),定数!$A$6:$A$13,定数!$B$6:$B$13))</f>
        <v/>
      </c>
      <c r="S73" s="49"/>
      <c r="T73" s="50" t="str">
        <f t="shared" si="6"/>
        <v/>
      </c>
      <c r="U73" s="50"/>
      <c r="V73" t="str">
        <f t="shared" si="9"/>
        <v/>
      </c>
      <c r="W73" t="str">
        <f t="shared" si="2"/>
        <v/>
      </c>
      <c r="X73" s="41" t="str">
        <f t="shared" si="7"/>
        <v/>
      </c>
      <c r="Y73" s="42" t="str">
        <f t="shared" si="8"/>
        <v/>
      </c>
      <c r="Z73" t="str">
        <f t="shared" si="3"/>
        <v/>
      </c>
      <c r="AA73" t="str">
        <f t="shared" si="4"/>
        <v/>
      </c>
    </row>
    <row r="74" spans="2:27" x14ac:dyDescent="0.2">
      <c r="B74" s="40">
        <v>66</v>
      </c>
      <c r="C74" s="45" t="str">
        <f t="shared" ref="C74:C108" si="10">IF(R73="","",C73+R73)</f>
        <v/>
      </c>
      <c r="D74" s="45"/>
      <c r="E74" s="40"/>
      <c r="F74" s="8"/>
      <c r="G74" s="40"/>
      <c r="H74" s="46"/>
      <c r="I74" s="46"/>
      <c r="J74" s="40"/>
      <c r="K74" s="47" t="str">
        <f t="shared" si="5"/>
        <v/>
      </c>
      <c r="L74" s="48"/>
      <c r="M74" s="6" t="str">
        <f>IF(J74="","",(K74/J74)/LOOKUP(RIGHT($D$2,3),定数!$A$6:$A$13,定数!$B$6:$B$13))</f>
        <v/>
      </c>
      <c r="N74" s="40"/>
      <c r="O74" s="8"/>
      <c r="P74" s="46"/>
      <c r="Q74" s="46"/>
      <c r="R74" s="49" t="str">
        <f>IF(P74="","",T74*M74*LOOKUP(RIGHT($D$2,3),定数!$A$6:$A$13,定数!$B$6:$B$13))</f>
        <v/>
      </c>
      <c r="S74" s="49"/>
      <c r="T74" s="50" t="str">
        <f t="shared" si="6"/>
        <v/>
      </c>
      <c r="U74" s="50"/>
      <c r="V74" t="str">
        <f t="shared" si="9"/>
        <v/>
      </c>
      <c r="W74" t="str">
        <f t="shared" si="9"/>
        <v/>
      </c>
      <c r="X74" s="41" t="str">
        <f t="shared" si="7"/>
        <v/>
      </c>
      <c r="Y74" s="42" t="str">
        <f t="shared" si="8"/>
        <v/>
      </c>
      <c r="Z74" t="str">
        <f t="shared" ref="Z74:Z108" si="11">IF(R74&gt;0,R74,"")</f>
        <v/>
      </c>
      <c r="AA74" t="str">
        <f t="shared" ref="AA74:AA108" si="12">IF(R74&lt;0,R74,"")</f>
        <v/>
      </c>
    </row>
    <row r="75" spans="2:27" x14ac:dyDescent="0.2">
      <c r="B75" s="40">
        <v>67</v>
      </c>
      <c r="C75" s="45" t="str">
        <f t="shared" si="10"/>
        <v/>
      </c>
      <c r="D75" s="45"/>
      <c r="E75" s="40"/>
      <c r="F75" s="8"/>
      <c r="G75" s="40"/>
      <c r="H75" s="46"/>
      <c r="I75" s="46"/>
      <c r="J75" s="40"/>
      <c r="K75" s="47" t="str">
        <f t="shared" ref="K75:K108" si="13">IF(J75="","",C75*0.03)</f>
        <v/>
      </c>
      <c r="L75" s="48"/>
      <c r="M75" s="6" t="str">
        <f>IF(J75="","",(K75/J75)/LOOKUP(RIGHT($D$2,3),定数!$A$6:$A$13,定数!$B$6:$B$13))</f>
        <v/>
      </c>
      <c r="N75" s="40"/>
      <c r="O75" s="8"/>
      <c r="P75" s="46"/>
      <c r="Q75" s="46"/>
      <c r="R75" s="49" t="str">
        <f>IF(P75="","",T75*M75*LOOKUP(RIGHT($D$2,3),定数!$A$6:$A$13,定数!$B$6:$B$13))</f>
        <v/>
      </c>
      <c r="S75" s="49"/>
      <c r="T75" s="50" t="str">
        <f t="shared" si="6"/>
        <v/>
      </c>
      <c r="U75" s="50"/>
      <c r="V75" t="str">
        <f t="shared" ref="V75:W90" si="14">IF(S75&lt;&gt;"",IF(S75&lt;0,1+V74,0),"")</f>
        <v/>
      </c>
      <c r="W75" t="str">
        <f t="shared" si="14"/>
        <v/>
      </c>
      <c r="X75" s="41" t="str">
        <f t="shared" si="7"/>
        <v/>
      </c>
      <c r="Y75" s="42" t="str">
        <f t="shared" si="8"/>
        <v/>
      </c>
      <c r="Z75" t="str">
        <f t="shared" si="11"/>
        <v/>
      </c>
      <c r="AA75" t="str">
        <f t="shared" si="12"/>
        <v/>
      </c>
    </row>
    <row r="76" spans="2:27" x14ac:dyDescent="0.2">
      <c r="B76" s="40">
        <v>68</v>
      </c>
      <c r="C76" s="45" t="str">
        <f t="shared" si="10"/>
        <v/>
      </c>
      <c r="D76" s="45"/>
      <c r="E76" s="40"/>
      <c r="F76" s="8"/>
      <c r="G76" s="40"/>
      <c r="H76" s="46"/>
      <c r="I76" s="46"/>
      <c r="J76" s="40"/>
      <c r="K76" s="47" t="str">
        <f t="shared" si="13"/>
        <v/>
      </c>
      <c r="L76" s="48"/>
      <c r="M76" s="6" t="str">
        <f>IF(J76="","",(K76/J76)/LOOKUP(RIGHT($D$2,3),定数!$A$6:$A$13,定数!$B$6:$B$13))</f>
        <v/>
      </c>
      <c r="N76" s="40"/>
      <c r="O76" s="8"/>
      <c r="P76" s="46"/>
      <c r="Q76" s="46"/>
      <c r="R76" s="49" t="str">
        <f>IF(P76="","",T76*M76*LOOKUP(RIGHT($D$2,3),定数!$A$6:$A$13,定数!$B$6:$B$13))</f>
        <v/>
      </c>
      <c r="S76" s="49"/>
      <c r="T76" s="50" t="str">
        <f t="shared" ref="T76:T108" si="15">IF(P76="","",IF(G76="買",(P76-H76),(H76-P76))*IF(RIGHT($D$2,3)="JPY",100,10000))</f>
        <v/>
      </c>
      <c r="U76" s="50"/>
      <c r="V76" t="str">
        <f t="shared" si="14"/>
        <v/>
      </c>
      <c r="W76" t="str">
        <f t="shared" si="14"/>
        <v/>
      </c>
      <c r="X76" s="41" t="str">
        <f t="shared" ref="X76:X108" si="16">IF(C76&lt;&gt;"",MAX(X75,C76),"")</f>
        <v/>
      </c>
      <c r="Y76" s="42" t="str">
        <f t="shared" ref="Y76:Y108" si="17">IF(X76&lt;&gt;"",1-(C76/X76),"")</f>
        <v/>
      </c>
      <c r="Z76" t="str">
        <f t="shared" si="11"/>
        <v/>
      </c>
      <c r="AA76" t="str">
        <f t="shared" si="12"/>
        <v/>
      </c>
    </row>
    <row r="77" spans="2:27" x14ac:dyDescent="0.2">
      <c r="B77" s="40">
        <v>69</v>
      </c>
      <c r="C77" s="45" t="str">
        <f t="shared" si="10"/>
        <v/>
      </c>
      <c r="D77" s="45"/>
      <c r="E77" s="40"/>
      <c r="F77" s="8"/>
      <c r="G77" s="40"/>
      <c r="H77" s="46"/>
      <c r="I77" s="46"/>
      <c r="J77" s="40"/>
      <c r="K77" s="47" t="str">
        <f t="shared" si="13"/>
        <v/>
      </c>
      <c r="L77" s="48"/>
      <c r="M77" s="6" t="str">
        <f>IF(J77="","",(K77/J77)/LOOKUP(RIGHT($D$2,3),定数!$A$6:$A$13,定数!$B$6:$B$13))</f>
        <v/>
      </c>
      <c r="N77" s="40"/>
      <c r="O77" s="8"/>
      <c r="P77" s="46"/>
      <c r="Q77" s="46"/>
      <c r="R77" s="49" t="str">
        <f>IF(P77="","",T77*M77*LOOKUP(RIGHT($D$2,3),定数!$A$6:$A$13,定数!$B$6:$B$13))</f>
        <v/>
      </c>
      <c r="S77" s="49"/>
      <c r="T77" s="50" t="str">
        <f t="shared" si="15"/>
        <v/>
      </c>
      <c r="U77" s="50"/>
      <c r="V77" t="str">
        <f t="shared" si="14"/>
        <v/>
      </c>
      <c r="W77" t="str">
        <f t="shared" si="14"/>
        <v/>
      </c>
      <c r="X77" s="41" t="str">
        <f t="shared" si="16"/>
        <v/>
      </c>
      <c r="Y77" s="42" t="str">
        <f t="shared" si="17"/>
        <v/>
      </c>
      <c r="Z77" t="str">
        <f t="shared" si="11"/>
        <v/>
      </c>
      <c r="AA77" t="str">
        <f t="shared" si="12"/>
        <v/>
      </c>
    </row>
    <row r="78" spans="2:27" x14ac:dyDescent="0.2">
      <c r="B78" s="40">
        <v>70</v>
      </c>
      <c r="C78" s="45" t="str">
        <f t="shared" si="10"/>
        <v/>
      </c>
      <c r="D78" s="45"/>
      <c r="E78" s="40"/>
      <c r="F78" s="8"/>
      <c r="G78" s="40"/>
      <c r="H78" s="46"/>
      <c r="I78" s="46"/>
      <c r="J78" s="40"/>
      <c r="K78" s="47" t="str">
        <f t="shared" si="13"/>
        <v/>
      </c>
      <c r="L78" s="48"/>
      <c r="M78" s="6" t="str">
        <f>IF(J78="","",(K78/J78)/LOOKUP(RIGHT($D$2,3),定数!$A$6:$A$13,定数!$B$6:$B$13))</f>
        <v/>
      </c>
      <c r="N78" s="40"/>
      <c r="O78" s="8"/>
      <c r="P78" s="46"/>
      <c r="Q78" s="46"/>
      <c r="R78" s="49" t="str">
        <f>IF(P78="","",T78*M78*LOOKUP(RIGHT($D$2,3),定数!$A$6:$A$13,定数!$B$6:$B$13))</f>
        <v/>
      </c>
      <c r="S78" s="49"/>
      <c r="T78" s="50" t="str">
        <f t="shared" si="15"/>
        <v/>
      </c>
      <c r="U78" s="50"/>
      <c r="V78" t="str">
        <f t="shared" si="14"/>
        <v/>
      </c>
      <c r="W78" t="str">
        <f t="shared" si="14"/>
        <v/>
      </c>
      <c r="X78" s="41" t="str">
        <f t="shared" si="16"/>
        <v/>
      </c>
      <c r="Y78" s="42" t="str">
        <f t="shared" si="17"/>
        <v/>
      </c>
      <c r="Z78" t="str">
        <f t="shared" si="11"/>
        <v/>
      </c>
      <c r="AA78" t="str">
        <f t="shared" si="12"/>
        <v/>
      </c>
    </row>
    <row r="79" spans="2:27" x14ac:dyDescent="0.2">
      <c r="B79" s="40">
        <v>71</v>
      </c>
      <c r="C79" s="45" t="str">
        <f t="shared" si="10"/>
        <v/>
      </c>
      <c r="D79" s="45"/>
      <c r="E79" s="40"/>
      <c r="F79" s="8"/>
      <c r="G79" s="40"/>
      <c r="H79" s="46"/>
      <c r="I79" s="46"/>
      <c r="J79" s="40"/>
      <c r="K79" s="47" t="str">
        <f t="shared" si="13"/>
        <v/>
      </c>
      <c r="L79" s="48"/>
      <c r="M79" s="6" t="str">
        <f>IF(J79="","",(K79/J79)/LOOKUP(RIGHT($D$2,3),定数!$A$6:$A$13,定数!$B$6:$B$13))</f>
        <v/>
      </c>
      <c r="N79" s="40"/>
      <c r="O79" s="8"/>
      <c r="P79" s="46"/>
      <c r="Q79" s="46"/>
      <c r="R79" s="49" t="str">
        <f>IF(P79="","",T79*M79*LOOKUP(RIGHT($D$2,3),定数!$A$6:$A$13,定数!$B$6:$B$13))</f>
        <v/>
      </c>
      <c r="S79" s="49"/>
      <c r="T79" s="50" t="str">
        <f t="shared" si="15"/>
        <v/>
      </c>
      <c r="U79" s="50"/>
      <c r="V79" t="str">
        <f t="shared" si="14"/>
        <v/>
      </c>
      <c r="W79" t="str">
        <f t="shared" si="14"/>
        <v/>
      </c>
      <c r="X79" s="41" t="str">
        <f t="shared" si="16"/>
        <v/>
      </c>
      <c r="Y79" s="42" t="str">
        <f t="shared" si="17"/>
        <v/>
      </c>
      <c r="Z79" t="str">
        <f t="shared" si="11"/>
        <v/>
      </c>
      <c r="AA79" t="str">
        <f t="shared" si="12"/>
        <v/>
      </c>
    </row>
    <row r="80" spans="2:27" x14ac:dyDescent="0.2">
      <c r="B80" s="40">
        <v>72</v>
      </c>
      <c r="C80" s="45" t="str">
        <f t="shared" si="10"/>
        <v/>
      </c>
      <c r="D80" s="45"/>
      <c r="E80" s="40"/>
      <c r="F80" s="8"/>
      <c r="G80" s="40"/>
      <c r="H80" s="46"/>
      <c r="I80" s="46"/>
      <c r="J80" s="40"/>
      <c r="K80" s="47" t="str">
        <f t="shared" si="13"/>
        <v/>
      </c>
      <c r="L80" s="48"/>
      <c r="M80" s="6" t="str">
        <f>IF(J80="","",(K80/J80)/LOOKUP(RIGHT($D$2,3),定数!$A$6:$A$13,定数!$B$6:$B$13))</f>
        <v/>
      </c>
      <c r="N80" s="40"/>
      <c r="O80" s="8"/>
      <c r="P80" s="46"/>
      <c r="Q80" s="46"/>
      <c r="R80" s="49" t="str">
        <f>IF(P80="","",T80*M80*LOOKUP(RIGHT($D$2,3),定数!$A$6:$A$13,定数!$B$6:$B$13))</f>
        <v/>
      </c>
      <c r="S80" s="49"/>
      <c r="T80" s="50" t="str">
        <f t="shared" si="15"/>
        <v/>
      </c>
      <c r="U80" s="50"/>
      <c r="V80" t="str">
        <f t="shared" si="14"/>
        <v/>
      </c>
      <c r="W80" t="str">
        <f t="shared" si="14"/>
        <v/>
      </c>
      <c r="X80" s="41" t="str">
        <f t="shared" si="16"/>
        <v/>
      </c>
      <c r="Y80" s="42" t="str">
        <f t="shared" si="17"/>
        <v/>
      </c>
      <c r="Z80" t="str">
        <f t="shared" si="11"/>
        <v/>
      </c>
      <c r="AA80" t="str">
        <f t="shared" si="12"/>
        <v/>
      </c>
    </row>
    <row r="81" spans="2:27" x14ac:dyDescent="0.2">
      <c r="B81" s="40">
        <v>73</v>
      </c>
      <c r="C81" s="45" t="str">
        <f t="shared" si="10"/>
        <v/>
      </c>
      <c r="D81" s="45"/>
      <c r="E81" s="40"/>
      <c r="F81" s="8"/>
      <c r="G81" s="40"/>
      <c r="H81" s="46"/>
      <c r="I81" s="46"/>
      <c r="J81" s="40"/>
      <c r="K81" s="47" t="str">
        <f t="shared" si="13"/>
        <v/>
      </c>
      <c r="L81" s="48"/>
      <c r="M81" s="6" t="str">
        <f>IF(J81="","",(K81/J81)/LOOKUP(RIGHT($D$2,3),定数!$A$6:$A$13,定数!$B$6:$B$13))</f>
        <v/>
      </c>
      <c r="N81" s="40"/>
      <c r="O81" s="8"/>
      <c r="P81" s="46"/>
      <c r="Q81" s="46"/>
      <c r="R81" s="49" t="str">
        <f>IF(P81="","",T81*M81*LOOKUP(RIGHT($D$2,3),定数!$A$6:$A$13,定数!$B$6:$B$13))</f>
        <v/>
      </c>
      <c r="S81" s="49"/>
      <c r="T81" s="50" t="str">
        <f t="shared" si="15"/>
        <v/>
      </c>
      <c r="U81" s="50"/>
      <c r="V81" t="str">
        <f t="shared" si="14"/>
        <v/>
      </c>
      <c r="W81" t="str">
        <f t="shared" si="14"/>
        <v/>
      </c>
      <c r="X81" s="41" t="str">
        <f t="shared" si="16"/>
        <v/>
      </c>
      <c r="Y81" s="42" t="str">
        <f t="shared" si="17"/>
        <v/>
      </c>
      <c r="Z81" t="str">
        <f t="shared" si="11"/>
        <v/>
      </c>
      <c r="AA81" t="str">
        <f t="shared" si="12"/>
        <v/>
      </c>
    </row>
    <row r="82" spans="2:27" x14ac:dyDescent="0.2">
      <c r="B82" s="40">
        <v>74</v>
      </c>
      <c r="C82" s="45" t="str">
        <f t="shared" si="10"/>
        <v/>
      </c>
      <c r="D82" s="45"/>
      <c r="E82" s="40"/>
      <c r="F82" s="8"/>
      <c r="G82" s="40"/>
      <c r="H82" s="46"/>
      <c r="I82" s="46"/>
      <c r="J82" s="40"/>
      <c r="K82" s="47" t="str">
        <f t="shared" si="13"/>
        <v/>
      </c>
      <c r="L82" s="48"/>
      <c r="M82" s="6" t="str">
        <f>IF(J82="","",(K82/J82)/LOOKUP(RIGHT($D$2,3),定数!$A$6:$A$13,定数!$B$6:$B$13))</f>
        <v/>
      </c>
      <c r="N82" s="40"/>
      <c r="O82" s="8"/>
      <c r="P82" s="46"/>
      <c r="Q82" s="46"/>
      <c r="R82" s="49" t="str">
        <f>IF(P82="","",T82*M82*LOOKUP(RIGHT($D$2,3),定数!$A$6:$A$13,定数!$B$6:$B$13))</f>
        <v/>
      </c>
      <c r="S82" s="49"/>
      <c r="T82" s="50" t="str">
        <f t="shared" si="15"/>
        <v/>
      </c>
      <c r="U82" s="50"/>
      <c r="V82" t="str">
        <f t="shared" si="14"/>
        <v/>
      </c>
      <c r="W82" t="str">
        <f t="shared" si="14"/>
        <v/>
      </c>
      <c r="X82" s="41" t="str">
        <f t="shared" si="16"/>
        <v/>
      </c>
      <c r="Y82" s="42" t="str">
        <f t="shared" si="17"/>
        <v/>
      </c>
      <c r="Z82" t="str">
        <f t="shared" si="11"/>
        <v/>
      </c>
      <c r="AA82" t="str">
        <f t="shared" si="12"/>
        <v/>
      </c>
    </row>
    <row r="83" spans="2:27" x14ac:dyDescent="0.2">
      <c r="B83" s="40">
        <v>75</v>
      </c>
      <c r="C83" s="45" t="str">
        <f t="shared" si="10"/>
        <v/>
      </c>
      <c r="D83" s="45"/>
      <c r="E83" s="40"/>
      <c r="F83" s="8"/>
      <c r="G83" s="40"/>
      <c r="H83" s="46"/>
      <c r="I83" s="46"/>
      <c r="J83" s="40"/>
      <c r="K83" s="47" t="str">
        <f t="shared" si="13"/>
        <v/>
      </c>
      <c r="L83" s="48"/>
      <c r="M83" s="6" t="str">
        <f>IF(J83="","",(K83/J83)/LOOKUP(RIGHT($D$2,3),定数!$A$6:$A$13,定数!$B$6:$B$13))</f>
        <v/>
      </c>
      <c r="N83" s="40"/>
      <c r="O83" s="8"/>
      <c r="P83" s="46"/>
      <c r="Q83" s="46"/>
      <c r="R83" s="49" t="str">
        <f>IF(P83="","",T83*M83*LOOKUP(RIGHT($D$2,3),定数!$A$6:$A$13,定数!$B$6:$B$13))</f>
        <v/>
      </c>
      <c r="S83" s="49"/>
      <c r="T83" s="50" t="str">
        <f t="shared" si="15"/>
        <v/>
      </c>
      <c r="U83" s="50"/>
      <c r="V83" t="str">
        <f t="shared" si="14"/>
        <v/>
      </c>
      <c r="W83" t="str">
        <f t="shared" si="14"/>
        <v/>
      </c>
      <c r="X83" s="41" t="str">
        <f t="shared" si="16"/>
        <v/>
      </c>
      <c r="Y83" s="42" t="str">
        <f t="shared" si="17"/>
        <v/>
      </c>
      <c r="Z83" t="str">
        <f t="shared" si="11"/>
        <v/>
      </c>
      <c r="AA83" t="str">
        <f t="shared" si="12"/>
        <v/>
      </c>
    </row>
    <row r="84" spans="2:27" x14ac:dyDescent="0.2">
      <c r="B84" s="40">
        <v>76</v>
      </c>
      <c r="C84" s="45" t="str">
        <f t="shared" si="10"/>
        <v/>
      </c>
      <c r="D84" s="45"/>
      <c r="E84" s="40"/>
      <c r="F84" s="8"/>
      <c r="G84" s="40"/>
      <c r="H84" s="46"/>
      <c r="I84" s="46"/>
      <c r="J84" s="40"/>
      <c r="K84" s="47" t="str">
        <f t="shared" si="13"/>
        <v/>
      </c>
      <c r="L84" s="48"/>
      <c r="M84" s="6" t="str">
        <f>IF(J84="","",(K84/J84)/LOOKUP(RIGHT($D$2,3),定数!$A$6:$A$13,定数!$B$6:$B$13))</f>
        <v/>
      </c>
      <c r="N84" s="40"/>
      <c r="O84" s="8"/>
      <c r="P84" s="46"/>
      <c r="Q84" s="46"/>
      <c r="R84" s="49" t="str">
        <f>IF(P84="","",T84*M84*LOOKUP(RIGHT($D$2,3),定数!$A$6:$A$13,定数!$B$6:$B$13))</f>
        <v/>
      </c>
      <c r="S84" s="49"/>
      <c r="T84" s="50" t="str">
        <f t="shared" si="15"/>
        <v/>
      </c>
      <c r="U84" s="50"/>
      <c r="V84" t="str">
        <f t="shared" si="14"/>
        <v/>
      </c>
      <c r="W84" t="str">
        <f t="shared" si="14"/>
        <v/>
      </c>
      <c r="X84" s="41" t="str">
        <f t="shared" si="16"/>
        <v/>
      </c>
      <c r="Y84" s="42" t="str">
        <f t="shared" si="17"/>
        <v/>
      </c>
      <c r="Z84" t="str">
        <f t="shared" si="11"/>
        <v/>
      </c>
      <c r="AA84" t="str">
        <f t="shared" si="12"/>
        <v/>
      </c>
    </row>
    <row r="85" spans="2:27" x14ac:dyDescent="0.2">
      <c r="B85" s="40">
        <v>77</v>
      </c>
      <c r="C85" s="45" t="str">
        <f t="shared" si="10"/>
        <v/>
      </c>
      <c r="D85" s="45"/>
      <c r="E85" s="40"/>
      <c r="F85" s="8"/>
      <c r="G85" s="40"/>
      <c r="H85" s="46"/>
      <c r="I85" s="46"/>
      <c r="J85" s="40"/>
      <c r="K85" s="47" t="str">
        <f t="shared" si="13"/>
        <v/>
      </c>
      <c r="L85" s="48"/>
      <c r="M85" s="6" t="str">
        <f>IF(J85="","",(K85/J85)/LOOKUP(RIGHT($D$2,3),定数!$A$6:$A$13,定数!$B$6:$B$13))</f>
        <v/>
      </c>
      <c r="N85" s="40"/>
      <c r="O85" s="8"/>
      <c r="P85" s="46"/>
      <c r="Q85" s="46"/>
      <c r="R85" s="49" t="str">
        <f>IF(P85="","",T85*M85*LOOKUP(RIGHT($D$2,3),定数!$A$6:$A$13,定数!$B$6:$B$13))</f>
        <v/>
      </c>
      <c r="S85" s="49"/>
      <c r="T85" s="50" t="str">
        <f t="shared" si="15"/>
        <v/>
      </c>
      <c r="U85" s="50"/>
      <c r="V85" t="str">
        <f t="shared" si="14"/>
        <v/>
      </c>
      <c r="W85" t="str">
        <f t="shared" si="14"/>
        <v/>
      </c>
      <c r="X85" s="41" t="str">
        <f t="shared" si="16"/>
        <v/>
      </c>
      <c r="Y85" s="42" t="str">
        <f t="shared" si="17"/>
        <v/>
      </c>
      <c r="Z85" t="str">
        <f t="shared" si="11"/>
        <v/>
      </c>
      <c r="AA85" t="str">
        <f t="shared" si="12"/>
        <v/>
      </c>
    </row>
    <row r="86" spans="2:27" x14ac:dyDescent="0.2">
      <c r="B86" s="40">
        <v>78</v>
      </c>
      <c r="C86" s="45" t="str">
        <f t="shared" si="10"/>
        <v/>
      </c>
      <c r="D86" s="45"/>
      <c r="E86" s="40"/>
      <c r="F86" s="8"/>
      <c r="G86" s="40"/>
      <c r="H86" s="46"/>
      <c r="I86" s="46"/>
      <c r="J86" s="40"/>
      <c r="K86" s="47" t="str">
        <f t="shared" si="13"/>
        <v/>
      </c>
      <c r="L86" s="48"/>
      <c r="M86" s="6" t="str">
        <f>IF(J86="","",(K86/J86)/LOOKUP(RIGHT($D$2,3),定数!$A$6:$A$13,定数!$B$6:$B$13))</f>
        <v/>
      </c>
      <c r="N86" s="40"/>
      <c r="O86" s="8"/>
      <c r="P86" s="46"/>
      <c r="Q86" s="46"/>
      <c r="R86" s="49" t="str">
        <f>IF(P86="","",T86*M86*LOOKUP(RIGHT($D$2,3),定数!$A$6:$A$13,定数!$B$6:$B$13))</f>
        <v/>
      </c>
      <c r="S86" s="49"/>
      <c r="T86" s="50" t="str">
        <f t="shared" si="15"/>
        <v/>
      </c>
      <c r="U86" s="50"/>
      <c r="V86" t="str">
        <f t="shared" si="14"/>
        <v/>
      </c>
      <c r="W86" t="str">
        <f t="shared" si="14"/>
        <v/>
      </c>
      <c r="X86" s="41" t="str">
        <f t="shared" si="16"/>
        <v/>
      </c>
      <c r="Y86" s="42" t="str">
        <f t="shared" si="17"/>
        <v/>
      </c>
      <c r="Z86" t="str">
        <f t="shared" si="11"/>
        <v/>
      </c>
      <c r="AA86" t="str">
        <f t="shared" si="12"/>
        <v/>
      </c>
    </row>
    <row r="87" spans="2:27" x14ac:dyDescent="0.2">
      <c r="B87" s="40">
        <v>79</v>
      </c>
      <c r="C87" s="45" t="str">
        <f t="shared" si="10"/>
        <v/>
      </c>
      <c r="D87" s="45"/>
      <c r="E87" s="40"/>
      <c r="F87" s="8"/>
      <c r="G87" s="40"/>
      <c r="H87" s="46"/>
      <c r="I87" s="46"/>
      <c r="J87" s="40"/>
      <c r="K87" s="47" t="str">
        <f t="shared" si="13"/>
        <v/>
      </c>
      <c r="L87" s="48"/>
      <c r="M87" s="6" t="str">
        <f>IF(J87="","",(K87/J87)/LOOKUP(RIGHT($D$2,3),定数!$A$6:$A$13,定数!$B$6:$B$13))</f>
        <v/>
      </c>
      <c r="N87" s="40"/>
      <c r="O87" s="8"/>
      <c r="P87" s="46"/>
      <c r="Q87" s="46"/>
      <c r="R87" s="49" t="str">
        <f>IF(P87="","",T87*M87*LOOKUP(RIGHT($D$2,3),定数!$A$6:$A$13,定数!$B$6:$B$13))</f>
        <v/>
      </c>
      <c r="S87" s="49"/>
      <c r="T87" s="50" t="str">
        <f t="shared" si="15"/>
        <v/>
      </c>
      <c r="U87" s="50"/>
      <c r="V87" t="str">
        <f t="shared" si="14"/>
        <v/>
      </c>
      <c r="W87" t="str">
        <f t="shared" si="14"/>
        <v/>
      </c>
      <c r="X87" s="41" t="str">
        <f t="shared" si="16"/>
        <v/>
      </c>
      <c r="Y87" s="42" t="str">
        <f t="shared" si="17"/>
        <v/>
      </c>
      <c r="Z87" t="str">
        <f t="shared" si="11"/>
        <v/>
      </c>
      <c r="AA87" t="str">
        <f t="shared" si="12"/>
        <v/>
      </c>
    </row>
    <row r="88" spans="2:27" x14ac:dyDescent="0.2">
      <c r="B88" s="40">
        <v>80</v>
      </c>
      <c r="C88" s="45" t="str">
        <f t="shared" si="10"/>
        <v/>
      </c>
      <c r="D88" s="45"/>
      <c r="E88" s="40"/>
      <c r="F88" s="8"/>
      <c r="G88" s="40"/>
      <c r="H88" s="46"/>
      <c r="I88" s="46"/>
      <c r="J88" s="40"/>
      <c r="K88" s="47" t="str">
        <f t="shared" si="13"/>
        <v/>
      </c>
      <c r="L88" s="48"/>
      <c r="M88" s="6" t="str">
        <f>IF(J88="","",(K88/J88)/LOOKUP(RIGHT($D$2,3),定数!$A$6:$A$13,定数!$B$6:$B$13))</f>
        <v/>
      </c>
      <c r="N88" s="40"/>
      <c r="O88" s="8"/>
      <c r="P88" s="46"/>
      <c r="Q88" s="46"/>
      <c r="R88" s="49" t="str">
        <f>IF(P88="","",T88*M88*LOOKUP(RIGHT($D$2,3),定数!$A$6:$A$13,定数!$B$6:$B$13))</f>
        <v/>
      </c>
      <c r="S88" s="49"/>
      <c r="T88" s="50" t="str">
        <f t="shared" si="15"/>
        <v/>
      </c>
      <c r="U88" s="50"/>
      <c r="V88" t="str">
        <f t="shared" si="14"/>
        <v/>
      </c>
      <c r="W88" t="str">
        <f t="shared" si="14"/>
        <v/>
      </c>
      <c r="X88" s="41" t="str">
        <f t="shared" si="16"/>
        <v/>
      </c>
      <c r="Y88" s="42" t="str">
        <f t="shared" si="17"/>
        <v/>
      </c>
      <c r="Z88" t="str">
        <f t="shared" si="11"/>
        <v/>
      </c>
      <c r="AA88" t="str">
        <f t="shared" si="12"/>
        <v/>
      </c>
    </row>
    <row r="89" spans="2:27" x14ac:dyDescent="0.2">
      <c r="B89" s="40">
        <v>81</v>
      </c>
      <c r="C89" s="45" t="str">
        <f t="shared" si="10"/>
        <v/>
      </c>
      <c r="D89" s="45"/>
      <c r="E89" s="40"/>
      <c r="F89" s="8"/>
      <c r="G89" s="40"/>
      <c r="H89" s="46"/>
      <c r="I89" s="46"/>
      <c r="J89" s="40"/>
      <c r="K89" s="47" t="str">
        <f t="shared" si="13"/>
        <v/>
      </c>
      <c r="L89" s="48"/>
      <c r="M89" s="6" t="str">
        <f>IF(J89="","",(K89/J89)/LOOKUP(RIGHT($D$2,3),定数!$A$6:$A$13,定数!$B$6:$B$13))</f>
        <v/>
      </c>
      <c r="N89" s="40"/>
      <c r="O89" s="8"/>
      <c r="P89" s="46"/>
      <c r="Q89" s="46"/>
      <c r="R89" s="49" t="str">
        <f>IF(P89="","",T89*M89*LOOKUP(RIGHT($D$2,3),定数!$A$6:$A$13,定数!$B$6:$B$13))</f>
        <v/>
      </c>
      <c r="S89" s="49"/>
      <c r="T89" s="50" t="str">
        <f t="shared" si="15"/>
        <v/>
      </c>
      <c r="U89" s="50"/>
      <c r="V89" t="str">
        <f t="shared" si="14"/>
        <v/>
      </c>
      <c r="W89" t="str">
        <f t="shared" si="14"/>
        <v/>
      </c>
      <c r="X89" s="41" t="str">
        <f t="shared" si="16"/>
        <v/>
      </c>
      <c r="Y89" s="42" t="str">
        <f t="shared" si="17"/>
        <v/>
      </c>
      <c r="Z89" t="str">
        <f t="shared" si="11"/>
        <v/>
      </c>
      <c r="AA89" t="str">
        <f t="shared" si="12"/>
        <v/>
      </c>
    </row>
    <row r="90" spans="2:27" x14ac:dyDescent="0.2">
      <c r="B90" s="40">
        <v>82</v>
      </c>
      <c r="C90" s="45" t="str">
        <f t="shared" si="10"/>
        <v/>
      </c>
      <c r="D90" s="45"/>
      <c r="E90" s="40"/>
      <c r="F90" s="8"/>
      <c r="G90" s="40"/>
      <c r="H90" s="46"/>
      <c r="I90" s="46"/>
      <c r="J90" s="40"/>
      <c r="K90" s="47" t="str">
        <f t="shared" si="13"/>
        <v/>
      </c>
      <c r="L90" s="48"/>
      <c r="M90" s="6" t="str">
        <f>IF(J90="","",(K90/J90)/LOOKUP(RIGHT($D$2,3),定数!$A$6:$A$13,定数!$B$6:$B$13))</f>
        <v/>
      </c>
      <c r="N90" s="40"/>
      <c r="O90" s="8"/>
      <c r="P90" s="46"/>
      <c r="Q90" s="46"/>
      <c r="R90" s="49" t="str">
        <f>IF(P90="","",T90*M90*LOOKUP(RIGHT($D$2,3),定数!$A$6:$A$13,定数!$B$6:$B$13))</f>
        <v/>
      </c>
      <c r="S90" s="49"/>
      <c r="T90" s="50" t="str">
        <f t="shared" si="15"/>
        <v/>
      </c>
      <c r="U90" s="50"/>
      <c r="V90" t="str">
        <f t="shared" si="14"/>
        <v/>
      </c>
      <c r="W90" t="str">
        <f t="shared" si="14"/>
        <v/>
      </c>
      <c r="X90" s="41" t="str">
        <f t="shared" si="16"/>
        <v/>
      </c>
      <c r="Y90" s="42" t="str">
        <f t="shared" si="17"/>
        <v/>
      </c>
      <c r="Z90" t="str">
        <f t="shared" si="11"/>
        <v/>
      </c>
      <c r="AA90" t="str">
        <f t="shared" si="12"/>
        <v/>
      </c>
    </row>
    <row r="91" spans="2:27" x14ac:dyDescent="0.2">
      <c r="B91" s="40">
        <v>83</v>
      </c>
      <c r="C91" s="45" t="str">
        <f t="shared" si="10"/>
        <v/>
      </c>
      <c r="D91" s="45"/>
      <c r="E91" s="40"/>
      <c r="F91" s="8"/>
      <c r="G91" s="40"/>
      <c r="H91" s="46"/>
      <c r="I91" s="46"/>
      <c r="J91" s="40"/>
      <c r="K91" s="47" t="str">
        <f t="shared" si="13"/>
        <v/>
      </c>
      <c r="L91" s="48"/>
      <c r="M91" s="6" t="str">
        <f>IF(J91="","",(K91/J91)/LOOKUP(RIGHT($D$2,3),定数!$A$6:$A$13,定数!$B$6:$B$13))</f>
        <v/>
      </c>
      <c r="N91" s="40"/>
      <c r="O91" s="8"/>
      <c r="P91" s="46"/>
      <c r="Q91" s="46"/>
      <c r="R91" s="49" t="str">
        <f>IF(P91="","",T91*M91*LOOKUP(RIGHT($D$2,3),定数!$A$6:$A$13,定数!$B$6:$B$13))</f>
        <v/>
      </c>
      <c r="S91" s="49"/>
      <c r="T91" s="50" t="str">
        <f t="shared" si="15"/>
        <v/>
      </c>
      <c r="U91" s="50"/>
      <c r="V91" t="str">
        <f t="shared" ref="V91:W106" si="18">IF(S91&lt;&gt;"",IF(S91&lt;0,1+V90,0),"")</f>
        <v/>
      </c>
      <c r="W91" t="str">
        <f t="shared" si="18"/>
        <v/>
      </c>
      <c r="X91" s="41" t="str">
        <f t="shared" si="16"/>
        <v/>
      </c>
      <c r="Y91" s="42" t="str">
        <f t="shared" si="17"/>
        <v/>
      </c>
      <c r="Z91" t="str">
        <f t="shared" si="11"/>
        <v/>
      </c>
      <c r="AA91" t="str">
        <f t="shared" si="12"/>
        <v/>
      </c>
    </row>
    <row r="92" spans="2:27" x14ac:dyDescent="0.2">
      <c r="B92" s="40">
        <v>84</v>
      </c>
      <c r="C92" s="45" t="str">
        <f t="shared" si="10"/>
        <v/>
      </c>
      <c r="D92" s="45"/>
      <c r="E92" s="40"/>
      <c r="F92" s="8"/>
      <c r="G92" s="40"/>
      <c r="H92" s="46"/>
      <c r="I92" s="46"/>
      <c r="J92" s="40"/>
      <c r="K92" s="47" t="str">
        <f t="shared" si="13"/>
        <v/>
      </c>
      <c r="L92" s="48"/>
      <c r="M92" s="6" t="str">
        <f>IF(J92="","",(K92/J92)/LOOKUP(RIGHT($D$2,3),定数!$A$6:$A$13,定数!$B$6:$B$13))</f>
        <v/>
      </c>
      <c r="N92" s="40"/>
      <c r="O92" s="8"/>
      <c r="P92" s="46"/>
      <c r="Q92" s="46"/>
      <c r="R92" s="49" t="str">
        <f>IF(P92="","",T92*M92*LOOKUP(RIGHT($D$2,3),定数!$A$6:$A$13,定数!$B$6:$B$13))</f>
        <v/>
      </c>
      <c r="S92" s="49"/>
      <c r="T92" s="50" t="str">
        <f t="shared" si="15"/>
        <v/>
      </c>
      <c r="U92" s="50"/>
      <c r="V92" t="str">
        <f t="shared" si="18"/>
        <v/>
      </c>
      <c r="W92" t="str">
        <f t="shared" si="18"/>
        <v/>
      </c>
      <c r="X92" s="41" t="str">
        <f t="shared" si="16"/>
        <v/>
      </c>
      <c r="Y92" s="42" t="str">
        <f t="shared" si="17"/>
        <v/>
      </c>
      <c r="Z92" t="str">
        <f t="shared" si="11"/>
        <v/>
      </c>
      <c r="AA92" t="str">
        <f t="shared" si="12"/>
        <v/>
      </c>
    </row>
    <row r="93" spans="2:27" x14ac:dyDescent="0.2">
      <c r="B93" s="40">
        <v>85</v>
      </c>
      <c r="C93" s="45" t="str">
        <f t="shared" si="10"/>
        <v/>
      </c>
      <c r="D93" s="45"/>
      <c r="E93" s="40"/>
      <c r="F93" s="8"/>
      <c r="G93" s="40"/>
      <c r="H93" s="46"/>
      <c r="I93" s="46"/>
      <c r="J93" s="40"/>
      <c r="K93" s="47" t="str">
        <f t="shared" si="13"/>
        <v/>
      </c>
      <c r="L93" s="48"/>
      <c r="M93" s="6" t="str">
        <f>IF(J93="","",(K93/J93)/LOOKUP(RIGHT($D$2,3),定数!$A$6:$A$13,定数!$B$6:$B$13))</f>
        <v/>
      </c>
      <c r="N93" s="40"/>
      <c r="O93" s="8"/>
      <c r="P93" s="46"/>
      <c r="Q93" s="46"/>
      <c r="R93" s="49" t="str">
        <f>IF(P93="","",T93*M93*LOOKUP(RIGHT($D$2,3),定数!$A$6:$A$13,定数!$B$6:$B$13))</f>
        <v/>
      </c>
      <c r="S93" s="49"/>
      <c r="T93" s="50" t="str">
        <f t="shared" si="15"/>
        <v/>
      </c>
      <c r="U93" s="50"/>
      <c r="V93" t="str">
        <f t="shared" si="18"/>
        <v/>
      </c>
      <c r="W93" t="str">
        <f t="shared" si="18"/>
        <v/>
      </c>
      <c r="X93" s="41" t="str">
        <f t="shared" si="16"/>
        <v/>
      </c>
      <c r="Y93" s="42" t="str">
        <f t="shared" si="17"/>
        <v/>
      </c>
      <c r="Z93" t="str">
        <f t="shared" si="11"/>
        <v/>
      </c>
      <c r="AA93" t="str">
        <f t="shared" si="12"/>
        <v/>
      </c>
    </row>
    <row r="94" spans="2:27" x14ac:dyDescent="0.2">
      <c r="B94" s="40">
        <v>86</v>
      </c>
      <c r="C94" s="45" t="str">
        <f t="shared" si="10"/>
        <v/>
      </c>
      <c r="D94" s="45"/>
      <c r="E94" s="40"/>
      <c r="F94" s="8"/>
      <c r="G94" s="40"/>
      <c r="H94" s="46"/>
      <c r="I94" s="46"/>
      <c r="J94" s="40"/>
      <c r="K94" s="47" t="str">
        <f t="shared" si="13"/>
        <v/>
      </c>
      <c r="L94" s="48"/>
      <c r="M94" s="6" t="str">
        <f>IF(J94="","",(K94/J94)/LOOKUP(RIGHT($D$2,3),定数!$A$6:$A$13,定数!$B$6:$B$13))</f>
        <v/>
      </c>
      <c r="N94" s="40"/>
      <c r="O94" s="8"/>
      <c r="P94" s="46"/>
      <c r="Q94" s="46"/>
      <c r="R94" s="49" t="str">
        <f>IF(P94="","",T94*M94*LOOKUP(RIGHT($D$2,3),定数!$A$6:$A$13,定数!$B$6:$B$13))</f>
        <v/>
      </c>
      <c r="S94" s="49"/>
      <c r="T94" s="50" t="str">
        <f t="shared" si="15"/>
        <v/>
      </c>
      <c r="U94" s="50"/>
      <c r="V94" t="str">
        <f t="shared" si="18"/>
        <v/>
      </c>
      <c r="W94" t="str">
        <f t="shared" si="18"/>
        <v/>
      </c>
      <c r="X94" s="41" t="str">
        <f t="shared" si="16"/>
        <v/>
      </c>
      <c r="Y94" s="42" t="str">
        <f t="shared" si="17"/>
        <v/>
      </c>
      <c r="Z94" t="str">
        <f t="shared" si="11"/>
        <v/>
      </c>
      <c r="AA94" t="str">
        <f t="shared" si="12"/>
        <v/>
      </c>
    </row>
    <row r="95" spans="2:27" x14ac:dyDescent="0.2">
      <c r="B95" s="40">
        <v>87</v>
      </c>
      <c r="C95" s="45" t="str">
        <f t="shared" si="10"/>
        <v/>
      </c>
      <c r="D95" s="45"/>
      <c r="E95" s="40"/>
      <c r="F95" s="8"/>
      <c r="G95" s="40"/>
      <c r="H95" s="46"/>
      <c r="I95" s="46"/>
      <c r="J95" s="40"/>
      <c r="K95" s="47" t="str">
        <f t="shared" si="13"/>
        <v/>
      </c>
      <c r="L95" s="48"/>
      <c r="M95" s="6" t="str">
        <f>IF(J95="","",(K95/J95)/LOOKUP(RIGHT($D$2,3),定数!$A$6:$A$13,定数!$B$6:$B$13))</f>
        <v/>
      </c>
      <c r="N95" s="40"/>
      <c r="O95" s="8"/>
      <c r="P95" s="46"/>
      <c r="Q95" s="46"/>
      <c r="R95" s="49" t="str">
        <f>IF(P95="","",T95*M95*LOOKUP(RIGHT($D$2,3),定数!$A$6:$A$13,定数!$B$6:$B$13))</f>
        <v/>
      </c>
      <c r="S95" s="49"/>
      <c r="T95" s="50" t="str">
        <f t="shared" si="15"/>
        <v/>
      </c>
      <c r="U95" s="50"/>
      <c r="V95" t="str">
        <f t="shared" si="18"/>
        <v/>
      </c>
      <c r="W95" t="str">
        <f t="shared" si="18"/>
        <v/>
      </c>
      <c r="X95" s="41" t="str">
        <f t="shared" si="16"/>
        <v/>
      </c>
      <c r="Y95" s="42" t="str">
        <f t="shared" si="17"/>
        <v/>
      </c>
      <c r="Z95" t="str">
        <f t="shared" si="11"/>
        <v/>
      </c>
      <c r="AA95" t="str">
        <f t="shared" si="12"/>
        <v/>
      </c>
    </row>
    <row r="96" spans="2:27" x14ac:dyDescent="0.2">
      <c r="B96" s="40">
        <v>88</v>
      </c>
      <c r="C96" s="45" t="str">
        <f t="shared" si="10"/>
        <v/>
      </c>
      <c r="D96" s="45"/>
      <c r="E96" s="40"/>
      <c r="F96" s="8"/>
      <c r="G96" s="40"/>
      <c r="H96" s="46"/>
      <c r="I96" s="46"/>
      <c r="J96" s="40"/>
      <c r="K96" s="47" t="str">
        <f t="shared" si="13"/>
        <v/>
      </c>
      <c r="L96" s="48"/>
      <c r="M96" s="6" t="str">
        <f>IF(J96="","",(K96/J96)/LOOKUP(RIGHT($D$2,3),定数!$A$6:$A$13,定数!$B$6:$B$13))</f>
        <v/>
      </c>
      <c r="N96" s="40"/>
      <c r="O96" s="8"/>
      <c r="P96" s="46"/>
      <c r="Q96" s="46"/>
      <c r="R96" s="49" t="str">
        <f>IF(P96="","",T96*M96*LOOKUP(RIGHT($D$2,3),定数!$A$6:$A$13,定数!$B$6:$B$13))</f>
        <v/>
      </c>
      <c r="S96" s="49"/>
      <c r="T96" s="50" t="str">
        <f t="shared" si="15"/>
        <v/>
      </c>
      <c r="U96" s="50"/>
      <c r="V96" t="str">
        <f t="shared" si="18"/>
        <v/>
      </c>
      <c r="W96" t="str">
        <f t="shared" si="18"/>
        <v/>
      </c>
      <c r="X96" s="41" t="str">
        <f t="shared" si="16"/>
        <v/>
      </c>
      <c r="Y96" s="42" t="str">
        <f t="shared" si="17"/>
        <v/>
      </c>
      <c r="Z96" t="str">
        <f t="shared" si="11"/>
        <v/>
      </c>
      <c r="AA96" t="str">
        <f t="shared" si="12"/>
        <v/>
      </c>
    </row>
    <row r="97" spans="2:27" x14ac:dyDescent="0.2">
      <c r="B97" s="40">
        <v>89</v>
      </c>
      <c r="C97" s="45" t="str">
        <f t="shared" si="10"/>
        <v/>
      </c>
      <c r="D97" s="45"/>
      <c r="E97" s="40"/>
      <c r="F97" s="8"/>
      <c r="G97" s="40"/>
      <c r="H97" s="46"/>
      <c r="I97" s="46"/>
      <c r="J97" s="40"/>
      <c r="K97" s="47" t="str">
        <f t="shared" si="13"/>
        <v/>
      </c>
      <c r="L97" s="48"/>
      <c r="M97" s="6" t="str">
        <f>IF(J97="","",(K97/J97)/LOOKUP(RIGHT($D$2,3),定数!$A$6:$A$13,定数!$B$6:$B$13))</f>
        <v/>
      </c>
      <c r="N97" s="40"/>
      <c r="O97" s="8"/>
      <c r="P97" s="46"/>
      <c r="Q97" s="46"/>
      <c r="R97" s="49" t="str">
        <f>IF(P97="","",T97*M97*LOOKUP(RIGHT($D$2,3),定数!$A$6:$A$13,定数!$B$6:$B$13))</f>
        <v/>
      </c>
      <c r="S97" s="49"/>
      <c r="T97" s="50" t="str">
        <f t="shared" si="15"/>
        <v/>
      </c>
      <c r="U97" s="50"/>
      <c r="V97" t="str">
        <f t="shared" si="18"/>
        <v/>
      </c>
      <c r="W97" t="str">
        <f t="shared" si="18"/>
        <v/>
      </c>
      <c r="X97" s="41" t="str">
        <f t="shared" si="16"/>
        <v/>
      </c>
      <c r="Y97" s="42" t="str">
        <f t="shared" si="17"/>
        <v/>
      </c>
      <c r="Z97" t="str">
        <f t="shared" si="11"/>
        <v/>
      </c>
      <c r="AA97" t="str">
        <f t="shared" si="12"/>
        <v/>
      </c>
    </row>
    <row r="98" spans="2:27" x14ac:dyDescent="0.2">
      <c r="B98" s="40">
        <v>90</v>
      </c>
      <c r="C98" s="45" t="str">
        <f t="shared" si="10"/>
        <v/>
      </c>
      <c r="D98" s="45"/>
      <c r="E98" s="40"/>
      <c r="F98" s="8"/>
      <c r="G98" s="40"/>
      <c r="H98" s="46"/>
      <c r="I98" s="46"/>
      <c r="J98" s="40"/>
      <c r="K98" s="47" t="str">
        <f t="shared" si="13"/>
        <v/>
      </c>
      <c r="L98" s="48"/>
      <c r="M98" s="6" t="str">
        <f>IF(J98="","",(K98/J98)/LOOKUP(RIGHT($D$2,3),定数!$A$6:$A$13,定数!$B$6:$B$13))</f>
        <v/>
      </c>
      <c r="N98" s="40"/>
      <c r="O98" s="8"/>
      <c r="P98" s="46"/>
      <c r="Q98" s="46"/>
      <c r="R98" s="49" t="str">
        <f>IF(P98="","",T98*M98*LOOKUP(RIGHT($D$2,3),定数!$A$6:$A$13,定数!$B$6:$B$13))</f>
        <v/>
      </c>
      <c r="S98" s="49"/>
      <c r="T98" s="50" t="str">
        <f t="shared" si="15"/>
        <v/>
      </c>
      <c r="U98" s="50"/>
      <c r="V98" t="str">
        <f t="shared" si="18"/>
        <v/>
      </c>
      <c r="W98" t="str">
        <f t="shared" si="18"/>
        <v/>
      </c>
      <c r="X98" s="41" t="str">
        <f t="shared" si="16"/>
        <v/>
      </c>
      <c r="Y98" s="42" t="str">
        <f t="shared" si="17"/>
        <v/>
      </c>
      <c r="Z98" t="str">
        <f t="shared" si="11"/>
        <v/>
      </c>
      <c r="AA98" t="str">
        <f t="shared" si="12"/>
        <v/>
      </c>
    </row>
    <row r="99" spans="2:27" x14ac:dyDescent="0.2">
      <c r="B99" s="40">
        <v>91</v>
      </c>
      <c r="C99" s="45" t="str">
        <f t="shared" si="10"/>
        <v/>
      </c>
      <c r="D99" s="45"/>
      <c r="E99" s="40"/>
      <c r="F99" s="8"/>
      <c r="G99" s="40"/>
      <c r="H99" s="46"/>
      <c r="I99" s="46"/>
      <c r="J99" s="40"/>
      <c r="K99" s="47" t="str">
        <f t="shared" si="13"/>
        <v/>
      </c>
      <c r="L99" s="48"/>
      <c r="M99" s="6" t="str">
        <f>IF(J99="","",(K99/J99)/LOOKUP(RIGHT($D$2,3),定数!$A$6:$A$13,定数!$B$6:$B$13))</f>
        <v/>
      </c>
      <c r="N99" s="40"/>
      <c r="O99" s="8"/>
      <c r="P99" s="46"/>
      <c r="Q99" s="46"/>
      <c r="R99" s="49" t="str">
        <f>IF(P99="","",T99*M99*LOOKUP(RIGHT($D$2,3),定数!$A$6:$A$13,定数!$B$6:$B$13))</f>
        <v/>
      </c>
      <c r="S99" s="49"/>
      <c r="T99" s="50" t="str">
        <f t="shared" si="15"/>
        <v/>
      </c>
      <c r="U99" s="50"/>
      <c r="V99" t="str">
        <f t="shared" si="18"/>
        <v/>
      </c>
      <c r="W99" t="str">
        <f t="shared" si="18"/>
        <v/>
      </c>
      <c r="X99" s="41" t="str">
        <f t="shared" si="16"/>
        <v/>
      </c>
      <c r="Y99" s="42" t="str">
        <f t="shared" si="17"/>
        <v/>
      </c>
      <c r="Z99" t="str">
        <f t="shared" si="11"/>
        <v/>
      </c>
      <c r="AA99" t="str">
        <f t="shared" si="12"/>
        <v/>
      </c>
    </row>
    <row r="100" spans="2:27" x14ac:dyDescent="0.2">
      <c r="B100" s="40">
        <v>92</v>
      </c>
      <c r="C100" s="45" t="str">
        <f t="shared" si="10"/>
        <v/>
      </c>
      <c r="D100" s="45"/>
      <c r="E100" s="40"/>
      <c r="F100" s="8"/>
      <c r="G100" s="40"/>
      <c r="H100" s="46"/>
      <c r="I100" s="46"/>
      <c r="J100" s="40"/>
      <c r="K100" s="47" t="str">
        <f t="shared" si="13"/>
        <v/>
      </c>
      <c r="L100" s="48"/>
      <c r="M100" s="6" t="str">
        <f>IF(J100="","",(K100/J100)/LOOKUP(RIGHT($D$2,3),定数!$A$6:$A$13,定数!$B$6:$B$13))</f>
        <v/>
      </c>
      <c r="N100" s="40"/>
      <c r="O100" s="8"/>
      <c r="P100" s="46"/>
      <c r="Q100" s="46"/>
      <c r="R100" s="49" t="str">
        <f>IF(P100="","",T100*M100*LOOKUP(RIGHT($D$2,3),定数!$A$6:$A$13,定数!$B$6:$B$13))</f>
        <v/>
      </c>
      <c r="S100" s="49"/>
      <c r="T100" s="50" t="str">
        <f t="shared" si="15"/>
        <v/>
      </c>
      <c r="U100" s="50"/>
      <c r="V100" t="str">
        <f t="shared" si="18"/>
        <v/>
      </c>
      <c r="W100" t="str">
        <f t="shared" si="18"/>
        <v/>
      </c>
      <c r="X100" s="41" t="str">
        <f t="shared" si="16"/>
        <v/>
      </c>
      <c r="Y100" s="42" t="str">
        <f t="shared" si="17"/>
        <v/>
      </c>
      <c r="Z100" t="str">
        <f t="shared" si="11"/>
        <v/>
      </c>
      <c r="AA100" t="str">
        <f t="shared" si="12"/>
        <v/>
      </c>
    </row>
    <row r="101" spans="2:27" x14ac:dyDescent="0.2">
      <c r="B101" s="40">
        <v>93</v>
      </c>
      <c r="C101" s="45" t="str">
        <f t="shared" si="10"/>
        <v/>
      </c>
      <c r="D101" s="45"/>
      <c r="E101" s="40"/>
      <c r="F101" s="8"/>
      <c r="G101" s="40"/>
      <c r="H101" s="46"/>
      <c r="I101" s="46"/>
      <c r="J101" s="40"/>
      <c r="K101" s="47" t="str">
        <f t="shared" si="13"/>
        <v/>
      </c>
      <c r="L101" s="48"/>
      <c r="M101" s="6" t="str">
        <f>IF(J101="","",(K101/J101)/LOOKUP(RIGHT($D$2,3),定数!$A$6:$A$13,定数!$B$6:$B$13))</f>
        <v/>
      </c>
      <c r="N101" s="40"/>
      <c r="O101" s="8"/>
      <c r="P101" s="46"/>
      <c r="Q101" s="46"/>
      <c r="R101" s="49" t="str">
        <f>IF(P101="","",T101*M101*LOOKUP(RIGHT($D$2,3),定数!$A$6:$A$13,定数!$B$6:$B$13))</f>
        <v/>
      </c>
      <c r="S101" s="49"/>
      <c r="T101" s="50" t="str">
        <f t="shared" si="15"/>
        <v/>
      </c>
      <c r="U101" s="50"/>
      <c r="V101" t="str">
        <f t="shared" si="18"/>
        <v/>
      </c>
      <c r="W101" t="str">
        <f t="shared" si="18"/>
        <v/>
      </c>
      <c r="X101" s="41" t="str">
        <f t="shared" si="16"/>
        <v/>
      </c>
      <c r="Y101" s="42" t="str">
        <f t="shared" si="17"/>
        <v/>
      </c>
      <c r="Z101" t="str">
        <f t="shared" si="11"/>
        <v/>
      </c>
      <c r="AA101" t="str">
        <f t="shared" si="12"/>
        <v/>
      </c>
    </row>
    <row r="102" spans="2:27" x14ac:dyDescent="0.2">
      <c r="B102" s="40">
        <v>94</v>
      </c>
      <c r="C102" s="45" t="str">
        <f t="shared" si="10"/>
        <v/>
      </c>
      <c r="D102" s="45"/>
      <c r="E102" s="40"/>
      <c r="F102" s="8"/>
      <c r="G102" s="40"/>
      <c r="H102" s="46"/>
      <c r="I102" s="46"/>
      <c r="J102" s="40"/>
      <c r="K102" s="47" t="str">
        <f t="shared" si="13"/>
        <v/>
      </c>
      <c r="L102" s="48"/>
      <c r="M102" s="6" t="str">
        <f>IF(J102="","",(K102/J102)/LOOKUP(RIGHT($D$2,3),定数!$A$6:$A$13,定数!$B$6:$B$13))</f>
        <v/>
      </c>
      <c r="N102" s="40"/>
      <c r="O102" s="8"/>
      <c r="P102" s="46"/>
      <c r="Q102" s="46"/>
      <c r="R102" s="49" t="str">
        <f>IF(P102="","",T102*M102*LOOKUP(RIGHT($D$2,3),定数!$A$6:$A$13,定数!$B$6:$B$13))</f>
        <v/>
      </c>
      <c r="S102" s="49"/>
      <c r="T102" s="50" t="str">
        <f t="shared" si="15"/>
        <v/>
      </c>
      <c r="U102" s="50"/>
      <c r="V102" t="str">
        <f t="shared" si="18"/>
        <v/>
      </c>
      <c r="W102" t="str">
        <f t="shared" si="18"/>
        <v/>
      </c>
      <c r="X102" s="41" t="str">
        <f t="shared" si="16"/>
        <v/>
      </c>
      <c r="Y102" s="42" t="str">
        <f t="shared" si="17"/>
        <v/>
      </c>
      <c r="Z102" t="str">
        <f t="shared" si="11"/>
        <v/>
      </c>
      <c r="AA102" t="str">
        <f t="shared" si="12"/>
        <v/>
      </c>
    </row>
    <row r="103" spans="2:27" x14ac:dyDescent="0.2">
      <c r="B103" s="40">
        <v>95</v>
      </c>
      <c r="C103" s="45" t="str">
        <f t="shared" si="10"/>
        <v/>
      </c>
      <c r="D103" s="45"/>
      <c r="E103" s="40"/>
      <c r="F103" s="8"/>
      <c r="G103" s="40"/>
      <c r="H103" s="46"/>
      <c r="I103" s="46"/>
      <c r="J103" s="40"/>
      <c r="K103" s="47" t="str">
        <f t="shared" si="13"/>
        <v/>
      </c>
      <c r="L103" s="48"/>
      <c r="M103" s="6" t="str">
        <f>IF(J103="","",(K103/J103)/LOOKUP(RIGHT($D$2,3),定数!$A$6:$A$13,定数!$B$6:$B$13))</f>
        <v/>
      </c>
      <c r="N103" s="40"/>
      <c r="O103" s="8"/>
      <c r="P103" s="46"/>
      <c r="Q103" s="46"/>
      <c r="R103" s="49" t="str">
        <f>IF(P103="","",T103*M103*LOOKUP(RIGHT($D$2,3),定数!$A$6:$A$13,定数!$B$6:$B$13))</f>
        <v/>
      </c>
      <c r="S103" s="49"/>
      <c r="T103" s="50" t="str">
        <f t="shared" si="15"/>
        <v/>
      </c>
      <c r="U103" s="50"/>
      <c r="V103" t="str">
        <f t="shared" si="18"/>
        <v/>
      </c>
      <c r="W103" t="str">
        <f t="shared" si="18"/>
        <v/>
      </c>
      <c r="X103" s="41" t="str">
        <f t="shared" si="16"/>
        <v/>
      </c>
      <c r="Y103" s="42" t="str">
        <f t="shared" si="17"/>
        <v/>
      </c>
      <c r="Z103" t="str">
        <f t="shared" si="11"/>
        <v/>
      </c>
      <c r="AA103" t="str">
        <f t="shared" si="12"/>
        <v/>
      </c>
    </row>
    <row r="104" spans="2:27" x14ac:dyDescent="0.2">
      <c r="B104" s="40">
        <v>96</v>
      </c>
      <c r="C104" s="45" t="str">
        <f t="shared" si="10"/>
        <v/>
      </c>
      <c r="D104" s="45"/>
      <c r="E104" s="40"/>
      <c r="F104" s="8"/>
      <c r="G104" s="40"/>
      <c r="H104" s="46"/>
      <c r="I104" s="46"/>
      <c r="J104" s="40"/>
      <c r="K104" s="47" t="str">
        <f t="shared" si="13"/>
        <v/>
      </c>
      <c r="L104" s="48"/>
      <c r="M104" s="6" t="str">
        <f>IF(J104="","",(K104/J104)/LOOKUP(RIGHT($D$2,3),定数!$A$6:$A$13,定数!$B$6:$B$13))</f>
        <v/>
      </c>
      <c r="N104" s="40"/>
      <c r="O104" s="8"/>
      <c r="P104" s="46"/>
      <c r="Q104" s="46"/>
      <c r="R104" s="49" t="str">
        <f>IF(P104="","",T104*M104*LOOKUP(RIGHT($D$2,3),定数!$A$6:$A$13,定数!$B$6:$B$13))</f>
        <v/>
      </c>
      <c r="S104" s="49"/>
      <c r="T104" s="50" t="str">
        <f t="shared" si="15"/>
        <v/>
      </c>
      <c r="U104" s="50"/>
      <c r="V104" t="str">
        <f t="shared" si="18"/>
        <v/>
      </c>
      <c r="W104" t="str">
        <f t="shared" si="18"/>
        <v/>
      </c>
      <c r="X104" s="41" t="str">
        <f t="shared" si="16"/>
        <v/>
      </c>
      <c r="Y104" s="42" t="str">
        <f t="shared" si="17"/>
        <v/>
      </c>
      <c r="Z104" t="str">
        <f t="shared" si="11"/>
        <v/>
      </c>
      <c r="AA104" t="str">
        <f t="shared" si="12"/>
        <v/>
      </c>
    </row>
    <row r="105" spans="2:27" x14ac:dyDescent="0.2">
      <c r="B105" s="40">
        <v>97</v>
      </c>
      <c r="C105" s="45" t="str">
        <f t="shared" si="10"/>
        <v/>
      </c>
      <c r="D105" s="45"/>
      <c r="E105" s="40"/>
      <c r="F105" s="8"/>
      <c r="G105" s="40"/>
      <c r="H105" s="46"/>
      <c r="I105" s="46"/>
      <c r="J105" s="40"/>
      <c r="K105" s="47" t="str">
        <f t="shared" si="13"/>
        <v/>
      </c>
      <c r="L105" s="48"/>
      <c r="M105" s="6" t="str">
        <f>IF(J105="","",(K105/J105)/LOOKUP(RIGHT($D$2,3),定数!$A$6:$A$13,定数!$B$6:$B$13))</f>
        <v/>
      </c>
      <c r="N105" s="40"/>
      <c r="O105" s="8"/>
      <c r="P105" s="46"/>
      <c r="Q105" s="46"/>
      <c r="R105" s="49" t="str">
        <f>IF(P105="","",T105*M105*LOOKUP(RIGHT($D$2,3),定数!$A$6:$A$13,定数!$B$6:$B$13))</f>
        <v/>
      </c>
      <c r="S105" s="49"/>
      <c r="T105" s="50" t="str">
        <f t="shared" si="15"/>
        <v/>
      </c>
      <c r="U105" s="50"/>
      <c r="V105" t="str">
        <f t="shared" si="18"/>
        <v/>
      </c>
      <c r="W105" t="str">
        <f t="shared" si="18"/>
        <v/>
      </c>
      <c r="X105" s="41" t="str">
        <f t="shared" si="16"/>
        <v/>
      </c>
      <c r="Y105" s="42" t="str">
        <f t="shared" si="17"/>
        <v/>
      </c>
      <c r="Z105" t="str">
        <f t="shared" si="11"/>
        <v/>
      </c>
      <c r="AA105" t="str">
        <f t="shared" si="12"/>
        <v/>
      </c>
    </row>
    <row r="106" spans="2:27" x14ac:dyDescent="0.2">
      <c r="B106" s="40">
        <v>98</v>
      </c>
      <c r="C106" s="45" t="str">
        <f t="shared" si="10"/>
        <v/>
      </c>
      <c r="D106" s="45"/>
      <c r="E106" s="40"/>
      <c r="F106" s="8"/>
      <c r="G106" s="40"/>
      <c r="H106" s="46"/>
      <c r="I106" s="46"/>
      <c r="J106" s="40"/>
      <c r="K106" s="47" t="str">
        <f t="shared" si="13"/>
        <v/>
      </c>
      <c r="L106" s="48"/>
      <c r="M106" s="6" t="str">
        <f>IF(J106="","",(K106/J106)/LOOKUP(RIGHT($D$2,3),定数!$A$6:$A$13,定数!$B$6:$B$13))</f>
        <v/>
      </c>
      <c r="N106" s="40"/>
      <c r="O106" s="8"/>
      <c r="P106" s="46"/>
      <c r="Q106" s="46"/>
      <c r="R106" s="49" t="str">
        <f>IF(P106="","",T106*M106*LOOKUP(RIGHT($D$2,3),定数!$A$6:$A$13,定数!$B$6:$B$13))</f>
        <v/>
      </c>
      <c r="S106" s="49"/>
      <c r="T106" s="50" t="str">
        <f t="shared" si="15"/>
        <v/>
      </c>
      <c r="U106" s="50"/>
      <c r="V106" t="str">
        <f t="shared" si="18"/>
        <v/>
      </c>
      <c r="W106" t="str">
        <f t="shared" si="18"/>
        <v/>
      </c>
      <c r="X106" s="41" t="str">
        <f t="shared" si="16"/>
        <v/>
      </c>
      <c r="Y106" s="42" t="str">
        <f t="shared" si="17"/>
        <v/>
      </c>
      <c r="Z106" t="str">
        <f t="shared" si="11"/>
        <v/>
      </c>
      <c r="AA106" t="str">
        <f t="shared" si="12"/>
        <v/>
      </c>
    </row>
    <row r="107" spans="2:27" x14ac:dyDescent="0.2">
      <c r="B107" s="40">
        <v>99</v>
      </c>
      <c r="C107" s="45" t="str">
        <f t="shared" si="10"/>
        <v/>
      </c>
      <c r="D107" s="45"/>
      <c r="E107" s="40"/>
      <c r="F107" s="8"/>
      <c r="G107" s="40"/>
      <c r="H107" s="46"/>
      <c r="I107" s="46"/>
      <c r="J107" s="40"/>
      <c r="K107" s="47" t="str">
        <f t="shared" si="13"/>
        <v/>
      </c>
      <c r="L107" s="48"/>
      <c r="M107" s="6" t="str">
        <f>IF(J107="","",(K107/J107)/LOOKUP(RIGHT($D$2,3),定数!$A$6:$A$13,定数!$B$6:$B$13))</f>
        <v/>
      </c>
      <c r="N107" s="40"/>
      <c r="O107" s="8"/>
      <c r="P107" s="46"/>
      <c r="Q107" s="46"/>
      <c r="R107" s="49" t="str">
        <f>IF(P107="","",T107*M107*LOOKUP(RIGHT($D$2,3),定数!$A$6:$A$13,定数!$B$6:$B$13))</f>
        <v/>
      </c>
      <c r="S107" s="49"/>
      <c r="T107" s="50" t="str">
        <f t="shared" si="15"/>
        <v/>
      </c>
      <c r="U107" s="50"/>
      <c r="V107" t="str">
        <f>IF(S107&lt;&gt;"",IF(S107&lt;0,1+V106,0),"")</f>
        <v/>
      </c>
      <c r="W107" t="str">
        <f>IF(T107&lt;&gt;"",IF(T107&lt;0,1+W106,0),"")</f>
        <v/>
      </c>
      <c r="X107" s="41" t="str">
        <f t="shared" si="16"/>
        <v/>
      </c>
      <c r="Y107" s="42" t="str">
        <f t="shared" si="17"/>
        <v/>
      </c>
      <c r="Z107" t="str">
        <f t="shared" si="11"/>
        <v/>
      </c>
      <c r="AA107" t="str">
        <f t="shared" si="12"/>
        <v/>
      </c>
    </row>
    <row r="108" spans="2:27" x14ac:dyDescent="0.2">
      <c r="B108" s="40">
        <v>100</v>
      </c>
      <c r="C108" s="45" t="str">
        <f t="shared" si="10"/>
        <v/>
      </c>
      <c r="D108" s="45"/>
      <c r="E108" s="40"/>
      <c r="F108" s="8"/>
      <c r="G108" s="40"/>
      <c r="H108" s="46"/>
      <c r="I108" s="46"/>
      <c r="J108" s="40"/>
      <c r="K108" s="47" t="str">
        <f t="shared" si="13"/>
        <v/>
      </c>
      <c r="L108" s="48"/>
      <c r="M108" s="6" t="str">
        <f>IF(J108="","",(K108/J108)/LOOKUP(RIGHT($D$2,3),定数!$A$6:$A$13,定数!$B$6:$B$13))</f>
        <v/>
      </c>
      <c r="N108" s="40"/>
      <c r="O108" s="8"/>
      <c r="P108" s="46"/>
      <c r="Q108" s="46"/>
      <c r="R108" s="49" t="str">
        <f>IF(P108="","",T108*M108*LOOKUP(RIGHT($D$2,3),定数!$A$6:$A$13,定数!$B$6:$B$13))</f>
        <v/>
      </c>
      <c r="S108" s="49"/>
      <c r="T108" s="50" t="str">
        <f t="shared" si="15"/>
        <v/>
      </c>
      <c r="U108" s="50"/>
      <c r="V108" t="str">
        <f>IF(S108&lt;&gt;"",IF(S108&lt;0,1+V107,0),"")</f>
        <v/>
      </c>
      <c r="W108" t="str">
        <f>IF(T108&lt;&gt;"",IF(T108&lt;0,1+W107,0),"")</f>
        <v/>
      </c>
      <c r="X108" s="41" t="str">
        <f t="shared" si="16"/>
        <v/>
      </c>
      <c r="Y108" s="42" t="str">
        <f t="shared" si="17"/>
        <v/>
      </c>
      <c r="Z108" t="str">
        <f t="shared" si="11"/>
        <v/>
      </c>
      <c r="AA108" t="str">
        <f t="shared" si="12"/>
        <v/>
      </c>
    </row>
    <row r="109" spans="2:27"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AA109"/>
  <sheetViews>
    <sheetView zoomScale="115" zoomScaleNormal="115" workbookViewId="0">
      <pane ySplit="8" topLeftCell="A18" activePane="bottomLeft" state="frozen"/>
      <selection pane="bottomLeft" activeCell="K33" sqref="K33:L33"/>
    </sheetView>
  </sheetViews>
  <sheetFormatPr defaultRowHeight="13.2" x14ac:dyDescent="0.2"/>
  <cols>
    <col min="1" max="1" width="2.88671875" customWidth="1"/>
    <col min="2" max="18" width="6.6640625" customWidth="1"/>
    <col min="22" max="22" width="10.88671875" style="22" hidden="1" customWidth="1"/>
    <col min="23" max="23" width="0" hidden="1" customWidth="1"/>
  </cols>
  <sheetData>
    <row r="2" spans="2:27" x14ac:dyDescent="0.2">
      <c r="B2" s="71" t="s">
        <v>5</v>
      </c>
      <c r="C2" s="71"/>
      <c r="D2" s="82" t="s">
        <v>48</v>
      </c>
      <c r="E2" s="82"/>
      <c r="F2" s="71" t="s">
        <v>6</v>
      </c>
      <c r="G2" s="71"/>
      <c r="H2" s="74" t="s">
        <v>36</v>
      </c>
      <c r="I2" s="74"/>
      <c r="J2" s="71" t="s">
        <v>7</v>
      </c>
      <c r="K2" s="71"/>
      <c r="L2" s="81">
        <v>100000</v>
      </c>
      <c r="M2" s="82"/>
      <c r="N2" s="71" t="s">
        <v>8</v>
      </c>
      <c r="O2" s="71"/>
      <c r="P2" s="76">
        <f>SUM(L2,D4)</f>
        <v>107892.48358280952</v>
      </c>
      <c r="Q2" s="74"/>
      <c r="R2" s="1"/>
      <c r="S2" s="1"/>
      <c r="T2" s="1"/>
    </row>
    <row r="3" spans="2:27" ht="57" customHeight="1" x14ac:dyDescent="0.2">
      <c r="B3" s="71" t="s">
        <v>9</v>
      </c>
      <c r="C3" s="71"/>
      <c r="D3" s="83" t="s">
        <v>38</v>
      </c>
      <c r="E3" s="83"/>
      <c r="F3" s="83"/>
      <c r="G3" s="83"/>
      <c r="H3" s="83"/>
      <c r="I3" s="83"/>
      <c r="J3" s="71" t="s">
        <v>10</v>
      </c>
      <c r="K3" s="71"/>
      <c r="L3" s="83" t="s">
        <v>61</v>
      </c>
      <c r="M3" s="84"/>
      <c r="N3" s="84"/>
      <c r="O3" s="84"/>
      <c r="P3" s="84"/>
      <c r="Q3" s="84"/>
      <c r="R3" s="1"/>
      <c r="S3" s="1"/>
    </row>
    <row r="4" spans="2:27" x14ac:dyDescent="0.2">
      <c r="B4" s="71" t="s">
        <v>11</v>
      </c>
      <c r="C4" s="71"/>
      <c r="D4" s="72">
        <f>SUM($R$9:$S$993)</f>
        <v>7892.4835828095265</v>
      </c>
      <c r="E4" s="72"/>
      <c r="F4" s="71" t="s">
        <v>12</v>
      </c>
      <c r="G4" s="71"/>
      <c r="H4" s="73">
        <f>SUM($T$9:$U$108)</f>
        <v>-152.99999999999648</v>
      </c>
      <c r="I4" s="74"/>
      <c r="J4" s="75" t="s">
        <v>68</v>
      </c>
      <c r="K4" s="75"/>
      <c r="L4" s="76" t="e">
        <f>Z8/AA8</f>
        <v>#DIV/0!</v>
      </c>
      <c r="M4" s="76"/>
      <c r="N4" s="75" t="s">
        <v>60</v>
      </c>
      <c r="O4" s="75"/>
      <c r="P4" s="77">
        <f>MAX(Y:Y)</f>
        <v>0.11031840142823335</v>
      </c>
      <c r="Q4" s="77"/>
      <c r="R4" s="1"/>
      <c r="S4" s="1"/>
      <c r="T4" s="1"/>
    </row>
    <row r="5" spans="2:27" x14ac:dyDescent="0.2">
      <c r="B5" s="39" t="s">
        <v>15</v>
      </c>
      <c r="C5" s="2">
        <f>COUNTIF($R$9:$R$990,"&gt;0")</f>
        <v>8</v>
      </c>
      <c r="D5" s="38" t="s">
        <v>16</v>
      </c>
      <c r="E5" s="15">
        <f>COUNTIF($R$9:$R$990,"&lt;0")</f>
        <v>12</v>
      </c>
      <c r="F5" s="38" t="s">
        <v>17</v>
      </c>
      <c r="G5" s="2">
        <f>COUNTIF($R$9:$R$990,"=0")</f>
        <v>0</v>
      </c>
      <c r="H5" s="38" t="s">
        <v>18</v>
      </c>
      <c r="I5" s="3">
        <f>C5/SUM(C5,E5,G5)</f>
        <v>0.4</v>
      </c>
      <c r="J5" s="78" t="s">
        <v>19</v>
      </c>
      <c r="K5" s="71"/>
      <c r="L5" s="79">
        <f>MAX(V9:V993)</f>
        <v>2</v>
      </c>
      <c r="M5" s="80"/>
      <c r="N5" s="17" t="s">
        <v>20</v>
      </c>
      <c r="O5" s="9"/>
      <c r="P5" s="79">
        <f>MAX(W9:W993)</f>
        <v>3</v>
      </c>
      <c r="Q5" s="80"/>
      <c r="R5" s="1"/>
      <c r="S5" s="1"/>
      <c r="T5" s="1"/>
    </row>
    <row r="6" spans="2:27" x14ac:dyDescent="0.2">
      <c r="B6" s="11"/>
      <c r="C6" s="13"/>
      <c r="D6" s="14"/>
      <c r="E6" s="10"/>
      <c r="F6" s="11"/>
      <c r="G6" s="10"/>
      <c r="H6" s="11"/>
      <c r="I6" s="16"/>
      <c r="J6" s="11"/>
      <c r="K6" s="11"/>
      <c r="L6" s="10"/>
      <c r="M6" s="43" t="s">
        <v>66</v>
      </c>
      <c r="N6" s="12"/>
      <c r="O6" s="12"/>
      <c r="P6" s="10"/>
      <c r="Q6" s="7"/>
      <c r="R6" s="1"/>
      <c r="S6" s="1"/>
      <c r="T6" s="1"/>
    </row>
    <row r="7" spans="2:27" x14ac:dyDescent="0.2">
      <c r="B7" s="51" t="s">
        <v>21</v>
      </c>
      <c r="C7" s="53" t="s">
        <v>22</v>
      </c>
      <c r="D7" s="54"/>
      <c r="E7" s="57" t="s">
        <v>23</v>
      </c>
      <c r="F7" s="58"/>
      <c r="G7" s="58"/>
      <c r="H7" s="58"/>
      <c r="I7" s="59"/>
      <c r="J7" s="60"/>
      <c r="K7" s="61"/>
      <c r="L7" s="62"/>
      <c r="M7" s="63" t="s">
        <v>25</v>
      </c>
      <c r="N7" s="64" t="s">
        <v>26</v>
      </c>
      <c r="O7" s="65"/>
      <c r="P7" s="65"/>
      <c r="Q7" s="66"/>
      <c r="R7" s="67" t="s">
        <v>27</v>
      </c>
      <c r="S7" s="67"/>
      <c r="T7" s="67"/>
      <c r="U7" s="67"/>
    </row>
    <row r="8" spans="2:27" x14ac:dyDescent="0.2">
      <c r="B8" s="52"/>
      <c r="C8" s="55"/>
      <c r="D8" s="56"/>
      <c r="E8" s="18" t="s">
        <v>28</v>
      </c>
      <c r="F8" s="18" t="s">
        <v>29</v>
      </c>
      <c r="G8" s="18" t="s">
        <v>30</v>
      </c>
      <c r="H8" s="68" t="s">
        <v>31</v>
      </c>
      <c r="I8" s="59"/>
      <c r="J8" s="4" t="s">
        <v>32</v>
      </c>
      <c r="K8" s="69" t="s">
        <v>33</v>
      </c>
      <c r="L8" s="62"/>
      <c r="M8" s="63"/>
      <c r="N8" s="5" t="s">
        <v>28</v>
      </c>
      <c r="O8" s="5" t="s">
        <v>29</v>
      </c>
      <c r="P8" s="70" t="s">
        <v>31</v>
      </c>
      <c r="Q8" s="66"/>
      <c r="R8" s="67" t="s">
        <v>34</v>
      </c>
      <c r="S8" s="67"/>
      <c r="T8" s="67" t="s">
        <v>32</v>
      </c>
      <c r="U8" s="67"/>
      <c r="Y8" t="s">
        <v>59</v>
      </c>
    </row>
    <row r="9" spans="2:27" x14ac:dyDescent="0.2">
      <c r="B9" s="40">
        <v>1</v>
      </c>
      <c r="C9" s="45">
        <f>L2</f>
        <v>100000</v>
      </c>
      <c r="D9" s="45"/>
      <c r="E9" s="40">
        <v>2010</v>
      </c>
      <c r="F9" s="8">
        <v>43843</v>
      </c>
      <c r="G9" s="40" t="s">
        <v>4</v>
      </c>
      <c r="H9" s="46">
        <v>1.4520999999999999</v>
      </c>
      <c r="I9" s="46"/>
      <c r="J9" s="40">
        <v>58</v>
      </c>
      <c r="K9" s="45">
        <f>IF(J9="","",C9*0.03)</f>
        <v>3000</v>
      </c>
      <c r="L9" s="45"/>
      <c r="M9" s="6">
        <f>IF(J9="","",(K9/J9)/LOOKUP(RIGHT($D$2,3),定数!$A$6:$A$13,定数!$B$6:$B$13))</f>
        <v>0.43103448275862072</v>
      </c>
      <c r="N9" s="40">
        <v>2010</v>
      </c>
      <c r="O9" s="8">
        <v>43844</v>
      </c>
      <c r="P9" s="46">
        <v>1.4461999999999999</v>
      </c>
      <c r="Q9" s="46"/>
      <c r="R9" s="49">
        <f>IF(P9="","",T9*M9*LOOKUP(RIGHT($D$2,3),定数!$A$6:$A$13,定数!$B$6:$B$13))</f>
        <v>-3051.7241379310431</v>
      </c>
      <c r="S9" s="49"/>
      <c r="T9" s="50">
        <f>IF(P9="","",IF(G9="買",(P9-H9),(H9-P9))*IF(RIGHT($D$2,3)="JPY",100,10000))</f>
        <v>-59.000000000000163</v>
      </c>
      <c r="U9" s="50"/>
      <c r="V9" s="1">
        <f>IF(T9&lt;&gt;"",IF(T9&gt;0,1+V8,0),"")</f>
        <v>0</v>
      </c>
      <c r="W9">
        <f>IF(T9&lt;&gt;"",IF(T9&lt;0,1+W8,0),"")</f>
        <v>1</v>
      </c>
      <c r="Z9" t="str">
        <f>IF(R9&gt;0,R9,"")</f>
        <v/>
      </c>
      <c r="AA9">
        <f>IF(R9&lt;0,R9,"")</f>
        <v>-3051.7241379310431</v>
      </c>
    </row>
    <row r="10" spans="2:27" x14ac:dyDescent="0.2">
      <c r="B10" s="40">
        <v>2</v>
      </c>
      <c r="C10" s="45">
        <f t="shared" ref="C10:C73" si="0">IF(R9="","",C9+R9)</f>
        <v>96948.275862068956</v>
      </c>
      <c r="D10" s="45"/>
      <c r="E10" s="40">
        <v>2010</v>
      </c>
      <c r="F10" s="8">
        <v>43858</v>
      </c>
      <c r="G10" s="40" t="s">
        <v>3</v>
      </c>
      <c r="H10" s="46">
        <v>1.4031</v>
      </c>
      <c r="I10" s="46"/>
      <c r="J10" s="40">
        <v>20</v>
      </c>
      <c r="K10" s="47">
        <f>IF(J10="","",C10*0.03)</f>
        <v>2908.4482758620684</v>
      </c>
      <c r="L10" s="48"/>
      <c r="M10" s="6">
        <f>IF(J10="","",(K10/J10)/LOOKUP(RIGHT($D$2,3),定数!$A$6:$A$13,定数!$B$6:$B$13))</f>
        <v>1.2118534482758618</v>
      </c>
      <c r="N10" s="40">
        <v>2010</v>
      </c>
      <c r="O10" s="8">
        <v>43859</v>
      </c>
      <c r="P10" s="46">
        <v>1.3914</v>
      </c>
      <c r="Q10" s="46"/>
      <c r="R10" s="49">
        <f>IF(P10="","",T10*M10*LOOKUP(RIGHT($D$2,3),定数!$A$6:$A$13,定数!$B$6:$B$13))</f>
        <v>17014.422413793163</v>
      </c>
      <c r="S10" s="49"/>
      <c r="T10" s="50">
        <f>IF(P10="","",IF(G10="買",(P10-H10),(H10-P10))*IF(RIGHT($D$2,3)="JPY",100,10000))</f>
        <v>117.00000000000044</v>
      </c>
      <c r="U10" s="50"/>
      <c r="V10" s="22">
        <f t="shared" ref="V10:V22" si="1">IF(T10&lt;&gt;"",IF(T10&gt;0,1+V9,0),"")</f>
        <v>1</v>
      </c>
      <c r="W10">
        <f t="shared" ref="W10:W73" si="2">IF(T10&lt;&gt;"",IF(T10&lt;0,1+W9,0),"")</f>
        <v>0</v>
      </c>
      <c r="X10" s="41">
        <f>IF(C10&lt;&gt;"",MAX(C10,C9),"")</f>
        <v>100000</v>
      </c>
      <c r="Z10">
        <f t="shared" ref="Z10:Z73" si="3">IF(R10&gt;0,R10,"")</f>
        <v>17014.422413793163</v>
      </c>
      <c r="AA10" t="str">
        <f t="shared" ref="AA10:AA73" si="4">IF(R10&lt;0,R10,"")</f>
        <v/>
      </c>
    </row>
    <row r="11" spans="2:27" x14ac:dyDescent="0.2">
      <c r="B11" s="40">
        <v>3</v>
      </c>
      <c r="C11" s="45">
        <f t="shared" si="0"/>
        <v>113962.69827586212</v>
      </c>
      <c r="D11" s="45"/>
      <c r="E11" s="40">
        <v>2010</v>
      </c>
      <c r="F11" s="8">
        <v>43922</v>
      </c>
      <c r="G11" s="40" t="s">
        <v>4</v>
      </c>
      <c r="H11" s="46">
        <v>1.3520000000000001</v>
      </c>
      <c r="I11" s="46"/>
      <c r="J11" s="40">
        <v>60</v>
      </c>
      <c r="K11" s="47">
        <f t="shared" ref="K11:K74" si="5">IF(J11="","",C11*0.03)</f>
        <v>3418.8809482758634</v>
      </c>
      <c r="L11" s="48"/>
      <c r="M11" s="6">
        <f>IF(J11="","",(K11/J11)/LOOKUP(RIGHT($D$2,3),定数!$A$6:$A$13,定数!$B$6:$B$13))</f>
        <v>0.47484457614942543</v>
      </c>
      <c r="N11" s="40">
        <v>2010</v>
      </c>
      <c r="O11" s="8">
        <v>43927</v>
      </c>
      <c r="P11" s="46">
        <v>1.3459000000000001</v>
      </c>
      <c r="Q11" s="46"/>
      <c r="R11" s="49">
        <f>IF(P11="","",T11*M11*LOOKUP(RIGHT($D$2,3),定数!$A$6:$A$13,定数!$B$6:$B$13))</f>
        <v>-3475.8622974137911</v>
      </c>
      <c r="S11" s="49"/>
      <c r="T11" s="50">
        <f>IF(P11="","",IF(G11="買",(P11-H11),(H11-P11))*IF(RIGHT($D$2,3)="JPY",100,10000))</f>
        <v>-60.999999999999943</v>
      </c>
      <c r="U11" s="50"/>
      <c r="V11" s="22">
        <f t="shared" si="1"/>
        <v>0</v>
      </c>
      <c r="W11">
        <f t="shared" si="2"/>
        <v>1</v>
      </c>
      <c r="X11" s="41">
        <f>IF(C11&lt;&gt;"",MAX(X10,C11),"")</f>
        <v>113962.69827586212</v>
      </c>
      <c r="Y11" s="42">
        <f>IF(X11&lt;&gt;"",1-(C11/X11),"")</f>
        <v>0</v>
      </c>
      <c r="Z11" t="str">
        <f t="shared" si="3"/>
        <v/>
      </c>
      <c r="AA11">
        <f t="shared" si="4"/>
        <v>-3475.8622974137911</v>
      </c>
    </row>
    <row r="12" spans="2:27" x14ac:dyDescent="0.2">
      <c r="B12" s="40">
        <v>4</v>
      </c>
      <c r="C12" s="45">
        <f t="shared" si="0"/>
        <v>110486.83597844832</v>
      </c>
      <c r="D12" s="45"/>
      <c r="E12" s="40">
        <v>2010</v>
      </c>
      <c r="F12" s="8">
        <v>43979</v>
      </c>
      <c r="G12" s="40" t="s">
        <v>4</v>
      </c>
      <c r="H12" s="46">
        <v>1.2337</v>
      </c>
      <c r="I12" s="46"/>
      <c r="J12" s="40">
        <v>56</v>
      </c>
      <c r="K12" s="47">
        <f t="shared" si="5"/>
        <v>3314.6050793534496</v>
      </c>
      <c r="L12" s="48"/>
      <c r="M12" s="6">
        <f>IF(J12="","",(K12/J12)/LOOKUP(RIGHT($D$2,3),定数!$A$6:$A$13,定数!$B$6:$B$13))</f>
        <v>0.49324480347521571</v>
      </c>
      <c r="N12" s="40">
        <v>2010</v>
      </c>
      <c r="O12" s="8">
        <v>43979</v>
      </c>
      <c r="P12" s="46">
        <v>1.2419</v>
      </c>
      <c r="Q12" s="46"/>
      <c r="R12" s="49">
        <f>IF(P12="","",T12*M12*LOOKUP(RIGHT($D$2,3),定数!$A$6:$A$13,定数!$B$6:$B$13))</f>
        <v>4853.528866196114</v>
      </c>
      <c r="S12" s="49"/>
      <c r="T12" s="50">
        <f t="shared" ref="T12:T75" si="6">IF(P12="","",IF(G12="買",(P12-H12),(H12-P12))*IF(RIGHT($D$2,3)="JPY",100,10000))</f>
        <v>81.999999999999858</v>
      </c>
      <c r="U12" s="50"/>
      <c r="V12" s="22">
        <f t="shared" si="1"/>
        <v>1</v>
      </c>
      <c r="W12">
        <f t="shared" si="2"/>
        <v>0</v>
      </c>
      <c r="X12" s="41">
        <f t="shared" ref="X12:X75" si="7">IF(C12&lt;&gt;"",MAX(X11,C12),"")</f>
        <v>113962.69827586212</v>
      </c>
      <c r="Y12" s="42">
        <f t="shared" ref="Y12:Y75" si="8">IF(X12&lt;&gt;"",1-(C12/X12),"")</f>
        <v>3.0500000000000083E-2</v>
      </c>
      <c r="Z12">
        <f t="shared" si="3"/>
        <v>4853.528866196114</v>
      </c>
      <c r="AA12" t="str">
        <f t="shared" si="4"/>
        <v/>
      </c>
    </row>
    <row r="13" spans="2:27" x14ac:dyDescent="0.2">
      <c r="B13" s="40">
        <v>5</v>
      </c>
      <c r="C13" s="45">
        <f t="shared" si="0"/>
        <v>115340.36484464443</v>
      </c>
      <c r="D13" s="45"/>
      <c r="E13" s="40">
        <v>2010</v>
      </c>
      <c r="F13" s="8">
        <v>43998</v>
      </c>
      <c r="G13" s="40" t="s">
        <v>4</v>
      </c>
      <c r="H13" s="46">
        <v>1.2318</v>
      </c>
      <c r="I13" s="46"/>
      <c r="J13" s="40">
        <v>63</v>
      </c>
      <c r="K13" s="47">
        <f t="shared" si="5"/>
        <v>3460.2109453393327</v>
      </c>
      <c r="L13" s="48"/>
      <c r="M13" s="6">
        <f>IF(J13="","",(K13/J13)/LOOKUP(RIGHT($D$2,3),定数!$A$6:$A$13,定数!$B$6:$B$13))</f>
        <v>0.45769986049462069</v>
      </c>
      <c r="N13" s="40">
        <v>2010</v>
      </c>
      <c r="O13" s="8">
        <v>43999</v>
      </c>
      <c r="P13" s="46">
        <v>1.2254</v>
      </c>
      <c r="Q13" s="46"/>
      <c r="R13" s="49">
        <f>IF(P13="","",T13*M13*LOOKUP(RIGHT($D$2,3),定数!$A$6:$A$13,定数!$B$6:$B$13))</f>
        <v>-3515.1349285986662</v>
      </c>
      <c r="S13" s="49"/>
      <c r="T13" s="50">
        <f t="shared" si="6"/>
        <v>-63.999999999999616</v>
      </c>
      <c r="U13" s="50"/>
      <c r="V13" s="22">
        <f t="shared" si="1"/>
        <v>0</v>
      </c>
      <c r="W13">
        <f t="shared" si="2"/>
        <v>1</v>
      </c>
      <c r="X13" s="41">
        <f t="shared" si="7"/>
        <v>115340.36484464443</v>
      </c>
      <c r="Y13" s="42">
        <f t="shared" si="8"/>
        <v>0</v>
      </c>
      <c r="Z13" t="str">
        <f t="shared" si="3"/>
        <v/>
      </c>
      <c r="AA13">
        <f t="shared" si="4"/>
        <v>-3515.1349285986662</v>
      </c>
    </row>
    <row r="14" spans="2:27" x14ac:dyDescent="0.2">
      <c r="B14" s="40">
        <v>6</v>
      </c>
      <c r="C14" s="45">
        <f t="shared" si="0"/>
        <v>111825.22991604576</v>
      </c>
      <c r="D14" s="45"/>
      <c r="E14" s="40">
        <v>2010</v>
      </c>
      <c r="F14" s="8">
        <v>44040</v>
      </c>
      <c r="G14" s="40" t="s">
        <v>4</v>
      </c>
      <c r="H14" s="46">
        <v>1.3022</v>
      </c>
      <c r="I14" s="46"/>
      <c r="J14" s="40">
        <v>48</v>
      </c>
      <c r="K14" s="47">
        <f t="shared" si="5"/>
        <v>3354.7568974813726</v>
      </c>
      <c r="L14" s="48"/>
      <c r="M14" s="6">
        <f>IF(J14="","",(K14/J14)/LOOKUP(RIGHT($D$2,3),定数!$A$6:$A$13,定数!$B$6:$B$13))</f>
        <v>0.58242307247940495</v>
      </c>
      <c r="N14" s="40">
        <v>2010</v>
      </c>
      <c r="O14" s="8">
        <v>44040</v>
      </c>
      <c r="P14" s="46">
        <v>1.2974000000000001</v>
      </c>
      <c r="Q14" s="46"/>
      <c r="R14" s="49">
        <f>IF(P14="","",T14*M14*LOOKUP(RIGHT($D$2,3),定数!$A$6:$A$13,定数!$B$6:$B$13))</f>
        <v>-3354.7568974813134</v>
      </c>
      <c r="S14" s="49"/>
      <c r="T14" s="50">
        <f t="shared" si="6"/>
        <v>-47.999999999999154</v>
      </c>
      <c r="U14" s="50"/>
      <c r="V14" s="22">
        <f t="shared" si="1"/>
        <v>0</v>
      </c>
      <c r="W14">
        <f t="shared" si="2"/>
        <v>2</v>
      </c>
      <c r="X14" s="41">
        <f t="shared" si="7"/>
        <v>115340.36484464443</v>
      </c>
      <c r="Y14" s="42">
        <f t="shared" si="8"/>
        <v>3.0476190476190324E-2</v>
      </c>
      <c r="Z14" t="str">
        <f t="shared" si="3"/>
        <v/>
      </c>
      <c r="AA14">
        <f t="shared" si="4"/>
        <v>-3354.7568974813134</v>
      </c>
    </row>
    <row r="15" spans="2:27" x14ac:dyDescent="0.2">
      <c r="B15" s="40">
        <v>7</v>
      </c>
      <c r="C15" s="45">
        <f t="shared" si="0"/>
        <v>108470.47301856444</v>
      </c>
      <c r="D15" s="45"/>
      <c r="E15" s="40">
        <v>2010</v>
      </c>
      <c r="F15" s="8">
        <v>44069</v>
      </c>
      <c r="G15" s="40" t="s">
        <v>4</v>
      </c>
      <c r="H15" s="46">
        <v>1.2728999999999999</v>
      </c>
      <c r="I15" s="46"/>
      <c r="J15" s="40">
        <v>69</v>
      </c>
      <c r="K15" s="47">
        <f t="shared" si="5"/>
        <v>3254.1141905569334</v>
      </c>
      <c r="L15" s="48"/>
      <c r="M15" s="6">
        <f>IF(J15="","",(K15/J15)/LOOKUP(RIGHT($D$2,3),定数!$A$6:$A$13,定数!$B$6:$B$13))</f>
        <v>0.39300896021219001</v>
      </c>
      <c r="N15" s="40">
        <v>2010</v>
      </c>
      <c r="O15" s="8">
        <v>44069</v>
      </c>
      <c r="P15" s="46">
        <v>1.2659</v>
      </c>
      <c r="Q15" s="46"/>
      <c r="R15" s="49">
        <f>IF(P15="","",T15*M15*LOOKUP(RIGHT($D$2,3),定数!$A$6:$A$13,定数!$B$6:$B$13))</f>
        <v>-3301.2752657823467</v>
      </c>
      <c r="S15" s="49"/>
      <c r="T15" s="50">
        <f t="shared" si="6"/>
        <v>-69.999999999998948</v>
      </c>
      <c r="U15" s="50"/>
      <c r="V15" s="22">
        <f t="shared" si="1"/>
        <v>0</v>
      </c>
      <c r="W15">
        <f t="shared" si="2"/>
        <v>3</v>
      </c>
      <c r="X15" s="41">
        <f t="shared" si="7"/>
        <v>115340.36484464443</v>
      </c>
      <c r="Y15" s="42">
        <f t="shared" si="8"/>
        <v>5.956190476190415E-2</v>
      </c>
      <c r="Z15" t="str">
        <f t="shared" si="3"/>
        <v/>
      </c>
      <c r="AA15">
        <f t="shared" si="4"/>
        <v>-3301.2752657823467</v>
      </c>
    </row>
    <row r="16" spans="2:27" x14ac:dyDescent="0.2">
      <c r="B16" s="40">
        <v>8</v>
      </c>
      <c r="C16" s="45">
        <f t="shared" si="0"/>
        <v>105169.1977527821</v>
      </c>
      <c r="D16" s="45"/>
      <c r="E16" s="40">
        <v>2010</v>
      </c>
      <c r="F16" s="8">
        <v>44110</v>
      </c>
      <c r="G16" s="40" t="s">
        <v>4</v>
      </c>
      <c r="H16" s="46">
        <v>1.3883000000000001</v>
      </c>
      <c r="I16" s="46"/>
      <c r="J16" s="40">
        <v>83</v>
      </c>
      <c r="K16" s="47">
        <f t="shared" si="5"/>
        <v>3155.0759325834629</v>
      </c>
      <c r="L16" s="48"/>
      <c r="M16" s="6">
        <f>IF(J16="","",(K16/J16)/LOOKUP(RIGHT($D$2,3),定数!$A$6:$A$13,定数!$B$6:$B$13))</f>
        <v>0.31677469202645209</v>
      </c>
      <c r="N16" s="40">
        <v>2010</v>
      </c>
      <c r="O16" s="8">
        <v>44111</v>
      </c>
      <c r="P16" s="46">
        <v>1.4005000000000001</v>
      </c>
      <c r="Q16" s="46"/>
      <c r="R16" s="49">
        <f>IF(P16="","",T16*M16*LOOKUP(RIGHT($D$2,3),定数!$A$6:$A$13,定数!$B$6:$B$13))</f>
        <v>4637.581491267254</v>
      </c>
      <c r="S16" s="49"/>
      <c r="T16" s="50">
        <f t="shared" si="6"/>
        <v>121.99999999999989</v>
      </c>
      <c r="U16" s="50"/>
      <c r="V16" s="22">
        <f t="shared" si="1"/>
        <v>1</v>
      </c>
      <c r="W16">
        <f t="shared" si="2"/>
        <v>0</v>
      </c>
      <c r="X16" s="41">
        <f t="shared" si="7"/>
        <v>115340.36484464443</v>
      </c>
      <c r="Y16" s="42">
        <f t="shared" si="8"/>
        <v>8.8183933747410959E-2</v>
      </c>
      <c r="Z16">
        <f t="shared" si="3"/>
        <v>4637.581491267254</v>
      </c>
      <c r="AA16" t="str">
        <f t="shared" si="4"/>
        <v/>
      </c>
    </row>
    <row r="17" spans="2:27" x14ac:dyDescent="0.2">
      <c r="B17" s="40">
        <v>9</v>
      </c>
      <c r="C17" s="45">
        <f t="shared" si="0"/>
        <v>109806.77924404935</v>
      </c>
      <c r="D17" s="45"/>
      <c r="E17" s="40">
        <v>2010</v>
      </c>
      <c r="F17" s="8">
        <v>44123</v>
      </c>
      <c r="G17" s="40" t="s">
        <v>3</v>
      </c>
      <c r="H17" s="46">
        <v>1.3925000000000001</v>
      </c>
      <c r="I17" s="46"/>
      <c r="J17" s="40">
        <v>77</v>
      </c>
      <c r="K17" s="47">
        <f t="shared" si="5"/>
        <v>3294.2033773214803</v>
      </c>
      <c r="L17" s="48"/>
      <c r="M17" s="6">
        <f>IF(J17="","",(K17/J17)/LOOKUP(RIGHT($D$2,3),定数!$A$6:$A$13,定数!$B$6:$B$13))</f>
        <v>0.35651551702613421</v>
      </c>
      <c r="N17" s="40">
        <v>2010</v>
      </c>
      <c r="O17" s="8">
        <v>44123</v>
      </c>
      <c r="P17" s="46">
        <v>1.3812</v>
      </c>
      <c r="Q17" s="46"/>
      <c r="R17" s="49">
        <f>IF(P17="","",T17*M17*LOOKUP(RIGHT($D$2,3),定数!$A$6:$A$13,定数!$B$6:$B$13))</f>
        <v>4834.3504108744182</v>
      </c>
      <c r="S17" s="49"/>
      <c r="T17" s="50">
        <f t="shared" si="6"/>
        <v>113.00000000000088</v>
      </c>
      <c r="U17" s="50"/>
      <c r="V17" s="22">
        <f t="shared" si="1"/>
        <v>2</v>
      </c>
      <c r="W17">
        <f t="shared" si="2"/>
        <v>0</v>
      </c>
      <c r="X17" s="41">
        <f t="shared" si="7"/>
        <v>115340.36484464443</v>
      </c>
      <c r="Y17" s="42">
        <f t="shared" si="8"/>
        <v>4.7976140946393242E-2</v>
      </c>
      <c r="Z17">
        <f t="shared" si="3"/>
        <v>4834.3504108744182</v>
      </c>
      <c r="AA17" t="str">
        <f t="shared" si="4"/>
        <v/>
      </c>
    </row>
    <row r="18" spans="2:27" x14ac:dyDescent="0.2">
      <c r="B18" s="40">
        <v>10</v>
      </c>
      <c r="C18" s="45">
        <f t="shared" si="0"/>
        <v>114641.12965492377</v>
      </c>
      <c r="D18" s="45"/>
      <c r="E18" s="40">
        <v>2011</v>
      </c>
      <c r="F18" s="8">
        <v>43857</v>
      </c>
      <c r="G18" s="40" t="s">
        <v>4</v>
      </c>
      <c r="H18" s="46">
        <v>1.3746</v>
      </c>
      <c r="I18" s="46"/>
      <c r="J18" s="40">
        <v>109</v>
      </c>
      <c r="K18" s="47">
        <f t="shared" si="5"/>
        <v>3439.2338896477131</v>
      </c>
      <c r="L18" s="48"/>
      <c r="M18" s="6">
        <f>IF(J18="","",(K18/J18)/LOOKUP(RIGHT($D$2,3),定数!$A$6:$A$13,定数!$B$6:$B$13))</f>
        <v>0.26293837076817378</v>
      </c>
      <c r="N18" s="40">
        <v>2011</v>
      </c>
      <c r="O18" s="8">
        <v>43858</v>
      </c>
      <c r="P18" s="46">
        <v>1.3635999999999999</v>
      </c>
      <c r="Q18" s="46"/>
      <c r="R18" s="49">
        <f>IF(P18="","",T18*M18*LOOKUP(RIGHT($D$2,3),定数!$A$6:$A$13,定数!$B$6:$B$13))</f>
        <v>-3470.7864941399321</v>
      </c>
      <c r="S18" s="49"/>
      <c r="T18" s="50">
        <f t="shared" si="6"/>
        <v>-110.00000000000121</v>
      </c>
      <c r="U18" s="50"/>
      <c r="V18" s="22">
        <f t="shared" si="1"/>
        <v>0</v>
      </c>
      <c r="W18">
        <f t="shared" si="2"/>
        <v>1</v>
      </c>
      <c r="X18" s="41">
        <f t="shared" si="7"/>
        <v>115340.36484464443</v>
      </c>
      <c r="Y18" s="42">
        <f t="shared" si="8"/>
        <v>6.0623632555911744E-3</v>
      </c>
      <c r="Z18" t="str">
        <f t="shared" si="3"/>
        <v/>
      </c>
      <c r="AA18">
        <f t="shared" si="4"/>
        <v>-3470.7864941399321</v>
      </c>
    </row>
    <row r="19" spans="2:27" x14ac:dyDescent="0.2">
      <c r="B19" s="40">
        <v>11</v>
      </c>
      <c r="C19" s="45">
        <f t="shared" si="0"/>
        <v>111170.34316078384</v>
      </c>
      <c r="D19" s="45"/>
      <c r="E19" s="40">
        <v>2011</v>
      </c>
      <c r="F19" s="8">
        <v>43919</v>
      </c>
      <c r="G19" s="40" t="s">
        <v>3</v>
      </c>
      <c r="H19" s="46">
        <v>1.4077999999999999</v>
      </c>
      <c r="I19" s="46"/>
      <c r="J19" s="40">
        <v>20</v>
      </c>
      <c r="K19" s="47">
        <f t="shared" si="5"/>
        <v>3335.1102948235152</v>
      </c>
      <c r="L19" s="48"/>
      <c r="M19" s="6">
        <f>IF(J19="","",(K19/J19)/LOOKUP(RIGHT($D$2,3),定数!$A$6:$A$13,定数!$B$6:$B$13))</f>
        <v>1.3896292895097981</v>
      </c>
      <c r="N19" s="40">
        <v>2011</v>
      </c>
      <c r="O19" s="8">
        <v>43919</v>
      </c>
      <c r="P19" s="46">
        <v>1.4098999999999999</v>
      </c>
      <c r="Q19" s="46"/>
      <c r="R19" s="49">
        <f>IF(P19="","",T19*M19*LOOKUP(RIGHT($D$2,3),定数!$A$6:$A$13,定数!$B$6:$B$13))</f>
        <v>-3501.8658095646756</v>
      </c>
      <c r="S19" s="49"/>
      <c r="T19" s="50">
        <f t="shared" si="6"/>
        <v>-20.999999999999908</v>
      </c>
      <c r="U19" s="50"/>
      <c r="V19" s="22">
        <f t="shared" si="1"/>
        <v>0</v>
      </c>
      <c r="W19">
        <f t="shared" si="2"/>
        <v>2</v>
      </c>
      <c r="X19" s="41">
        <f t="shared" si="7"/>
        <v>115340.36484464443</v>
      </c>
      <c r="Y19" s="42">
        <f t="shared" si="8"/>
        <v>3.6154053175376344E-2</v>
      </c>
      <c r="Z19" t="str">
        <f t="shared" si="3"/>
        <v/>
      </c>
      <c r="AA19">
        <f t="shared" si="4"/>
        <v>-3501.8658095646756</v>
      </c>
    </row>
    <row r="20" spans="2:27" x14ac:dyDescent="0.2">
      <c r="B20" s="40">
        <v>12</v>
      </c>
      <c r="C20" s="45">
        <f t="shared" si="0"/>
        <v>107668.47735121916</v>
      </c>
      <c r="D20" s="45"/>
      <c r="E20" s="40">
        <v>2011</v>
      </c>
      <c r="F20" s="8">
        <v>43946</v>
      </c>
      <c r="G20" s="40" t="s">
        <v>4</v>
      </c>
      <c r="H20" s="46">
        <v>1.4592000000000001</v>
      </c>
      <c r="I20" s="46"/>
      <c r="J20" s="40">
        <v>53</v>
      </c>
      <c r="K20" s="47">
        <f t="shared" si="5"/>
        <v>3230.0543205365748</v>
      </c>
      <c r="L20" s="48"/>
      <c r="M20" s="6">
        <f>IF(J20="","",(K20/J20)/LOOKUP(RIGHT($D$2,3),定数!$A$6:$A$13,定数!$B$6:$B$13))</f>
        <v>0.50787017618499608</v>
      </c>
      <c r="N20" s="40">
        <v>2011</v>
      </c>
      <c r="O20" s="8">
        <v>43948</v>
      </c>
      <c r="P20" s="46">
        <v>1.4672000000000001</v>
      </c>
      <c r="Q20" s="46"/>
      <c r="R20" s="49">
        <f>IF(P20="","",T20*M20*LOOKUP(RIGHT($D$2,3),定数!$A$6:$A$13,定数!$B$6:$B$13))</f>
        <v>4875.5536913759661</v>
      </c>
      <c r="S20" s="49"/>
      <c r="T20" s="50">
        <f t="shared" si="6"/>
        <v>80.000000000000071</v>
      </c>
      <c r="U20" s="50"/>
      <c r="V20" s="22">
        <f t="shared" si="1"/>
        <v>1</v>
      </c>
      <c r="W20">
        <f t="shared" si="2"/>
        <v>0</v>
      </c>
      <c r="X20" s="41">
        <f t="shared" si="7"/>
        <v>115340.36484464443</v>
      </c>
      <c r="Y20" s="42">
        <f t="shared" si="8"/>
        <v>6.6515200500351979E-2</v>
      </c>
      <c r="Z20">
        <f t="shared" si="3"/>
        <v>4875.5536913759661</v>
      </c>
      <c r="AA20" t="str">
        <f t="shared" si="4"/>
        <v/>
      </c>
    </row>
    <row r="21" spans="2:27" x14ac:dyDescent="0.2">
      <c r="B21" s="40">
        <v>13</v>
      </c>
      <c r="C21" s="45">
        <f t="shared" si="0"/>
        <v>112544.03104259513</v>
      </c>
      <c r="D21" s="45"/>
      <c r="E21" s="40">
        <f>'検証シート　FIB1.27'!E21</f>
        <v>2011</v>
      </c>
      <c r="F21" s="8">
        <f>'検証シート　FIB1.27'!F21</f>
        <v>43970</v>
      </c>
      <c r="G21" s="40" t="s">
        <v>4</v>
      </c>
      <c r="H21" s="46">
        <f>'検証シート　FIB1.27'!H21:I21</f>
        <v>1.4279999999999999</v>
      </c>
      <c r="I21" s="46"/>
      <c r="J21" s="40">
        <f>'検証シート　FIB1.27'!J21</f>
        <v>74</v>
      </c>
      <c r="K21" s="47">
        <f t="shared" si="5"/>
        <v>3376.320931277854</v>
      </c>
      <c r="L21" s="48"/>
      <c r="M21" s="6">
        <f>IF(J21="","",(K21/J21)/LOOKUP(RIGHT($D$2,3),定数!$A$6:$A$13,定数!$B$6:$B$13))</f>
        <v>0.38021632108984843</v>
      </c>
      <c r="N21" s="40">
        <v>2011</v>
      </c>
      <c r="O21" s="8">
        <v>43971</v>
      </c>
      <c r="P21" s="46">
        <v>1.4205000000000001</v>
      </c>
      <c r="Q21" s="46"/>
      <c r="R21" s="49">
        <f>IF(P21="","",T21*M21*LOOKUP(RIGHT($D$2,3),定数!$A$6:$A$13,定数!$B$6:$B$13))</f>
        <v>-3421.9468898085634</v>
      </c>
      <c r="S21" s="49"/>
      <c r="T21" s="50">
        <f t="shared" si="6"/>
        <v>-74.999999999998408</v>
      </c>
      <c r="U21" s="50"/>
      <c r="V21" s="22">
        <f t="shared" si="1"/>
        <v>0</v>
      </c>
      <c r="W21">
        <f t="shared" si="2"/>
        <v>1</v>
      </c>
      <c r="X21" s="41">
        <f t="shared" si="7"/>
        <v>115340.36484464443</v>
      </c>
      <c r="Y21" s="42">
        <f t="shared" si="8"/>
        <v>2.4244190711688485E-2</v>
      </c>
      <c r="Z21" t="str">
        <f t="shared" si="3"/>
        <v/>
      </c>
      <c r="AA21">
        <f t="shared" si="4"/>
        <v>-3421.9468898085634</v>
      </c>
    </row>
    <row r="22" spans="2:27" x14ac:dyDescent="0.2">
      <c r="B22" s="40">
        <v>14</v>
      </c>
      <c r="C22" s="45">
        <f t="shared" si="0"/>
        <v>109122.08415278657</v>
      </c>
      <c r="D22" s="45"/>
      <c r="E22" s="44">
        <f>'検証シート　FIB1.27'!E22</f>
        <v>2011</v>
      </c>
      <c r="F22" s="8">
        <f>'検証シート　FIB1.27'!F22</f>
        <v>44041</v>
      </c>
      <c r="G22" s="40" t="s">
        <v>3</v>
      </c>
      <c r="H22" s="46">
        <f>'検証シート　FIB1.27'!H22:I22</f>
        <v>1.4332</v>
      </c>
      <c r="I22" s="46"/>
      <c r="J22" s="44">
        <f>'検証シート　FIB1.27'!J22</f>
        <v>121</v>
      </c>
      <c r="K22" s="47">
        <f t="shared" si="5"/>
        <v>3273.6625245835971</v>
      </c>
      <c r="L22" s="48"/>
      <c r="M22" s="6">
        <f>IF(J22="","",(K22/J22)/LOOKUP(RIGHT($D$2,3),定数!$A$6:$A$13,定数!$B$6:$B$13))</f>
        <v>0.22545885155534415</v>
      </c>
      <c r="N22" s="40">
        <v>2011</v>
      </c>
      <c r="O22" s="8">
        <v>44041</v>
      </c>
      <c r="P22" s="46">
        <v>1.4454</v>
      </c>
      <c r="Q22" s="46"/>
      <c r="R22" s="49">
        <f>IF(P22="","",T22*M22*LOOKUP(RIGHT($D$2,3),定数!$A$6:$A$13,定数!$B$6:$B$13))</f>
        <v>-3300.7175867702349</v>
      </c>
      <c r="S22" s="49"/>
      <c r="T22" s="50">
        <f t="shared" si="6"/>
        <v>-121.99999999999989</v>
      </c>
      <c r="U22" s="50"/>
      <c r="V22" s="22">
        <f t="shared" si="1"/>
        <v>0</v>
      </c>
      <c r="W22">
        <f t="shared" si="2"/>
        <v>2</v>
      </c>
      <c r="X22" s="41">
        <f t="shared" si="7"/>
        <v>115340.36484464443</v>
      </c>
      <c r="Y22" s="42">
        <f t="shared" si="8"/>
        <v>5.3912441669778488E-2</v>
      </c>
      <c r="Z22" t="str">
        <f t="shared" si="3"/>
        <v/>
      </c>
      <c r="AA22">
        <f t="shared" si="4"/>
        <v>-3300.7175867702349</v>
      </c>
    </row>
    <row r="23" spans="2:27" x14ac:dyDescent="0.2">
      <c r="B23" s="40">
        <v>15</v>
      </c>
      <c r="C23" s="45">
        <f t="shared" si="0"/>
        <v>105821.36656601634</v>
      </c>
      <c r="D23" s="45"/>
      <c r="E23" s="44">
        <f>'検証シート　FIB1.27'!E23</f>
        <v>2011</v>
      </c>
      <c r="F23" s="8">
        <f>'検証シート　FIB1.27'!F23</f>
        <v>44100</v>
      </c>
      <c r="G23" s="40" t="s">
        <v>3</v>
      </c>
      <c r="H23" s="46">
        <f>'検証シート　FIB1.27'!H23:I23</f>
        <v>1.3436999999999999</v>
      </c>
      <c r="I23" s="46"/>
      <c r="J23" s="44">
        <f>'検証シート　FIB1.27'!J23</f>
        <v>104</v>
      </c>
      <c r="K23" s="47">
        <f t="shared" si="5"/>
        <v>3174.6409969804899</v>
      </c>
      <c r="L23" s="48"/>
      <c r="M23" s="6">
        <f>IF(J23="","",(K23/J23)/LOOKUP(RIGHT($D$2,3),定数!$A$6:$A$13,定数!$B$6:$B$13))</f>
        <v>0.25437828501446236</v>
      </c>
      <c r="N23" s="40">
        <v>2011</v>
      </c>
      <c r="O23" s="8">
        <v>44100</v>
      </c>
      <c r="P23" s="46">
        <v>1.3542000000000001</v>
      </c>
      <c r="Q23" s="46"/>
      <c r="R23" s="49">
        <f>IF(P23="","",T23*M23*LOOKUP(RIGHT($D$2,3),定数!$A$6:$A$13,定数!$B$6:$B$13))</f>
        <v>-3205.1663911822798</v>
      </c>
      <c r="S23" s="49"/>
      <c r="T23" s="50">
        <f t="shared" si="6"/>
        <v>-105.00000000000176</v>
      </c>
      <c r="U23" s="50"/>
      <c r="V23" t="str">
        <f t="shared" ref="V23:W74" si="9">IF(S23&lt;&gt;"",IF(S23&lt;0,1+V22,0),"")</f>
        <v/>
      </c>
      <c r="W23">
        <f t="shared" si="2"/>
        <v>3</v>
      </c>
      <c r="X23" s="41">
        <f t="shared" si="7"/>
        <v>115340.36484464443</v>
      </c>
      <c r="Y23" s="42">
        <f t="shared" si="8"/>
        <v>8.2529635582907379E-2</v>
      </c>
      <c r="Z23" t="str">
        <f t="shared" si="3"/>
        <v/>
      </c>
      <c r="AA23">
        <f t="shared" si="4"/>
        <v>-3205.1663911822798</v>
      </c>
    </row>
    <row r="24" spans="2:27" x14ac:dyDescent="0.2">
      <c r="B24" s="40">
        <v>16</v>
      </c>
      <c r="C24" s="45">
        <f t="shared" si="0"/>
        <v>102616.20017483406</v>
      </c>
      <c r="D24" s="45"/>
      <c r="E24" s="44">
        <f>'検証シート　FIB1.27'!E24</f>
        <v>2011</v>
      </c>
      <c r="F24" s="8">
        <f>'検証シート　FIB1.27'!F24</f>
        <v>44159</v>
      </c>
      <c r="G24" s="40" t="s">
        <v>3</v>
      </c>
      <c r="H24" s="46">
        <f>'検証シート　FIB1.27'!H24:I24</f>
        <v>1.3353999999999999</v>
      </c>
      <c r="I24" s="46"/>
      <c r="J24" s="44">
        <f>'検証シート　FIB1.27'!J24</f>
        <v>57</v>
      </c>
      <c r="K24" s="47">
        <f t="shared" si="5"/>
        <v>3078.4860052450217</v>
      </c>
      <c r="L24" s="48"/>
      <c r="M24" s="6">
        <f>IF(J24="","",(K24/J24)/LOOKUP(RIGHT($D$2,3),定数!$A$6:$A$13,定数!$B$6:$B$13))</f>
        <v>0.45007105339839504</v>
      </c>
      <c r="N24" s="40">
        <v>2011</v>
      </c>
      <c r="O24" s="8">
        <v>44160</v>
      </c>
      <c r="P24" s="46">
        <v>1.3270999999999999</v>
      </c>
      <c r="Q24" s="46"/>
      <c r="R24" s="49">
        <f>IF(P24="","",T24*M24*LOOKUP(RIGHT($D$2,3),定数!$A$6:$A$13,定数!$B$6:$B$13))</f>
        <v>4482.7076918480016</v>
      </c>
      <c r="S24" s="49"/>
      <c r="T24" s="50">
        <f t="shared" si="6"/>
        <v>82.999999999999744</v>
      </c>
      <c r="U24" s="50"/>
      <c r="V24" t="str">
        <f t="shared" si="9"/>
        <v/>
      </c>
      <c r="W24">
        <f t="shared" si="2"/>
        <v>0</v>
      </c>
      <c r="X24" s="41">
        <f t="shared" si="7"/>
        <v>115340.36484464443</v>
      </c>
      <c r="Y24" s="42">
        <f t="shared" si="8"/>
        <v>0.11031840142823335</v>
      </c>
      <c r="Z24">
        <f t="shared" si="3"/>
        <v>4482.7076918480016</v>
      </c>
      <c r="AA24" t="str">
        <f t="shared" si="4"/>
        <v/>
      </c>
    </row>
    <row r="25" spans="2:27" x14ac:dyDescent="0.2">
      <c r="B25" s="40">
        <v>17</v>
      </c>
      <c r="C25" s="45">
        <f t="shared" si="0"/>
        <v>107098.90786668206</v>
      </c>
      <c r="D25" s="45"/>
      <c r="E25" s="44">
        <f>'検証シート　FIB1.27'!E25</f>
        <v>2012</v>
      </c>
      <c r="F25" s="8">
        <f>'検証シート　FIB1.27'!F25</f>
        <v>43857</v>
      </c>
      <c r="G25" s="40" t="s">
        <v>4</v>
      </c>
      <c r="H25" s="46">
        <f>'検証シート　FIB1.27'!H25:I25</f>
        <v>1.3111999999999999</v>
      </c>
      <c r="I25" s="46"/>
      <c r="J25" s="44">
        <f>'検証シート　FIB1.27'!J25</f>
        <v>35</v>
      </c>
      <c r="K25" s="47">
        <f t="shared" si="5"/>
        <v>3212.9672360004615</v>
      </c>
      <c r="L25" s="48"/>
      <c r="M25" s="6">
        <f>IF(J25="","",(K25/J25)/LOOKUP(RIGHT($D$2,3),定数!$A$6:$A$13,定数!$B$6:$B$13))</f>
        <v>0.76499219904772897</v>
      </c>
      <c r="N25" s="40">
        <v>2012</v>
      </c>
      <c r="O25" s="8">
        <v>43857</v>
      </c>
      <c r="P25" s="46">
        <v>1.3162</v>
      </c>
      <c r="Q25" s="46"/>
      <c r="R25" s="49">
        <f>IF(P25="","",T25*M25*LOOKUP(RIGHT($D$2,3),定数!$A$6:$A$13,定数!$B$6:$B$13))</f>
        <v>4589.9531942864796</v>
      </c>
      <c r="S25" s="49"/>
      <c r="T25" s="50">
        <f t="shared" si="6"/>
        <v>50.000000000001151</v>
      </c>
      <c r="U25" s="50"/>
      <c r="V25" t="str">
        <f t="shared" si="9"/>
        <v/>
      </c>
      <c r="W25">
        <f t="shared" si="2"/>
        <v>0</v>
      </c>
      <c r="X25" s="41">
        <f t="shared" si="7"/>
        <v>115340.36484464443</v>
      </c>
      <c r="Y25" s="42">
        <f t="shared" si="8"/>
        <v>7.1453363174835194E-2</v>
      </c>
      <c r="Z25">
        <f t="shared" si="3"/>
        <v>4589.9531942864796</v>
      </c>
      <c r="AA25" t="str">
        <f t="shared" si="4"/>
        <v/>
      </c>
    </row>
    <row r="26" spans="2:27" x14ac:dyDescent="0.2">
      <c r="B26" s="40">
        <v>18</v>
      </c>
      <c r="C26" s="45">
        <f t="shared" si="0"/>
        <v>111688.86106096854</v>
      </c>
      <c r="D26" s="45"/>
      <c r="E26" s="44">
        <f>'検証シート　FIB1.27'!E26</f>
        <v>2012</v>
      </c>
      <c r="F26" s="8">
        <f>'検証シート　FIB1.27'!F26</f>
        <v>43882</v>
      </c>
      <c r="G26" s="40" t="s">
        <v>4</v>
      </c>
      <c r="H26" s="46">
        <f>'検証シート　FIB1.27'!H26:I26</f>
        <v>1.3292999999999999</v>
      </c>
      <c r="I26" s="46"/>
      <c r="J26" s="44">
        <f>'検証シート　FIB1.27'!J26</f>
        <v>107</v>
      </c>
      <c r="K26" s="47">
        <f t="shared" si="5"/>
        <v>3350.6658318290561</v>
      </c>
      <c r="L26" s="48"/>
      <c r="M26" s="6">
        <f>IF(J26="","",(K26/J26)/LOOKUP(RIGHT($D$2,3),定数!$A$6:$A$13,定数!$B$6:$B$13))</f>
        <v>0.26095528285273023</v>
      </c>
      <c r="N26" s="40">
        <v>2012</v>
      </c>
      <c r="O26" s="8">
        <v>43884</v>
      </c>
      <c r="P26" s="46">
        <v>1.3391</v>
      </c>
      <c r="Q26" s="46"/>
      <c r="R26" s="49">
        <f>IF(P26="","",T26*M26*LOOKUP(RIGHT($D$2,3),定数!$A$6:$A$13,定数!$B$6:$B$13))</f>
        <v>3068.834126348117</v>
      </c>
      <c r="S26" s="49"/>
      <c r="T26" s="50">
        <f t="shared" si="6"/>
        <v>98.000000000000313</v>
      </c>
      <c r="U26" s="50"/>
      <c r="V26" t="str">
        <f t="shared" si="9"/>
        <v/>
      </c>
      <c r="W26">
        <f t="shared" si="2"/>
        <v>0</v>
      </c>
      <c r="X26" s="41">
        <f t="shared" si="7"/>
        <v>115340.36484464443</v>
      </c>
      <c r="Y26" s="42">
        <f t="shared" si="8"/>
        <v>3.1658507310898587E-2</v>
      </c>
      <c r="Z26">
        <f t="shared" si="3"/>
        <v>3068.834126348117</v>
      </c>
      <c r="AA26" t="str">
        <f t="shared" si="4"/>
        <v/>
      </c>
    </row>
    <row r="27" spans="2:27" x14ac:dyDescent="0.2">
      <c r="B27" s="40">
        <v>19</v>
      </c>
      <c r="C27" s="45">
        <f t="shared" si="0"/>
        <v>114757.69518731665</v>
      </c>
      <c r="D27" s="45"/>
      <c r="E27" s="44">
        <f>'検証シート　FIB1.27'!E27</f>
        <v>2012</v>
      </c>
      <c r="F27" s="8">
        <f>'検証シート　FIB1.27'!F27</f>
        <v>43889</v>
      </c>
      <c r="G27" s="40" t="s">
        <v>4</v>
      </c>
      <c r="H27" s="46">
        <f>'検証シート　FIB1.27'!H27:I27</f>
        <v>1.3471</v>
      </c>
      <c r="I27" s="46"/>
      <c r="J27" s="44">
        <f>'検証シート　FIB1.27'!J27</f>
        <v>83</v>
      </c>
      <c r="K27" s="47">
        <f t="shared" si="5"/>
        <v>3442.7308556194994</v>
      </c>
      <c r="L27" s="48"/>
      <c r="M27" s="6">
        <f>IF(J27="","",(K27/J27)/LOOKUP(RIGHT($D$2,3),定数!$A$6:$A$13,定数!$B$6:$B$13))</f>
        <v>0.34565570839553206</v>
      </c>
      <c r="N27" s="40">
        <v>2012</v>
      </c>
      <c r="O27" s="8">
        <v>43890</v>
      </c>
      <c r="P27" s="46">
        <v>1.3387</v>
      </c>
      <c r="Q27" s="46"/>
      <c r="R27" s="49">
        <f>IF(P27="","",T27*M27*LOOKUP(RIGHT($D$2,3),定数!$A$6:$A$13,定数!$B$6:$B$13))</f>
        <v>-3484.2095406269477</v>
      </c>
      <c r="S27" s="49"/>
      <c r="T27" s="50">
        <f t="shared" si="6"/>
        <v>-83.999999999999631</v>
      </c>
      <c r="U27" s="50"/>
      <c r="V27" t="str">
        <f t="shared" si="9"/>
        <v/>
      </c>
      <c r="W27">
        <f t="shared" si="2"/>
        <v>1</v>
      </c>
      <c r="X27" s="41">
        <f t="shared" si="7"/>
        <v>115340.36484464443</v>
      </c>
      <c r="Y27" s="42">
        <f t="shared" si="8"/>
        <v>5.0517410631792936E-3</v>
      </c>
      <c r="Z27" t="str">
        <f t="shared" si="3"/>
        <v/>
      </c>
      <c r="AA27">
        <f t="shared" si="4"/>
        <v>-3484.2095406269477</v>
      </c>
    </row>
    <row r="28" spans="2:27" x14ac:dyDescent="0.2">
      <c r="B28" s="40">
        <v>20</v>
      </c>
      <c r="C28" s="45">
        <f t="shared" si="0"/>
        <v>111273.4856466897</v>
      </c>
      <c r="D28" s="45"/>
      <c r="E28" s="44">
        <f>'検証シート　FIB1.27'!E28</f>
        <v>2012</v>
      </c>
      <c r="F28" s="8">
        <f>'検証シート　FIB1.27'!F28</f>
        <v>43988</v>
      </c>
      <c r="G28" s="40" t="s">
        <v>4</v>
      </c>
      <c r="H28" s="46">
        <f>'検証シート　FIB1.27'!H28:I28</f>
        <v>1.2518</v>
      </c>
      <c r="I28" s="46"/>
      <c r="J28" s="44">
        <f>'検証シート　FIB1.27'!J28</f>
        <v>78</v>
      </c>
      <c r="K28" s="47">
        <f t="shared" si="5"/>
        <v>3338.2045694006911</v>
      </c>
      <c r="L28" s="48"/>
      <c r="M28" s="6">
        <f>IF(J28="","",(K28/J28)/LOOKUP(RIGHT($D$2,3),定数!$A$6:$A$13,定数!$B$6:$B$13))</f>
        <v>0.35664578732913366</v>
      </c>
      <c r="N28" s="40">
        <v>2012</v>
      </c>
      <c r="O28" s="8">
        <v>43990</v>
      </c>
      <c r="P28" s="46">
        <v>1.2439</v>
      </c>
      <c r="Q28" s="46"/>
      <c r="R28" s="49">
        <f>IF(P28="","",T28*M28*LOOKUP(RIGHT($D$2,3),定数!$A$6:$A$13,定数!$B$6:$B$13))</f>
        <v>-3381.0020638801952</v>
      </c>
      <c r="S28" s="49"/>
      <c r="T28" s="50">
        <f t="shared" si="6"/>
        <v>-79.000000000000185</v>
      </c>
      <c r="U28" s="50"/>
      <c r="V28" t="str">
        <f t="shared" si="9"/>
        <v/>
      </c>
      <c r="W28">
        <f t="shared" si="2"/>
        <v>2</v>
      </c>
      <c r="X28" s="41">
        <f t="shared" si="7"/>
        <v>115340.36484464443</v>
      </c>
      <c r="Y28" s="42">
        <f t="shared" si="8"/>
        <v>3.5259808683911542E-2</v>
      </c>
      <c r="Z28" t="str">
        <f t="shared" si="3"/>
        <v/>
      </c>
      <c r="AA28">
        <f t="shared" si="4"/>
        <v>-3381.0020638801952</v>
      </c>
    </row>
    <row r="29" spans="2:27" x14ac:dyDescent="0.2">
      <c r="B29" s="40">
        <v>21</v>
      </c>
      <c r="C29" s="45">
        <f t="shared" si="0"/>
        <v>107892.48358280951</v>
      </c>
      <c r="D29" s="45"/>
      <c r="E29" s="44"/>
      <c r="F29" s="8"/>
      <c r="G29" s="40"/>
      <c r="H29" s="46"/>
      <c r="I29" s="46"/>
      <c r="J29" s="44"/>
      <c r="K29" s="47" t="str">
        <f t="shared" si="5"/>
        <v/>
      </c>
      <c r="L29" s="48"/>
      <c r="M29" s="6" t="str">
        <f>IF(J29="","",(K29/J29)/LOOKUP(RIGHT($D$2,3),定数!$A$6:$A$13,定数!$B$6:$B$13))</f>
        <v/>
      </c>
      <c r="N29" s="40"/>
      <c r="O29" s="8"/>
      <c r="P29" s="46"/>
      <c r="Q29" s="46"/>
      <c r="R29" s="49" t="str">
        <f>IF(P29="","",T29*M29*LOOKUP(RIGHT($D$2,3),定数!$A$6:$A$13,定数!$B$6:$B$13))</f>
        <v/>
      </c>
      <c r="S29" s="49"/>
      <c r="T29" s="50" t="str">
        <f t="shared" si="6"/>
        <v/>
      </c>
      <c r="U29" s="50"/>
      <c r="V29" t="str">
        <f t="shared" si="9"/>
        <v/>
      </c>
      <c r="W29" t="str">
        <f t="shared" si="2"/>
        <v/>
      </c>
      <c r="X29" s="41">
        <f t="shared" si="7"/>
        <v>115340.36484464443</v>
      </c>
      <c r="Y29" s="42">
        <f t="shared" si="8"/>
        <v>6.4573068343131257E-2</v>
      </c>
      <c r="Z29" t="str">
        <f t="shared" si="3"/>
        <v/>
      </c>
      <c r="AA29" t="str">
        <f t="shared" si="4"/>
        <v/>
      </c>
    </row>
    <row r="30" spans="2:27" x14ac:dyDescent="0.2">
      <c r="B30" s="40">
        <v>22</v>
      </c>
      <c r="C30" s="45" t="str">
        <f t="shared" si="0"/>
        <v/>
      </c>
      <c r="D30" s="45"/>
      <c r="E30" s="44"/>
      <c r="F30" s="8"/>
      <c r="G30" s="40"/>
      <c r="H30" s="46"/>
      <c r="I30" s="46"/>
      <c r="J30" s="44"/>
      <c r="K30" s="47" t="str">
        <f t="shared" si="5"/>
        <v/>
      </c>
      <c r="L30" s="48"/>
      <c r="M30" s="6" t="str">
        <f>IF(J30="","",(K30/J30)/LOOKUP(RIGHT($D$2,3),定数!$A$6:$A$13,定数!$B$6:$B$13))</f>
        <v/>
      </c>
      <c r="N30" s="40"/>
      <c r="O30" s="8"/>
      <c r="P30" s="46"/>
      <c r="Q30" s="46"/>
      <c r="R30" s="49" t="str">
        <f>IF(P30="","",T30*M30*LOOKUP(RIGHT($D$2,3),定数!$A$6:$A$13,定数!$B$6:$B$13))</f>
        <v/>
      </c>
      <c r="S30" s="49"/>
      <c r="T30" s="50" t="str">
        <f t="shared" si="6"/>
        <v/>
      </c>
      <c r="U30" s="50"/>
      <c r="V30" t="str">
        <f t="shared" si="9"/>
        <v/>
      </c>
      <c r="W30" t="str">
        <f t="shared" si="2"/>
        <v/>
      </c>
      <c r="X30" s="41" t="str">
        <f t="shared" si="7"/>
        <v/>
      </c>
      <c r="Y30" s="42" t="str">
        <f t="shared" si="8"/>
        <v/>
      </c>
      <c r="Z30" t="str">
        <f t="shared" si="3"/>
        <v/>
      </c>
      <c r="AA30" t="str">
        <f t="shared" si="4"/>
        <v/>
      </c>
    </row>
    <row r="31" spans="2:27" x14ac:dyDescent="0.2">
      <c r="B31" s="40">
        <v>23</v>
      </c>
      <c r="C31" s="45" t="str">
        <f t="shared" si="0"/>
        <v/>
      </c>
      <c r="D31" s="45"/>
      <c r="E31" s="40"/>
      <c r="F31" s="8"/>
      <c r="G31" s="40"/>
      <c r="H31" s="46"/>
      <c r="I31" s="46"/>
      <c r="J31" s="40"/>
      <c r="K31" s="47" t="str">
        <f t="shared" si="5"/>
        <v/>
      </c>
      <c r="L31" s="48"/>
      <c r="M31" s="6" t="str">
        <f>IF(J31="","",(K31/J31)/LOOKUP(RIGHT($D$2,3),定数!$A$6:$A$13,定数!$B$6:$B$13))</f>
        <v/>
      </c>
      <c r="N31" s="40"/>
      <c r="O31" s="8"/>
      <c r="P31" s="46"/>
      <c r="Q31" s="46"/>
      <c r="R31" s="49" t="str">
        <f>IF(P31="","",T31*M31*LOOKUP(RIGHT($D$2,3),定数!$A$6:$A$13,定数!$B$6:$B$13))</f>
        <v/>
      </c>
      <c r="S31" s="49"/>
      <c r="T31" s="50" t="str">
        <f t="shared" si="6"/>
        <v/>
      </c>
      <c r="U31" s="50"/>
      <c r="V31" t="str">
        <f t="shared" si="9"/>
        <v/>
      </c>
      <c r="W31" t="str">
        <f t="shared" si="2"/>
        <v/>
      </c>
      <c r="X31" s="41" t="str">
        <f t="shared" si="7"/>
        <v/>
      </c>
      <c r="Y31" s="42" t="str">
        <f t="shared" si="8"/>
        <v/>
      </c>
      <c r="Z31" t="str">
        <f t="shared" si="3"/>
        <v/>
      </c>
      <c r="AA31" t="str">
        <f t="shared" si="4"/>
        <v/>
      </c>
    </row>
    <row r="32" spans="2:27" x14ac:dyDescent="0.2">
      <c r="B32" s="40">
        <v>24</v>
      </c>
      <c r="C32" s="45" t="str">
        <f t="shared" si="0"/>
        <v/>
      </c>
      <c r="D32" s="45"/>
      <c r="E32" s="40"/>
      <c r="F32" s="8"/>
      <c r="G32" s="40"/>
      <c r="H32" s="46"/>
      <c r="I32" s="46"/>
      <c r="J32" s="40"/>
      <c r="K32" s="47" t="str">
        <f t="shared" si="5"/>
        <v/>
      </c>
      <c r="L32" s="48"/>
      <c r="M32" s="6" t="str">
        <f>IF(J32="","",(K32/J32)/LOOKUP(RIGHT($D$2,3),定数!$A$6:$A$13,定数!$B$6:$B$13))</f>
        <v/>
      </c>
      <c r="N32" s="40"/>
      <c r="O32" s="8"/>
      <c r="P32" s="46"/>
      <c r="Q32" s="46"/>
      <c r="R32" s="49" t="str">
        <f>IF(P32="","",T32*M32*LOOKUP(RIGHT($D$2,3),定数!$A$6:$A$13,定数!$B$6:$B$13))</f>
        <v/>
      </c>
      <c r="S32" s="49"/>
      <c r="T32" s="50" t="str">
        <f t="shared" si="6"/>
        <v/>
      </c>
      <c r="U32" s="50"/>
      <c r="V32" t="str">
        <f t="shared" si="9"/>
        <v/>
      </c>
      <c r="W32" t="str">
        <f t="shared" si="2"/>
        <v/>
      </c>
      <c r="X32" s="41" t="str">
        <f t="shared" si="7"/>
        <v/>
      </c>
      <c r="Y32" s="42" t="str">
        <f t="shared" si="8"/>
        <v/>
      </c>
      <c r="Z32" t="str">
        <f t="shared" si="3"/>
        <v/>
      </c>
      <c r="AA32" t="str">
        <f t="shared" si="4"/>
        <v/>
      </c>
    </row>
    <row r="33" spans="2:27" x14ac:dyDescent="0.2">
      <c r="B33" s="40">
        <v>25</v>
      </c>
      <c r="C33" s="45" t="str">
        <f t="shared" si="0"/>
        <v/>
      </c>
      <c r="D33" s="45"/>
      <c r="E33" s="40"/>
      <c r="F33" s="8"/>
      <c r="G33" s="40"/>
      <c r="H33" s="46"/>
      <c r="I33" s="46"/>
      <c r="J33" s="40"/>
      <c r="K33" s="47" t="str">
        <f t="shared" si="5"/>
        <v/>
      </c>
      <c r="L33" s="48"/>
      <c r="M33" s="6" t="str">
        <f>IF(J33="","",(K33/J33)/LOOKUP(RIGHT($D$2,3),定数!$A$6:$A$13,定数!$B$6:$B$13))</f>
        <v/>
      </c>
      <c r="N33" s="40"/>
      <c r="O33" s="8"/>
      <c r="P33" s="46"/>
      <c r="Q33" s="46"/>
      <c r="R33" s="49" t="str">
        <f>IF(P33="","",T33*M33*LOOKUP(RIGHT($D$2,3),定数!$A$6:$A$13,定数!$B$6:$B$13))</f>
        <v/>
      </c>
      <c r="S33" s="49"/>
      <c r="T33" s="50" t="str">
        <f t="shared" si="6"/>
        <v/>
      </c>
      <c r="U33" s="50"/>
      <c r="V33" t="str">
        <f t="shared" si="9"/>
        <v/>
      </c>
      <c r="W33" t="str">
        <f t="shared" si="2"/>
        <v/>
      </c>
      <c r="X33" s="41" t="str">
        <f t="shared" si="7"/>
        <v/>
      </c>
      <c r="Y33" s="42" t="str">
        <f t="shared" si="8"/>
        <v/>
      </c>
      <c r="Z33" t="str">
        <f t="shared" si="3"/>
        <v/>
      </c>
      <c r="AA33" t="str">
        <f t="shared" si="4"/>
        <v/>
      </c>
    </row>
    <row r="34" spans="2:27" x14ac:dyDescent="0.2">
      <c r="B34" s="40">
        <v>26</v>
      </c>
      <c r="C34" s="45" t="str">
        <f t="shared" si="0"/>
        <v/>
      </c>
      <c r="D34" s="45"/>
      <c r="E34" s="40"/>
      <c r="F34" s="8"/>
      <c r="G34" s="40"/>
      <c r="H34" s="46"/>
      <c r="I34" s="46"/>
      <c r="J34" s="40"/>
      <c r="K34" s="47" t="str">
        <f t="shared" si="5"/>
        <v/>
      </c>
      <c r="L34" s="48"/>
      <c r="M34" s="6" t="str">
        <f>IF(J34="","",(K34/J34)/LOOKUP(RIGHT($D$2,3),定数!$A$6:$A$13,定数!$B$6:$B$13))</f>
        <v/>
      </c>
      <c r="N34" s="40"/>
      <c r="O34" s="8"/>
      <c r="P34" s="46"/>
      <c r="Q34" s="46"/>
      <c r="R34" s="49" t="str">
        <f>IF(P34="","",T34*M34*LOOKUP(RIGHT($D$2,3),定数!$A$6:$A$13,定数!$B$6:$B$13))</f>
        <v/>
      </c>
      <c r="S34" s="49"/>
      <c r="T34" s="50" t="str">
        <f t="shared" si="6"/>
        <v/>
      </c>
      <c r="U34" s="50"/>
      <c r="V34" t="str">
        <f t="shared" si="9"/>
        <v/>
      </c>
      <c r="W34" t="str">
        <f t="shared" si="2"/>
        <v/>
      </c>
      <c r="X34" s="41" t="str">
        <f t="shared" si="7"/>
        <v/>
      </c>
      <c r="Y34" s="42" t="str">
        <f t="shared" si="8"/>
        <v/>
      </c>
      <c r="Z34" t="str">
        <f t="shared" si="3"/>
        <v/>
      </c>
      <c r="AA34" t="str">
        <f t="shared" si="4"/>
        <v/>
      </c>
    </row>
    <row r="35" spans="2:27" x14ac:dyDescent="0.2">
      <c r="B35" s="40">
        <v>27</v>
      </c>
      <c r="C35" s="45" t="str">
        <f t="shared" si="0"/>
        <v/>
      </c>
      <c r="D35" s="45"/>
      <c r="E35" s="40"/>
      <c r="F35" s="8"/>
      <c r="G35" s="40"/>
      <c r="H35" s="46"/>
      <c r="I35" s="46"/>
      <c r="J35" s="40"/>
      <c r="K35" s="47" t="str">
        <f t="shared" si="5"/>
        <v/>
      </c>
      <c r="L35" s="48"/>
      <c r="M35" s="6" t="str">
        <f>IF(J35="","",(K35/J35)/LOOKUP(RIGHT($D$2,3),定数!$A$6:$A$13,定数!$B$6:$B$13))</f>
        <v/>
      </c>
      <c r="N35" s="40"/>
      <c r="O35" s="8"/>
      <c r="P35" s="46"/>
      <c r="Q35" s="46"/>
      <c r="R35" s="49" t="str">
        <f>IF(P35="","",T35*M35*LOOKUP(RIGHT($D$2,3),定数!$A$6:$A$13,定数!$B$6:$B$13))</f>
        <v/>
      </c>
      <c r="S35" s="49"/>
      <c r="T35" s="50" t="str">
        <f t="shared" si="6"/>
        <v/>
      </c>
      <c r="U35" s="50"/>
      <c r="V35" t="str">
        <f t="shared" si="9"/>
        <v/>
      </c>
      <c r="W35" t="str">
        <f t="shared" si="2"/>
        <v/>
      </c>
      <c r="X35" s="41" t="str">
        <f t="shared" si="7"/>
        <v/>
      </c>
      <c r="Y35" s="42" t="str">
        <f t="shared" si="8"/>
        <v/>
      </c>
      <c r="Z35" t="str">
        <f t="shared" si="3"/>
        <v/>
      </c>
      <c r="AA35" t="str">
        <f t="shared" si="4"/>
        <v/>
      </c>
    </row>
    <row r="36" spans="2:27" x14ac:dyDescent="0.2">
      <c r="B36" s="40">
        <v>28</v>
      </c>
      <c r="C36" s="45" t="str">
        <f t="shared" si="0"/>
        <v/>
      </c>
      <c r="D36" s="45"/>
      <c r="E36" s="40"/>
      <c r="F36" s="8"/>
      <c r="G36" s="40"/>
      <c r="H36" s="46"/>
      <c r="I36" s="46"/>
      <c r="J36" s="40"/>
      <c r="K36" s="47" t="str">
        <f t="shared" si="5"/>
        <v/>
      </c>
      <c r="L36" s="48"/>
      <c r="M36" s="6" t="str">
        <f>IF(J36="","",(K36/J36)/LOOKUP(RIGHT($D$2,3),定数!$A$6:$A$13,定数!$B$6:$B$13))</f>
        <v/>
      </c>
      <c r="N36" s="40"/>
      <c r="O36" s="8"/>
      <c r="P36" s="46"/>
      <c r="Q36" s="46"/>
      <c r="R36" s="49" t="str">
        <f>IF(P36="","",T36*M36*LOOKUP(RIGHT($D$2,3),定数!$A$6:$A$13,定数!$B$6:$B$13))</f>
        <v/>
      </c>
      <c r="S36" s="49"/>
      <c r="T36" s="50" t="str">
        <f t="shared" si="6"/>
        <v/>
      </c>
      <c r="U36" s="50"/>
      <c r="V36" t="str">
        <f t="shared" si="9"/>
        <v/>
      </c>
      <c r="W36" t="str">
        <f t="shared" si="2"/>
        <v/>
      </c>
      <c r="X36" s="41" t="str">
        <f t="shared" si="7"/>
        <v/>
      </c>
      <c r="Y36" s="42" t="str">
        <f t="shared" si="8"/>
        <v/>
      </c>
      <c r="Z36" t="str">
        <f t="shared" si="3"/>
        <v/>
      </c>
      <c r="AA36" t="str">
        <f t="shared" si="4"/>
        <v/>
      </c>
    </row>
    <row r="37" spans="2:27" x14ac:dyDescent="0.2">
      <c r="B37" s="40">
        <v>29</v>
      </c>
      <c r="C37" s="45" t="str">
        <f t="shared" si="0"/>
        <v/>
      </c>
      <c r="D37" s="45"/>
      <c r="E37" s="40"/>
      <c r="F37" s="8"/>
      <c r="G37" s="40"/>
      <c r="H37" s="46"/>
      <c r="I37" s="46"/>
      <c r="J37" s="40"/>
      <c r="K37" s="47" t="str">
        <f t="shared" si="5"/>
        <v/>
      </c>
      <c r="L37" s="48"/>
      <c r="M37" s="6" t="str">
        <f>IF(J37="","",(K37/J37)/LOOKUP(RIGHT($D$2,3),定数!$A$6:$A$13,定数!$B$6:$B$13))</f>
        <v/>
      </c>
      <c r="N37" s="40"/>
      <c r="O37" s="8"/>
      <c r="P37" s="46"/>
      <c r="Q37" s="46"/>
      <c r="R37" s="49" t="str">
        <f>IF(P37="","",T37*M37*LOOKUP(RIGHT($D$2,3),定数!$A$6:$A$13,定数!$B$6:$B$13))</f>
        <v/>
      </c>
      <c r="S37" s="49"/>
      <c r="T37" s="50" t="str">
        <f t="shared" si="6"/>
        <v/>
      </c>
      <c r="U37" s="50"/>
      <c r="V37" t="str">
        <f t="shared" si="9"/>
        <v/>
      </c>
      <c r="W37" t="str">
        <f t="shared" si="2"/>
        <v/>
      </c>
      <c r="X37" s="41" t="str">
        <f t="shared" si="7"/>
        <v/>
      </c>
      <c r="Y37" s="42" t="str">
        <f t="shared" si="8"/>
        <v/>
      </c>
      <c r="Z37" t="str">
        <f t="shared" si="3"/>
        <v/>
      </c>
      <c r="AA37" t="str">
        <f t="shared" si="4"/>
        <v/>
      </c>
    </row>
    <row r="38" spans="2:27" x14ac:dyDescent="0.2">
      <c r="B38" s="40">
        <v>30</v>
      </c>
      <c r="C38" s="45" t="str">
        <f t="shared" si="0"/>
        <v/>
      </c>
      <c r="D38" s="45"/>
      <c r="E38" s="40"/>
      <c r="F38" s="8"/>
      <c r="G38" s="40"/>
      <c r="H38" s="46"/>
      <c r="I38" s="46"/>
      <c r="J38" s="40"/>
      <c r="K38" s="47" t="str">
        <f t="shared" si="5"/>
        <v/>
      </c>
      <c r="L38" s="48"/>
      <c r="M38" s="6" t="str">
        <f>IF(J38="","",(K38/J38)/LOOKUP(RIGHT($D$2,3),定数!$A$6:$A$13,定数!$B$6:$B$13))</f>
        <v/>
      </c>
      <c r="N38" s="40"/>
      <c r="O38" s="8"/>
      <c r="P38" s="46"/>
      <c r="Q38" s="46"/>
      <c r="R38" s="49" t="str">
        <f>IF(P38="","",T38*M38*LOOKUP(RIGHT($D$2,3),定数!$A$6:$A$13,定数!$B$6:$B$13))</f>
        <v/>
      </c>
      <c r="S38" s="49"/>
      <c r="T38" s="50" t="str">
        <f t="shared" si="6"/>
        <v/>
      </c>
      <c r="U38" s="50"/>
      <c r="V38" t="str">
        <f t="shared" si="9"/>
        <v/>
      </c>
      <c r="W38" t="str">
        <f t="shared" si="2"/>
        <v/>
      </c>
      <c r="X38" s="41" t="str">
        <f t="shared" si="7"/>
        <v/>
      </c>
      <c r="Y38" s="42" t="str">
        <f t="shared" si="8"/>
        <v/>
      </c>
      <c r="Z38" t="str">
        <f t="shared" si="3"/>
        <v/>
      </c>
      <c r="AA38" t="str">
        <f t="shared" si="4"/>
        <v/>
      </c>
    </row>
    <row r="39" spans="2:27" x14ac:dyDescent="0.2">
      <c r="B39" s="40">
        <v>31</v>
      </c>
      <c r="C39" s="45" t="str">
        <f t="shared" si="0"/>
        <v/>
      </c>
      <c r="D39" s="45"/>
      <c r="E39" s="40"/>
      <c r="F39" s="8"/>
      <c r="G39" s="40"/>
      <c r="H39" s="46"/>
      <c r="I39" s="46"/>
      <c r="J39" s="40"/>
      <c r="K39" s="47" t="str">
        <f t="shared" si="5"/>
        <v/>
      </c>
      <c r="L39" s="48"/>
      <c r="M39" s="6" t="str">
        <f>IF(J39="","",(K39/J39)/LOOKUP(RIGHT($D$2,3),定数!$A$6:$A$13,定数!$B$6:$B$13))</f>
        <v/>
      </c>
      <c r="N39" s="40"/>
      <c r="O39" s="8"/>
      <c r="P39" s="46"/>
      <c r="Q39" s="46"/>
      <c r="R39" s="49" t="str">
        <f>IF(P39="","",T39*M39*LOOKUP(RIGHT($D$2,3),定数!$A$6:$A$13,定数!$B$6:$B$13))</f>
        <v/>
      </c>
      <c r="S39" s="49"/>
      <c r="T39" s="50" t="str">
        <f t="shared" si="6"/>
        <v/>
      </c>
      <c r="U39" s="50"/>
      <c r="V39" t="str">
        <f t="shared" si="9"/>
        <v/>
      </c>
      <c r="W39" t="str">
        <f t="shared" si="2"/>
        <v/>
      </c>
      <c r="X39" s="41" t="str">
        <f t="shared" si="7"/>
        <v/>
      </c>
      <c r="Y39" s="42" t="str">
        <f t="shared" si="8"/>
        <v/>
      </c>
      <c r="Z39" t="str">
        <f t="shared" si="3"/>
        <v/>
      </c>
      <c r="AA39" t="str">
        <f t="shared" si="4"/>
        <v/>
      </c>
    </row>
    <row r="40" spans="2:27" x14ac:dyDescent="0.2">
      <c r="B40" s="40">
        <v>32</v>
      </c>
      <c r="C40" s="45" t="str">
        <f t="shared" si="0"/>
        <v/>
      </c>
      <c r="D40" s="45"/>
      <c r="E40" s="40"/>
      <c r="F40" s="8"/>
      <c r="G40" s="40"/>
      <c r="H40" s="46"/>
      <c r="I40" s="46"/>
      <c r="J40" s="40"/>
      <c r="K40" s="47" t="str">
        <f t="shared" si="5"/>
        <v/>
      </c>
      <c r="L40" s="48"/>
      <c r="M40" s="6" t="str">
        <f>IF(J40="","",(K40/J40)/LOOKUP(RIGHT($D$2,3),定数!$A$6:$A$13,定数!$B$6:$B$13))</f>
        <v/>
      </c>
      <c r="N40" s="40"/>
      <c r="O40" s="8"/>
      <c r="P40" s="46"/>
      <c r="Q40" s="46"/>
      <c r="R40" s="49" t="str">
        <f>IF(P40="","",T40*M40*LOOKUP(RIGHT($D$2,3),定数!$A$6:$A$13,定数!$B$6:$B$13))</f>
        <v/>
      </c>
      <c r="S40" s="49"/>
      <c r="T40" s="50" t="str">
        <f t="shared" si="6"/>
        <v/>
      </c>
      <c r="U40" s="50"/>
      <c r="V40" t="str">
        <f t="shared" si="9"/>
        <v/>
      </c>
      <c r="W40" t="str">
        <f t="shared" si="2"/>
        <v/>
      </c>
      <c r="X40" s="41" t="str">
        <f t="shared" si="7"/>
        <v/>
      </c>
      <c r="Y40" s="42" t="str">
        <f t="shared" si="8"/>
        <v/>
      </c>
      <c r="Z40" t="str">
        <f t="shared" si="3"/>
        <v/>
      </c>
      <c r="AA40" t="str">
        <f t="shared" si="4"/>
        <v/>
      </c>
    </row>
    <row r="41" spans="2:27" x14ac:dyDescent="0.2">
      <c r="B41" s="40">
        <v>33</v>
      </c>
      <c r="C41" s="45" t="str">
        <f t="shared" si="0"/>
        <v/>
      </c>
      <c r="D41" s="45"/>
      <c r="E41" s="40"/>
      <c r="F41" s="8"/>
      <c r="G41" s="40"/>
      <c r="H41" s="46"/>
      <c r="I41" s="46"/>
      <c r="J41" s="40"/>
      <c r="K41" s="47" t="str">
        <f t="shared" si="5"/>
        <v/>
      </c>
      <c r="L41" s="48"/>
      <c r="M41" s="6" t="str">
        <f>IF(J41="","",(K41/J41)/LOOKUP(RIGHT($D$2,3),定数!$A$6:$A$13,定数!$B$6:$B$13))</f>
        <v/>
      </c>
      <c r="N41" s="40"/>
      <c r="O41" s="8"/>
      <c r="P41" s="46"/>
      <c r="Q41" s="46"/>
      <c r="R41" s="49" t="str">
        <f>IF(P41="","",T41*M41*LOOKUP(RIGHT($D$2,3),定数!$A$6:$A$13,定数!$B$6:$B$13))</f>
        <v/>
      </c>
      <c r="S41" s="49"/>
      <c r="T41" s="50" t="str">
        <f t="shared" si="6"/>
        <v/>
      </c>
      <c r="U41" s="50"/>
      <c r="V41" t="str">
        <f t="shared" si="9"/>
        <v/>
      </c>
      <c r="W41" t="str">
        <f t="shared" si="2"/>
        <v/>
      </c>
      <c r="X41" s="41" t="str">
        <f t="shared" si="7"/>
        <v/>
      </c>
      <c r="Y41" s="42" t="str">
        <f t="shared" si="8"/>
        <v/>
      </c>
      <c r="Z41" t="str">
        <f t="shared" si="3"/>
        <v/>
      </c>
      <c r="AA41" t="str">
        <f t="shared" si="4"/>
        <v/>
      </c>
    </row>
    <row r="42" spans="2:27" x14ac:dyDescent="0.2">
      <c r="B42" s="40">
        <v>34</v>
      </c>
      <c r="C42" s="45" t="str">
        <f t="shared" si="0"/>
        <v/>
      </c>
      <c r="D42" s="45"/>
      <c r="E42" s="40"/>
      <c r="F42" s="8"/>
      <c r="G42" s="40"/>
      <c r="H42" s="46"/>
      <c r="I42" s="46"/>
      <c r="J42" s="40"/>
      <c r="K42" s="47" t="str">
        <f t="shared" si="5"/>
        <v/>
      </c>
      <c r="L42" s="48"/>
      <c r="M42" s="6" t="str">
        <f>IF(J42="","",(K42/J42)/LOOKUP(RIGHT($D$2,3),定数!$A$6:$A$13,定数!$B$6:$B$13))</f>
        <v/>
      </c>
      <c r="N42" s="40"/>
      <c r="O42" s="8"/>
      <c r="P42" s="46"/>
      <c r="Q42" s="46"/>
      <c r="R42" s="49" t="str">
        <f>IF(P42="","",T42*M42*LOOKUP(RIGHT($D$2,3),定数!$A$6:$A$13,定数!$B$6:$B$13))</f>
        <v/>
      </c>
      <c r="S42" s="49"/>
      <c r="T42" s="50" t="str">
        <f t="shared" si="6"/>
        <v/>
      </c>
      <c r="U42" s="50"/>
      <c r="V42" t="str">
        <f t="shared" si="9"/>
        <v/>
      </c>
      <c r="W42" t="str">
        <f t="shared" si="2"/>
        <v/>
      </c>
      <c r="X42" s="41" t="str">
        <f t="shared" si="7"/>
        <v/>
      </c>
      <c r="Y42" s="42" t="str">
        <f t="shared" si="8"/>
        <v/>
      </c>
      <c r="Z42" t="str">
        <f t="shared" si="3"/>
        <v/>
      </c>
      <c r="AA42" t="str">
        <f t="shared" si="4"/>
        <v/>
      </c>
    </row>
    <row r="43" spans="2:27" x14ac:dyDescent="0.2">
      <c r="B43" s="40">
        <v>35</v>
      </c>
      <c r="C43" s="45" t="str">
        <f t="shared" si="0"/>
        <v/>
      </c>
      <c r="D43" s="45"/>
      <c r="E43" s="40"/>
      <c r="F43" s="8"/>
      <c r="G43" s="40"/>
      <c r="H43" s="46"/>
      <c r="I43" s="46"/>
      <c r="J43" s="40"/>
      <c r="K43" s="47" t="str">
        <f t="shared" si="5"/>
        <v/>
      </c>
      <c r="L43" s="48"/>
      <c r="M43" s="6" t="str">
        <f>IF(J43="","",(K43/J43)/LOOKUP(RIGHT($D$2,3),定数!$A$6:$A$13,定数!$B$6:$B$13))</f>
        <v/>
      </c>
      <c r="N43" s="40"/>
      <c r="O43" s="8"/>
      <c r="P43" s="46"/>
      <c r="Q43" s="46"/>
      <c r="R43" s="49" t="str">
        <f>IF(P43="","",T43*M43*LOOKUP(RIGHT($D$2,3),定数!$A$6:$A$13,定数!$B$6:$B$13))</f>
        <v/>
      </c>
      <c r="S43" s="49"/>
      <c r="T43" s="50" t="str">
        <f t="shared" si="6"/>
        <v/>
      </c>
      <c r="U43" s="50"/>
      <c r="V43" t="str">
        <f t="shared" si="9"/>
        <v/>
      </c>
      <c r="W43" t="str">
        <f t="shared" si="2"/>
        <v/>
      </c>
      <c r="X43" s="41" t="str">
        <f t="shared" si="7"/>
        <v/>
      </c>
      <c r="Y43" s="42" t="str">
        <f t="shared" si="8"/>
        <v/>
      </c>
      <c r="Z43" t="str">
        <f t="shared" si="3"/>
        <v/>
      </c>
      <c r="AA43" t="str">
        <f t="shared" si="4"/>
        <v/>
      </c>
    </row>
    <row r="44" spans="2:27" x14ac:dyDescent="0.2">
      <c r="B44" s="40">
        <v>36</v>
      </c>
      <c r="C44" s="45" t="str">
        <f t="shared" si="0"/>
        <v/>
      </c>
      <c r="D44" s="45"/>
      <c r="E44" s="40"/>
      <c r="F44" s="8"/>
      <c r="G44" s="40"/>
      <c r="H44" s="46"/>
      <c r="I44" s="46"/>
      <c r="J44" s="40"/>
      <c r="K44" s="47" t="str">
        <f t="shared" si="5"/>
        <v/>
      </c>
      <c r="L44" s="48"/>
      <c r="M44" s="6" t="str">
        <f>IF(J44="","",(K44/J44)/LOOKUP(RIGHT($D$2,3),定数!$A$6:$A$13,定数!$B$6:$B$13))</f>
        <v/>
      </c>
      <c r="N44" s="40"/>
      <c r="O44" s="8"/>
      <c r="P44" s="46"/>
      <c r="Q44" s="46"/>
      <c r="R44" s="49" t="str">
        <f>IF(P44="","",T44*M44*LOOKUP(RIGHT($D$2,3),定数!$A$6:$A$13,定数!$B$6:$B$13))</f>
        <v/>
      </c>
      <c r="S44" s="49"/>
      <c r="T44" s="50" t="str">
        <f t="shared" si="6"/>
        <v/>
      </c>
      <c r="U44" s="50"/>
      <c r="V44" t="str">
        <f t="shared" si="9"/>
        <v/>
      </c>
      <c r="W44" t="str">
        <f t="shared" si="2"/>
        <v/>
      </c>
      <c r="X44" s="41" t="str">
        <f t="shared" si="7"/>
        <v/>
      </c>
      <c r="Y44" s="42" t="str">
        <f t="shared" si="8"/>
        <v/>
      </c>
      <c r="Z44" t="str">
        <f t="shared" si="3"/>
        <v/>
      </c>
      <c r="AA44" t="str">
        <f t="shared" si="4"/>
        <v/>
      </c>
    </row>
    <row r="45" spans="2:27" x14ac:dyDescent="0.2">
      <c r="B45" s="40">
        <v>37</v>
      </c>
      <c r="C45" s="45" t="str">
        <f t="shared" si="0"/>
        <v/>
      </c>
      <c r="D45" s="45"/>
      <c r="E45" s="40"/>
      <c r="F45" s="8"/>
      <c r="G45" s="40"/>
      <c r="H45" s="46"/>
      <c r="I45" s="46"/>
      <c r="J45" s="40"/>
      <c r="K45" s="47" t="str">
        <f t="shared" si="5"/>
        <v/>
      </c>
      <c r="L45" s="48"/>
      <c r="M45" s="6" t="str">
        <f>IF(J45="","",(K45/J45)/LOOKUP(RIGHT($D$2,3),定数!$A$6:$A$13,定数!$B$6:$B$13))</f>
        <v/>
      </c>
      <c r="N45" s="40"/>
      <c r="O45" s="8"/>
      <c r="P45" s="46"/>
      <c r="Q45" s="46"/>
      <c r="R45" s="49" t="str">
        <f>IF(P45="","",T45*M45*LOOKUP(RIGHT($D$2,3),定数!$A$6:$A$13,定数!$B$6:$B$13))</f>
        <v/>
      </c>
      <c r="S45" s="49"/>
      <c r="T45" s="50" t="str">
        <f t="shared" si="6"/>
        <v/>
      </c>
      <c r="U45" s="50"/>
      <c r="V45" t="str">
        <f t="shared" si="9"/>
        <v/>
      </c>
      <c r="W45" t="str">
        <f t="shared" si="2"/>
        <v/>
      </c>
      <c r="X45" s="41" t="str">
        <f t="shared" si="7"/>
        <v/>
      </c>
      <c r="Y45" s="42" t="str">
        <f t="shared" si="8"/>
        <v/>
      </c>
      <c r="Z45" t="str">
        <f t="shared" si="3"/>
        <v/>
      </c>
      <c r="AA45" t="str">
        <f t="shared" si="4"/>
        <v/>
      </c>
    </row>
    <row r="46" spans="2:27" x14ac:dyDescent="0.2">
      <c r="B46" s="40">
        <v>38</v>
      </c>
      <c r="C46" s="45" t="str">
        <f t="shared" si="0"/>
        <v/>
      </c>
      <c r="D46" s="45"/>
      <c r="E46" s="40"/>
      <c r="F46" s="8"/>
      <c r="G46" s="40"/>
      <c r="H46" s="46"/>
      <c r="I46" s="46"/>
      <c r="J46" s="40"/>
      <c r="K46" s="47" t="str">
        <f t="shared" si="5"/>
        <v/>
      </c>
      <c r="L46" s="48"/>
      <c r="M46" s="6" t="str">
        <f>IF(J46="","",(K46/J46)/LOOKUP(RIGHT($D$2,3),定数!$A$6:$A$13,定数!$B$6:$B$13))</f>
        <v/>
      </c>
      <c r="N46" s="40"/>
      <c r="O46" s="8"/>
      <c r="P46" s="46"/>
      <c r="Q46" s="46"/>
      <c r="R46" s="49" t="str">
        <f>IF(P46="","",T46*M46*LOOKUP(RIGHT($D$2,3),定数!$A$6:$A$13,定数!$B$6:$B$13))</f>
        <v/>
      </c>
      <c r="S46" s="49"/>
      <c r="T46" s="50" t="str">
        <f t="shared" si="6"/>
        <v/>
      </c>
      <c r="U46" s="50"/>
      <c r="V46" t="str">
        <f t="shared" si="9"/>
        <v/>
      </c>
      <c r="W46" t="str">
        <f t="shared" si="2"/>
        <v/>
      </c>
      <c r="X46" s="41" t="str">
        <f t="shared" si="7"/>
        <v/>
      </c>
      <c r="Y46" s="42" t="str">
        <f t="shared" si="8"/>
        <v/>
      </c>
      <c r="Z46" t="str">
        <f t="shared" si="3"/>
        <v/>
      </c>
      <c r="AA46" t="str">
        <f t="shared" si="4"/>
        <v/>
      </c>
    </row>
    <row r="47" spans="2:27" x14ac:dyDescent="0.2">
      <c r="B47" s="40">
        <v>39</v>
      </c>
      <c r="C47" s="45" t="str">
        <f t="shared" si="0"/>
        <v/>
      </c>
      <c r="D47" s="45"/>
      <c r="E47" s="40"/>
      <c r="F47" s="8"/>
      <c r="G47" s="40"/>
      <c r="H47" s="46"/>
      <c r="I47" s="46"/>
      <c r="J47" s="40"/>
      <c r="K47" s="47" t="str">
        <f t="shared" si="5"/>
        <v/>
      </c>
      <c r="L47" s="48"/>
      <c r="M47" s="6" t="str">
        <f>IF(J47="","",(K47/J47)/LOOKUP(RIGHT($D$2,3),定数!$A$6:$A$13,定数!$B$6:$B$13))</f>
        <v/>
      </c>
      <c r="N47" s="40"/>
      <c r="O47" s="8"/>
      <c r="P47" s="46"/>
      <c r="Q47" s="46"/>
      <c r="R47" s="49" t="str">
        <f>IF(P47="","",T47*M47*LOOKUP(RIGHT($D$2,3),定数!$A$6:$A$13,定数!$B$6:$B$13))</f>
        <v/>
      </c>
      <c r="S47" s="49"/>
      <c r="T47" s="50" t="str">
        <f t="shared" si="6"/>
        <v/>
      </c>
      <c r="U47" s="50"/>
      <c r="V47" t="str">
        <f t="shared" si="9"/>
        <v/>
      </c>
      <c r="W47" t="str">
        <f t="shared" si="2"/>
        <v/>
      </c>
      <c r="X47" s="41" t="str">
        <f t="shared" si="7"/>
        <v/>
      </c>
      <c r="Y47" s="42" t="str">
        <f t="shared" si="8"/>
        <v/>
      </c>
      <c r="Z47" t="str">
        <f t="shared" si="3"/>
        <v/>
      </c>
      <c r="AA47" t="str">
        <f t="shared" si="4"/>
        <v/>
      </c>
    </row>
    <row r="48" spans="2:27" x14ac:dyDescent="0.2">
      <c r="B48" s="40">
        <v>40</v>
      </c>
      <c r="C48" s="45" t="str">
        <f t="shared" si="0"/>
        <v/>
      </c>
      <c r="D48" s="45"/>
      <c r="E48" s="40"/>
      <c r="F48" s="8"/>
      <c r="G48" s="40"/>
      <c r="H48" s="46"/>
      <c r="I48" s="46"/>
      <c r="J48" s="40"/>
      <c r="K48" s="47" t="str">
        <f t="shared" si="5"/>
        <v/>
      </c>
      <c r="L48" s="48"/>
      <c r="M48" s="6" t="str">
        <f>IF(J48="","",(K48/J48)/LOOKUP(RIGHT($D$2,3),定数!$A$6:$A$13,定数!$B$6:$B$13))</f>
        <v/>
      </c>
      <c r="N48" s="40"/>
      <c r="O48" s="8"/>
      <c r="P48" s="46"/>
      <c r="Q48" s="46"/>
      <c r="R48" s="49" t="str">
        <f>IF(P48="","",T48*M48*LOOKUP(RIGHT($D$2,3),定数!$A$6:$A$13,定数!$B$6:$B$13))</f>
        <v/>
      </c>
      <c r="S48" s="49"/>
      <c r="T48" s="50" t="str">
        <f t="shared" si="6"/>
        <v/>
      </c>
      <c r="U48" s="50"/>
      <c r="V48" t="str">
        <f t="shared" si="9"/>
        <v/>
      </c>
      <c r="W48" t="str">
        <f t="shared" si="2"/>
        <v/>
      </c>
      <c r="X48" s="41" t="str">
        <f t="shared" si="7"/>
        <v/>
      </c>
      <c r="Y48" s="42" t="str">
        <f t="shared" si="8"/>
        <v/>
      </c>
      <c r="Z48" t="str">
        <f t="shared" si="3"/>
        <v/>
      </c>
      <c r="AA48" t="str">
        <f t="shared" si="4"/>
        <v/>
      </c>
    </row>
    <row r="49" spans="2:27" x14ac:dyDescent="0.2">
      <c r="B49" s="40">
        <v>41</v>
      </c>
      <c r="C49" s="45" t="str">
        <f t="shared" si="0"/>
        <v/>
      </c>
      <c r="D49" s="45"/>
      <c r="E49" s="40"/>
      <c r="F49" s="8"/>
      <c r="G49" s="40"/>
      <c r="H49" s="46"/>
      <c r="I49" s="46"/>
      <c r="J49" s="40"/>
      <c r="K49" s="47" t="str">
        <f t="shared" si="5"/>
        <v/>
      </c>
      <c r="L49" s="48"/>
      <c r="M49" s="6" t="str">
        <f>IF(J49="","",(K49/J49)/LOOKUP(RIGHT($D$2,3),定数!$A$6:$A$13,定数!$B$6:$B$13))</f>
        <v/>
      </c>
      <c r="N49" s="40"/>
      <c r="O49" s="8"/>
      <c r="P49" s="46"/>
      <c r="Q49" s="46"/>
      <c r="R49" s="49" t="str">
        <f>IF(P49="","",T49*M49*LOOKUP(RIGHT($D$2,3),定数!$A$6:$A$13,定数!$B$6:$B$13))</f>
        <v/>
      </c>
      <c r="S49" s="49"/>
      <c r="T49" s="50" t="str">
        <f t="shared" si="6"/>
        <v/>
      </c>
      <c r="U49" s="50"/>
      <c r="V49" t="str">
        <f t="shared" si="9"/>
        <v/>
      </c>
      <c r="W49" t="str">
        <f t="shared" si="2"/>
        <v/>
      </c>
      <c r="X49" s="41" t="str">
        <f t="shared" si="7"/>
        <v/>
      </c>
      <c r="Y49" s="42" t="str">
        <f t="shared" si="8"/>
        <v/>
      </c>
      <c r="Z49" t="str">
        <f t="shared" si="3"/>
        <v/>
      </c>
      <c r="AA49" t="str">
        <f t="shared" si="4"/>
        <v/>
      </c>
    </row>
    <row r="50" spans="2:27" x14ac:dyDescent="0.2">
      <c r="B50" s="40">
        <v>42</v>
      </c>
      <c r="C50" s="45" t="str">
        <f t="shared" si="0"/>
        <v/>
      </c>
      <c r="D50" s="45"/>
      <c r="E50" s="40"/>
      <c r="F50" s="8"/>
      <c r="G50" s="40"/>
      <c r="H50" s="46"/>
      <c r="I50" s="46"/>
      <c r="J50" s="40"/>
      <c r="K50" s="47" t="str">
        <f t="shared" si="5"/>
        <v/>
      </c>
      <c r="L50" s="48"/>
      <c r="M50" s="6" t="str">
        <f>IF(J50="","",(K50/J50)/LOOKUP(RIGHT($D$2,3),定数!$A$6:$A$13,定数!$B$6:$B$13))</f>
        <v/>
      </c>
      <c r="N50" s="40"/>
      <c r="O50" s="8"/>
      <c r="P50" s="46"/>
      <c r="Q50" s="46"/>
      <c r="R50" s="49" t="str">
        <f>IF(P50="","",T50*M50*LOOKUP(RIGHT($D$2,3),定数!$A$6:$A$13,定数!$B$6:$B$13))</f>
        <v/>
      </c>
      <c r="S50" s="49"/>
      <c r="T50" s="50" t="str">
        <f t="shared" si="6"/>
        <v/>
      </c>
      <c r="U50" s="50"/>
      <c r="V50" t="str">
        <f t="shared" si="9"/>
        <v/>
      </c>
      <c r="W50" t="str">
        <f t="shared" si="2"/>
        <v/>
      </c>
      <c r="X50" s="41" t="str">
        <f t="shared" si="7"/>
        <v/>
      </c>
      <c r="Y50" s="42" t="str">
        <f t="shared" si="8"/>
        <v/>
      </c>
      <c r="Z50" t="str">
        <f t="shared" si="3"/>
        <v/>
      </c>
      <c r="AA50" t="str">
        <f t="shared" si="4"/>
        <v/>
      </c>
    </row>
    <row r="51" spans="2:27" x14ac:dyDescent="0.2">
      <c r="B51" s="40">
        <v>43</v>
      </c>
      <c r="C51" s="45" t="str">
        <f t="shared" si="0"/>
        <v/>
      </c>
      <c r="D51" s="45"/>
      <c r="E51" s="40"/>
      <c r="F51" s="8"/>
      <c r="G51" s="40"/>
      <c r="H51" s="46"/>
      <c r="I51" s="46"/>
      <c r="J51" s="40"/>
      <c r="K51" s="47" t="str">
        <f t="shared" si="5"/>
        <v/>
      </c>
      <c r="L51" s="48"/>
      <c r="M51" s="6" t="str">
        <f>IF(J51="","",(K51/J51)/LOOKUP(RIGHT($D$2,3),定数!$A$6:$A$13,定数!$B$6:$B$13))</f>
        <v/>
      </c>
      <c r="N51" s="40"/>
      <c r="O51" s="8"/>
      <c r="P51" s="46"/>
      <c r="Q51" s="46"/>
      <c r="R51" s="49" t="str">
        <f>IF(P51="","",T51*M51*LOOKUP(RIGHT($D$2,3),定数!$A$6:$A$13,定数!$B$6:$B$13))</f>
        <v/>
      </c>
      <c r="S51" s="49"/>
      <c r="T51" s="50" t="str">
        <f t="shared" si="6"/>
        <v/>
      </c>
      <c r="U51" s="50"/>
      <c r="V51" t="str">
        <f t="shared" si="9"/>
        <v/>
      </c>
      <c r="W51" t="str">
        <f t="shared" si="2"/>
        <v/>
      </c>
      <c r="X51" s="41" t="str">
        <f t="shared" si="7"/>
        <v/>
      </c>
      <c r="Y51" s="42" t="str">
        <f t="shared" si="8"/>
        <v/>
      </c>
      <c r="Z51" t="str">
        <f t="shared" si="3"/>
        <v/>
      </c>
      <c r="AA51" t="str">
        <f t="shared" si="4"/>
        <v/>
      </c>
    </row>
    <row r="52" spans="2:27" x14ac:dyDescent="0.2">
      <c r="B52" s="40">
        <v>44</v>
      </c>
      <c r="C52" s="45" t="str">
        <f t="shared" si="0"/>
        <v/>
      </c>
      <c r="D52" s="45"/>
      <c r="E52" s="40"/>
      <c r="F52" s="8"/>
      <c r="G52" s="40"/>
      <c r="H52" s="46"/>
      <c r="I52" s="46"/>
      <c r="J52" s="40"/>
      <c r="K52" s="47" t="str">
        <f t="shared" si="5"/>
        <v/>
      </c>
      <c r="L52" s="48"/>
      <c r="M52" s="6" t="str">
        <f>IF(J52="","",(K52/J52)/LOOKUP(RIGHT($D$2,3),定数!$A$6:$A$13,定数!$B$6:$B$13))</f>
        <v/>
      </c>
      <c r="N52" s="40"/>
      <c r="O52" s="8"/>
      <c r="P52" s="46"/>
      <c r="Q52" s="46"/>
      <c r="R52" s="49" t="str">
        <f>IF(P52="","",T52*M52*LOOKUP(RIGHT($D$2,3),定数!$A$6:$A$13,定数!$B$6:$B$13))</f>
        <v/>
      </c>
      <c r="S52" s="49"/>
      <c r="T52" s="50" t="str">
        <f t="shared" si="6"/>
        <v/>
      </c>
      <c r="U52" s="50"/>
      <c r="V52" t="str">
        <f t="shared" si="9"/>
        <v/>
      </c>
      <c r="W52" t="str">
        <f t="shared" si="2"/>
        <v/>
      </c>
      <c r="X52" s="41" t="str">
        <f t="shared" si="7"/>
        <v/>
      </c>
      <c r="Y52" s="42" t="str">
        <f t="shared" si="8"/>
        <v/>
      </c>
      <c r="Z52" t="str">
        <f t="shared" si="3"/>
        <v/>
      </c>
      <c r="AA52" t="str">
        <f t="shared" si="4"/>
        <v/>
      </c>
    </row>
    <row r="53" spans="2:27" x14ac:dyDescent="0.2">
      <c r="B53" s="40">
        <v>45</v>
      </c>
      <c r="C53" s="45" t="str">
        <f t="shared" si="0"/>
        <v/>
      </c>
      <c r="D53" s="45"/>
      <c r="E53" s="40"/>
      <c r="F53" s="8"/>
      <c r="G53" s="40"/>
      <c r="H53" s="46"/>
      <c r="I53" s="46"/>
      <c r="J53" s="40"/>
      <c r="K53" s="47" t="str">
        <f t="shared" si="5"/>
        <v/>
      </c>
      <c r="L53" s="48"/>
      <c r="M53" s="6" t="str">
        <f>IF(J53="","",(K53/J53)/LOOKUP(RIGHT($D$2,3),定数!$A$6:$A$13,定数!$B$6:$B$13))</f>
        <v/>
      </c>
      <c r="N53" s="40"/>
      <c r="O53" s="8"/>
      <c r="P53" s="46"/>
      <c r="Q53" s="46"/>
      <c r="R53" s="49" t="str">
        <f>IF(P53="","",T53*M53*LOOKUP(RIGHT($D$2,3),定数!$A$6:$A$13,定数!$B$6:$B$13))</f>
        <v/>
      </c>
      <c r="S53" s="49"/>
      <c r="T53" s="50" t="str">
        <f t="shared" si="6"/>
        <v/>
      </c>
      <c r="U53" s="50"/>
      <c r="V53" t="str">
        <f t="shared" si="9"/>
        <v/>
      </c>
      <c r="W53" t="str">
        <f t="shared" si="2"/>
        <v/>
      </c>
      <c r="X53" s="41" t="str">
        <f t="shared" si="7"/>
        <v/>
      </c>
      <c r="Y53" s="42" t="str">
        <f t="shared" si="8"/>
        <v/>
      </c>
      <c r="Z53" t="str">
        <f t="shared" si="3"/>
        <v/>
      </c>
      <c r="AA53" t="str">
        <f t="shared" si="4"/>
        <v/>
      </c>
    </row>
    <row r="54" spans="2:27" x14ac:dyDescent="0.2">
      <c r="B54" s="40">
        <v>46</v>
      </c>
      <c r="C54" s="45" t="str">
        <f t="shared" si="0"/>
        <v/>
      </c>
      <c r="D54" s="45"/>
      <c r="E54" s="40"/>
      <c r="F54" s="8"/>
      <c r="G54" s="40"/>
      <c r="H54" s="46"/>
      <c r="I54" s="46"/>
      <c r="J54" s="40"/>
      <c r="K54" s="47" t="str">
        <f t="shared" si="5"/>
        <v/>
      </c>
      <c r="L54" s="48"/>
      <c r="M54" s="6" t="str">
        <f>IF(J54="","",(K54/J54)/LOOKUP(RIGHT($D$2,3),定数!$A$6:$A$13,定数!$B$6:$B$13))</f>
        <v/>
      </c>
      <c r="N54" s="40"/>
      <c r="O54" s="8"/>
      <c r="P54" s="46"/>
      <c r="Q54" s="46"/>
      <c r="R54" s="49" t="str">
        <f>IF(P54="","",T54*M54*LOOKUP(RIGHT($D$2,3),定数!$A$6:$A$13,定数!$B$6:$B$13))</f>
        <v/>
      </c>
      <c r="S54" s="49"/>
      <c r="T54" s="50" t="str">
        <f t="shared" si="6"/>
        <v/>
      </c>
      <c r="U54" s="50"/>
      <c r="V54" t="str">
        <f t="shared" si="9"/>
        <v/>
      </c>
      <c r="W54" t="str">
        <f t="shared" si="2"/>
        <v/>
      </c>
      <c r="X54" s="41" t="str">
        <f t="shared" si="7"/>
        <v/>
      </c>
      <c r="Y54" s="42" t="str">
        <f t="shared" si="8"/>
        <v/>
      </c>
      <c r="Z54" t="str">
        <f t="shared" si="3"/>
        <v/>
      </c>
      <c r="AA54" t="str">
        <f t="shared" si="4"/>
        <v/>
      </c>
    </row>
    <row r="55" spans="2:27" x14ac:dyDescent="0.2">
      <c r="B55" s="40">
        <v>47</v>
      </c>
      <c r="C55" s="45" t="str">
        <f t="shared" si="0"/>
        <v/>
      </c>
      <c r="D55" s="45"/>
      <c r="E55" s="40"/>
      <c r="F55" s="8"/>
      <c r="G55" s="40"/>
      <c r="H55" s="46"/>
      <c r="I55" s="46"/>
      <c r="J55" s="40"/>
      <c r="K55" s="47" t="str">
        <f t="shared" si="5"/>
        <v/>
      </c>
      <c r="L55" s="48"/>
      <c r="M55" s="6" t="str">
        <f>IF(J55="","",(K55/J55)/LOOKUP(RIGHT($D$2,3),定数!$A$6:$A$13,定数!$B$6:$B$13))</f>
        <v/>
      </c>
      <c r="N55" s="40"/>
      <c r="O55" s="8"/>
      <c r="P55" s="46"/>
      <c r="Q55" s="46"/>
      <c r="R55" s="49" t="str">
        <f>IF(P55="","",T55*M55*LOOKUP(RIGHT($D$2,3),定数!$A$6:$A$13,定数!$B$6:$B$13))</f>
        <v/>
      </c>
      <c r="S55" s="49"/>
      <c r="T55" s="50" t="str">
        <f t="shared" si="6"/>
        <v/>
      </c>
      <c r="U55" s="50"/>
      <c r="V55" t="str">
        <f t="shared" si="9"/>
        <v/>
      </c>
      <c r="W55" t="str">
        <f t="shared" si="2"/>
        <v/>
      </c>
      <c r="X55" s="41" t="str">
        <f t="shared" si="7"/>
        <v/>
      </c>
      <c r="Y55" s="42" t="str">
        <f t="shared" si="8"/>
        <v/>
      </c>
      <c r="Z55" t="str">
        <f t="shared" si="3"/>
        <v/>
      </c>
      <c r="AA55" t="str">
        <f t="shared" si="4"/>
        <v/>
      </c>
    </row>
    <row r="56" spans="2:27" x14ac:dyDescent="0.2">
      <c r="B56" s="40">
        <v>48</v>
      </c>
      <c r="C56" s="45" t="str">
        <f t="shared" si="0"/>
        <v/>
      </c>
      <c r="D56" s="45"/>
      <c r="E56" s="40"/>
      <c r="F56" s="8"/>
      <c r="G56" s="40"/>
      <c r="H56" s="46"/>
      <c r="I56" s="46"/>
      <c r="J56" s="40"/>
      <c r="K56" s="47" t="str">
        <f t="shared" si="5"/>
        <v/>
      </c>
      <c r="L56" s="48"/>
      <c r="M56" s="6" t="str">
        <f>IF(J56="","",(K56/J56)/LOOKUP(RIGHT($D$2,3),定数!$A$6:$A$13,定数!$B$6:$B$13))</f>
        <v/>
      </c>
      <c r="N56" s="40"/>
      <c r="O56" s="8"/>
      <c r="P56" s="46"/>
      <c r="Q56" s="46"/>
      <c r="R56" s="49" t="str">
        <f>IF(P56="","",T56*M56*LOOKUP(RIGHT($D$2,3),定数!$A$6:$A$13,定数!$B$6:$B$13))</f>
        <v/>
      </c>
      <c r="S56" s="49"/>
      <c r="T56" s="50" t="str">
        <f t="shared" si="6"/>
        <v/>
      </c>
      <c r="U56" s="50"/>
      <c r="V56" t="str">
        <f t="shared" si="9"/>
        <v/>
      </c>
      <c r="W56" t="str">
        <f t="shared" si="2"/>
        <v/>
      </c>
      <c r="X56" s="41" t="str">
        <f t="shared" si="7"/>
        <v/>
      </c>
      <c r="Y56" s="42" t="str">
        <f t="shared" si="8"/>
        <v/>
      </c>
      <c r="Z56" t="str">
        <f t="shared" si="3"/>
        <v/>
      </c>
      <c r="AA56" t="str">
        <f t="shared" si="4"/>
        <v/>
      </c>
    </row>
    <row r="57" spans="2:27" x14ac:dyDescent="0.2">
      <c r="B57" s="40">
        <v>49</v>
      </c>
      <c r="C57" s="45" t="str">
        <f t="shared" si="0"/>
        <v/>
      </c>
      <c r="D57" s="45"/>
      <c r="E57" s="40"/>
      <c r="F57" s="8"/>
      <c r="G57" s="40"/>
      <c r="H57" s="46"/>
      <c r="I57" s="46"/>
      <c r="J57" s="40"/>
      <c r="K57" s="47" t="str">
        <f t="shared" si="5"/>
        <v/>
      </c>
      <c r="L57" s="48"/>
      <c r="M57" s="6" t="str">
        <f>IF(J57="","",(K57/J57)/LOOKUP(RIGHT($D$2,3),定数!$A$6:$A$13,定数!$B$6:$B$13))</f>
        <v/>
      </c>
      <c r="N57" s="40"/>
      <c r="O57" s="8"/>
      <c r="P57" s="46"/>
      <c r="Q57" s="46"/>
      <c r="R57" s="49" t="str">
        <f>IF(P57="","",T57*M57*LOOKUP(RIGHT($D$2,3),定数!$A$6:$A$13,定数!$B$6:$B$13))</f>
        <v/>
      </c>
      <c r="S57" s="49"/>
      <c r="T57" s="50" t="str">
        <f t="shared" si="6"/>
        <v/>
      </c>
      <c r="U57" s="50"/>
      <c r="V57" t="str">
        <f t="shared" si="9"/>
        <v/>
      </c>
      <c r="W57" t="str">
        <f t="shared" si="2"/>
        <v/>
      </c>
      <c r="X57" s="41" t="str">
        <f t="shared" si="7"/>
        <v/>
      </c>
      <c r="Y57" s="42" t="str">
        <f t="shared" si="8"/>
        <v/>
      </c>
      <c r="Z57" t="str">
        <f t="shared" si="3"/>
        <v/>
      </c>
      <c r="AA57" t="str">
        <f t="shared" si="4"/>
        <v/>
      </c>
    </row>
    <row r="58" spans="2:27" x14ac:dyDescent="0.2">
      <c r="B58" s="40">
        <v>50</v>
      </c>
      <c r="C58" s="45" t="str">
        <f t="shared" si="0"/>
        <v/>
      </c>
      <c r="D58" s="45"/>
      <c r="E58" s="40"/>
      <c r="F58" s="8"/>
      <c r="G58" s="40"/>
      <c r="H58" s="46"/>
      <c r="I58" s="46"/>
      <c r="J58" s="40"/>
      <c r="K58" s="47" t="str">
        <f t="shared" si="5"/>
        <v/>
      </c>
      <c r="L58" s="48"/>
      <c r="M58" s="6" t="str">
        <f>IF(J58="","",(K58/J58)/LOOKUP(RIGHT($D$2,3),定数!$A$6:$A$13,定数!$B$6:$B$13))</f>
        <v/>
      </c>
      <c r="N58" s="40"/>
      <c r="O58" s="8"/>
      <c r="P58" s="46"/>
      <c r="Q58" s="46"/>
      <c r="R58" s="49" t="str">
        <f>IF(P58="","",T58*M58*LOOKUP(RIGHT($D$2,3),定数!$A$6:$A$13,定数!$B$6:$B$13))</f>
        <v/>
      </c>
      <c r="S58" s="49"/>
      <c r="T58" s="50" t="str">
        <f t="shared" si="6"/>
        <v/>
      </c>
      <c r="U58" s="50"/>
      <c r="V58" t="str">
        <f t="shared" si="9"/>
        <v/>
      </c>
      <c r="W58" t="str">
        <f t="shared" si="2"/>
        <v/>
      </c>
      <c r="X58" s="41" t="str">
        <f t="shared" si="7"/>
        <v/>
      </c>
      <c r="Y58" s="42" t="str">
        <f t="shared" si="8"/>
        <v/>
      </c>
      <c r="Z58" t="str">
        <f t="shared" si="3"/>
        <v/>
      </c>
      <c r="AA58" t="str">
        <f t="shared" si="4"/>
        <v/>
      </c>
    </row>
    <row r="59" spans="2:27" x14ac:dyDescent="0.2">
      <c r="B59" s="40">
        <v>51</v>
      </c>
      <c r="C59" s="45" t="str">
        <f t="shared" si="0"/>
        <v/>
      </c>
      <c r="D59" s="45"/>
      <c r="E59" s="40"/>
      <c r="F59" s="8"/>
      <c r="G59" s="40"/>
      <c r="H59" s="46"/>
      <c r="I59" s="46"/>
      <c r="J59" s="40"/>
      <c r="K59" s="47" t="str">
        <f t="shared" si="5"/>
        <v/>
      </c>
      <c r="L59" s="48"/>
      <c r="M59" s="6" t="str">
        <f>IF(J59="","",(K59/J59)/LOOKUP(RIGHT($D$2,3),定数!$A$6:$A$13,定数!$B$6:$B$13))</f>
        <v/>
      </c>
      <c r="N59" s="40"/>
      <c r="O59" s="8"/>
      <c r="P59" s="46"/>
      <c r="Q59" s="46"/>
      <c r="R59" s="49" t="str">
        <f>IF(P59="","",T59*M59*LOOKUP(RIGHT($D$2,3),定数!$A$6:$A$13,定数!$B$6:$B$13))</f>
        <v/>
      </c>
      <c r="S59" s="49"/>
      <c r="T59" s="50" t="str">
        <f t="shared" si="6"/>
        <v/>
      </c>
      <c r="U59" s="50"/>
      <c r="V59" t="str">
        <f t="shared" si="9"/>
        <v/>
      </c>
      <c r="W59" t="str">
        <f t="shared" si="2"/>
        <v/>
      </c>
      <c r="X59" s="41" t="str">
        <f t="shared" si="7"/>
        <v/>
      </c>
      <c r="Y59" s="42" t="str">
        <f t="shared" si="8"/>
        <v/>
      </c>
      <c r="Z59" t="str">
        <f t="shared" si="3"/>
        <v/>
      </c>
      <c r="AA59" t="str">
        <f t="shared" si="4"/>
        <v/>
      </c>
    </row>
    <row r="60" spans="2:27" x14ac:dyDescent="0.2">
      <c r="B60" s="40">
        <v>52</v>
      </c>
      <c r="C60" s="45" t="str">
        <f t="shared" si="0"/>
        <v/>
      </c>
      <c r="D60" s="45"/>
      <c r="E60" s="40"/>
      <c r="F60" s="8"/>
      <c r="G60" s="40"/>
      <c r="H60" s="46"/>
      <c r="I60" s="46"/>
      <c r="J60" s="40"/>
      <c r="K60" s="47" t="str">
        <f t="shared" si="5"/>
        <v/>
      </c>
      <c r="L60" s="48"/>
      <c r="M60" s="6" t="str">
        <f>IF(J60="","",(K60/J60)/LOOKUP(RIGHT($D$2,3),定数!$A$6:$A$13,定数!$B$6:$B$13))</f>
        <v/>
      </c>
      <c r="N60" s="40"/>
      <c r="O60" s="8"/>
      <c r="P60" s="46"/>
      <c r="Q60" s="46"/>
      <c r="R60" s="49" t="str">
        <f>IF(P60="","",T60*M60*LOOKUP(RIGHT($D$2,3),定数!$A$6:$A$13,定数!$B$6:$B$13))</f>
        <v/>
      </c>
      <c r="S60" s="49"/>
      <c r="T60" s="50" t="str">
        <f t="shared" si="6"/>
        <v/>
      </c>
      <c r="U60" s="50"/>
      <c r="V60" t="str">
        <f t="shared" si="9"/>
        <v/>
      </c>
      <c r="W60" t="str">
        <f t="shared" si="2"/>
        <v/>
      </c>
      <c r="X60" s="41" t="str">
        <f t="shared" si="7"/>
        <v/>
      </c>
      <c r="Y60" s="42" t="str">
        <f t="shared" si="8"/>
        <v/>
      </c>
      <c r="Z60" t="str">
        <f t="shared" si="3"/>
        <v/>
      </c>
      <c r="AA60" t="str">
        <f t="shared" si="4"/>
        <v/>
      </c>
    </row>
    <row r="61" spans="2:27" x14ac:dyDescent="0.2">
      <c r="B61" s="40">
        <v>53</v>
      </c>
      <c r="C61" s="45" t="str">
        <f t="shared" si="0"/>
        <v/>
      </c>
      <c r="D61" s="45"/>
      <c r="E61" s="40"/>
      <c r="F61" s="8"/>
      <c r="G61" s="40"/>
      <c r="H61" s="46"/>
      <c r="I61" s="46"/>
      <c r="J61" s="40"/>
      <c r="K61" s="47" t="str">
        <f t="shared" si="5"/>
        <v/>
      </c>
      <c r="L61" s="48"/>
      <c r="M61" s="6" t="str">
        <f>IF(J61="","",(K61/J61)/LOOKUP(RIGHT($D$2,3),定数!$A$6:$A$13,定数!$B$6:$B$13))</f>
        <v/>
      </c>
      <c r="N61" s="40"/>
      <c r="O61" s="8"/>
      <c r="P61" s="46"/>
      <c r="Q61" s="46"/>
      <c r="R61" s="49" t="str">
        <f>IF(P61="","",T61*M61*LOOKUP(RIGHT($D$2,3),定数!$A$6:$A$13,定数!$B$6:$B$13))</f>
        <v/>
      </c>
      <c r="S61" s="49"/>
      <c r="T61" s="50" t="str">
        <f t="shared" si="6"/>
        <v/>
      </c>
      <c r="U61" s="50"/>
      <c r="V61" t="str">
        <f t="shared" si="9"/>
        <v/>
      </c>
      <c r="W61" t="str">
        <f t="shared" si="2"/>
        <v/>
      </c>
      <c r="X61" s="41" t="str">
        <f t="shared" si="7"/>
        <v/>
      </c>
      <c r="Y61" s="42" t="str">
        <f t="shared" si="8"/>
        <v/>
      </c>
      <c r="Z61" t="str">
        <f t="shared" si="3"/>
        <v/>
      </c>
      <c r="AA61" t="str">
        <f t="shared" si="4"/>
        <v/>
      </c>
    </row>
    <row r="62" spans="2:27" x14ac:dyDescent="0.2">
      <c r="B62" s="40">
        <v>54</v>
      </c>
      <c r="C62" s="45" t="str">
        <f t="shared" si="0"/>
        <v/>
      </c>
      <c r="D62" s="45"/>
      <c r="E62" s="40"/>
      <c r="F62" s="8"/>
      <c r="G62" s="40"/>
      <c r="H62" s="46"/>
      <c r="I62" s="46"/>
      <c r="J62" s="40"/>
      <c r="K62" s="47" t="str">
        <f t="shared" si="5"/>
        <v/>
      </c>
      <c r="L62" s="48"/>
      <c r="M62" s="6" t="str">
        <f>IF(J62="","",(K62/J62)/LOOKUP(RIGHT($D$2,3),定数!$A$6:$A$13,定数!$B$6:$B$13))</f>
        <v/>
      </c>
      <c r="N62" s="40"/>
      <c r="O62" s="8"/>
      <c r="P62" s="46"/>
      <c r="Q62" s="46"/>
      <c r="R62" s="49" t="str">
        <f>IF(P62="","",T62*M62*LOOKUP(RIGHT($D$2,3),定数!$A$6:$A$13,定数!$B$6:$B$13))</f>
        <v/>
      </c>
      <c r="S62" s="49"/>
      <c r="T62" s="50" t="str">
        <f t="shared" si="6"/>
        <v/>
      </c>
      <c r="U62" s="50"/>
      <c r="V62" t="str">
        <f t="shared" si="9"/>
        <v/>
      </c>
      <c r="W62" t="str">
        <f t="shared" si="2"/>
        <v/>
      </c>
      <c r="X62" s="41" t="str">
        <f t="shared" si="7"/>
        <v/>
      </c>
      <c r="Y62" s="42" t="str">
        <f t="shared" si="8"/>
        <v/>
      </c>
      <c r="Z62" t="str">
        <f t="shared" si="3"/>
        <v/>
      </c>
      <c r="AA62" t="str">
        <f t="shared" si="4"/>
        <v/>
      </c>
    </row>
    <row r="63" spans="2:27" x14ac:dyDescent="0.2">
      <c r="B63" s="40">
        <v>55</v>
      </c>
      <c r="C63" s="45" t="str">
        <f t="shared" si="0"/>
        <v/>
      </c>
      <c r="D63" s="45"/>
      <c r="E63" s="40"/>
      <c r="F63" s="8"/>
      <c r="G63" s="40"/>
      <c r="H63" s="46"/>
      <c r="I63" s="46"/>
      <c r="J63" s="40"/>
      <c r="K63" s="47" t="str">
        <f t="shared" si="5"/>
        <v/>
      </c>
      <c r="L63" s="48"/>
      <c r="M63" s="6" t="str">
        <f>IF(J63="","",(K63/J63)/LOOKUP(RIGHT($D$2,3),定数!$A$6:$A$13,定数!$B$6:$B$13))</f>
        <v/>
      </c>
      <c r="N63" s="40"/>
      <c r="O63" s="8"/>
      <c r="P63" s="46"/>
      <c r="Q63" s="46"/>
      <c r="R63" s="49" t="str">
        <f>IF(P63="","",T63*M63*LOOKUP(RIGHT($D$2,3),定数!$A$6:$A$13,定数!$B$6:$B$13))</f>
        <v/>
      </c>
      <c r="S63" s="49"/>
      <c r="T63" s="50" t="str">
        <f t="shared" si="6"/>
        <v/>
      </c>
      <c r="U63" s="50"/>
      <c r="V63" t="str">
        <f t="shared" si="9"/>
        <v/>
      </c>
      <c r="W63" t="str">
        <f t="shared" si="2"/>
        <v/>
      </c>
      <c r="X63" s="41" t="str">
        <f t="shared" si="7"/>
        <v/>
      </c>
      <c r="Y63" s="42" t="str">
        <f t="shared" si="8"/>
        <v/>
      </c>
      <c r="Z63" t="str">
        <f t="shared" si="3"/>
        <v/>
      </c>
      <c r="AA63" t="str">
        <f t="shared" si="4"/>
        <v/>
      </c>
    </row>
    <row r="64" spans="2:27" x14ac:dyDescent="0.2">
      <c r="B64" s="40">
        <v>56</v>
      </c>
      <c r="C64" s="45" t="str">
        <f t="shared" si="0"/>
        <v/>
      </c>
      <c r="D64" s="45"/>
      <c r="E64" s="40"/>
      <c r="F64" s="8"/>
      <c r="G64" s="40"/>
      <c r="H64" s="46"/>
      <c r="I64" s="46"/>
      <c r="J64" s="40"/>
      <c r="K64" s="47" t="str">
        <f t="shared" si="5"/>
        <v/>
      </c>
      <c r="L64" s="48"/>
      <c r="M64" s="6" t="str">
        <f>IF(J64="","",(K64/J64)/LOOKUP(RIGHT($D$2,3),定数!$A$6:$A$13,定数!$B$6:$B$13))</f>
        <v/>
      </c>
      <c r="N64" s="40"/>
      <c r="O64" s="8"/>
      <c r="P64" s="46"/>
      <c r="Q64" s="46"/>
      <c r="R64" s="49" t="str">
        <f>IF(P64="","",T64*M64*LOOKUP(RIGHT($D$2,3),定数!$A$6:$A$13,定数!$B$6:$B$13))</f>
        <v/>
      </c>
      <c r="S64" s="49"/>
      <c r="T64" s="50" t="str">
        <f t="shared" si="6"/>
        <v/>
      </c>
      <c r="U64" s="50"/>
      <c r="V64" t="str">
        <f t="shared" si="9"/>
        <v/>
      </c>
      <c r="W64" t="str">
        <f t="shared" si="2"/>
        <v/>
      </c>
      <c r="X64" s="41" t="str">
        <f t="shared" si="7"/>
        <v/>
      </c>
      <c r="Y64" s="42" t="str">
        <f t="shared" si="8"/>
        <v/>
      </c>
      <c r="Z64" t="str">
        <f t="shared" si="3"/>
        <v/>
      </c>
      <c r="AA64" t="str">
        <f t="shared" si="4"/>
        <v/>
      </c>
    </row>
    <row r="65" spans="2:27" x14ac:dyDescent="0.2">
      <c r="B65" s="40">
        <v>57</v>
      </c>
      <c r="C65" s="45" t="str">
        <f t="shared" si="0"/>
        <v/>
      </c>
      <c r="D65" s="45"/>
      <c r="E65" s="40"/>
      <c r="F65" s="8"/>
      <c r="G65" s="40"/>
      <c r="H65" s="46"/>
      <c r="I65" s="46"/>
      <c r="J65" s="40"/>
      <c r="K65" s="47" t="str">
        <f t="shared" si="5"/>
        <v/>
      </c>
      <c r="L65" s="48"/>
      <c r="M65" s="6" t="str">
        <f>IF(J65="","",(K65/J65)/LOOKUP(RIGHT($D$2,3),定数!$A$6:$A$13,定数!$B$6:$B$13))</f>
        <v/>
      </c>
      <c r="N65" s="40"/>
      <c r="O65" s="8"/>
      <c r="P65" s="46"/>
      <c r="Q65" s="46"/>
      <c r="R65" s="49" t="str">
        <f>IF(P65="","",T65*M65*LOOKUP(RIGHT($D$2,3),定数!$A$6:$A$13,定数!$B$6:$B$13))</f>
        <v/>
      </c>
      <c r="S65" s="49"/>
      <c r="T65" s="50" t="str">
        <f t="shared" si="6"/>
        <v/>
      </c>
      <c r="U65" s="50"/>
      <c r="V65" t="str">
        <f t="shared" si="9"/>
        <v/>
      </c>
      <c r="W65" t="str">
        <f t="shared" si="2"/>
        <v/>
      </c>
      <c r="X65" s="41" t="str">
        <f t="shared" si="7"/>
        <v/>
      </c>
      <c r="Y65" s="42" t="str">
        <f t="shared" si="8"/>
        <v/>
      </c>
      <c r="Z65" t="str">
        <f t="shared" si="3"/>
        <v/>
      </c>
      <c r="AA65" t="str">
        <f t="shared" si="4"/>
        <v/>
      </c>
    </row>
    <row r="66" spans="2:27" x14ac:dyDescent="0.2">
      <c r="B66" s="40">
        <v>58</v>
      </c>
      <c r="C66" s="45" t="str">
        <f t="shared" si="0"/>
        <v/>
      </c>
      <c r="D66" s="45"/>
      <c r="E66" s="40"/>
      <c r="F66" s="8"/>
      <c r="G66" s="40"/>
      <c r="H66" s="46"/>
      <c r="I66" s="46"/>
      <c r="J66" s="40"/>
      <c r="K66" s="47" t="str">
        <f t="shared" si="5"/>
        <v/>
      </c>
      <c r="L66" s="48"/>
      <c r="M66" s="6" t="str">
        <f>IF(J66="","",(K66/J66)/LOOKUP(RIGHT($D$2,3),定数!$A$6:$A$13,定数!$B$6:$B$13))</f>
        <v/>
      </c>
      <c r="N66" s="40"/>
      <c r="O66" s="8"/>
      <c r="P66" s="46"/>
      <c r="Q66" s="46"/>
      <c r="R66" s="49" t="str">
        <f>IF(P66="","",T66*M66*LOOKUP(RIGHT($D$2,3),定数!$A$6:$A$13,定数!$B$6:$B$13))</f>
        <v/>
      </c>
      <c r="S66" s="49"/>
      <c r="T66" s="50" t="str">
        <f t="shared" si="6"/>
        <v/>
      </c>
      <c r="U66" s="50"/>
      <c r="V66" t="str">
        <f t="shared" si="9"/>
        <v/>
      </c>
      <c r="W66" t="str">
        <f t="shared" si="2"/>
        <v/>
      </c>
      <c r="X66" s="41" t="str">
        <f t="shared" si="7"/>
        <v/>
      </c>
      <c r="Y66" s="42" t="str">
        <f t="shared" si="8"/>
        <v/>
      </c>
      <c r="Z66" t="str">
        <f t="shared" si="3"/>
        <v/>
      </c>
      <c r="AA66" t="str">
        <f t="shared" si="4"/>
        <v/>
      </c>
    </row>
    <row r="67" spans="2:27" x14ac:dyDescent="0.2">
      <c r="B67" s="40">
        <v>59</v>
      </c>
      <c r="C67" s="45" t="str">
        <f t="shared" si="0"/>
        <v/>
      </c>
      <c r="D67" s="45"/>
      <c r="E67" s="40"/>
      <c r="F67" s="8"/>
      <c r="G67" s="40"/>
      <c r="H67" s="46"/>
      <c r="I67" s="46"/>
      <c r="J67" s="40"/>
      <c r="K67" s="47" t="str">
        <f t="shared" si="5"/>
        <v/>
      </c>
      <c r="L67" s="48"/>
      <c r="M67" s="6" t="str">
        <f>IF(J67="","",(K67/J67)/LOOKUP(RIGHT($D$2,3),定数!$A$6:$A$13,定数!$B$6:$B$13))</f>
        <v/>
      </c>
      <c r="N67" s="40"/>
      <c r="O67" s="8"/>
      <c r="P67" s="46"/>
      <c r="Q67" s="46"/>
      <c r="R67" s="49" t="str">
        <f>IF(P67="","",T67*M67*LOOKUP(RIGHT($D$2,3),定数!$A$6:$A$13,定数!$B$6:$B$13))</f>
        <v/>
      </c>
      <c r="S67" s="49"/>
      <c r="T67" s="50" t="str">
        <f t="shared" si="6"/>
        <v/>
      </c>
      <c r="U67" s="50"/>
      <c r="V67" t="str">
        <f t="shared" si="9"/>
        <v/>
      </c>
      <c r="W67" t="str">
        <f t="shared" si="2"/>
        <v/>
      </c>
      <c r="X67" s="41" t="str">
        <f t="shared" si="7"/>
        <v/>
      </c>
      <c r="Y67" s="42" t="str">
        <f t="shared" si="8"/>
        <v/>
      </c>
      <c r="Z67" t="str">
        <f t="shared" si="3"/>
        <v/>
      </c>
      <c r="AA67" t="str">
        <f t="shared" si="4"/>
        <v/>
      </c>
    </row>
    <row r="68" spans="2:27" x14ac:dyDescent="0.2">
      <c r="B68" s="40">
        <v>60</v>
      </c>
      <c r="C68" s="45" t="str">
        <f t="shared" si="0"/>
        <v/>
      </c>
      <c r="D68" s="45"/>
      <c r="E68" s="40"/>
      <c r="F68" s="8"/>
      <c r="G68" s="40"/>
      <c r="H68" s="46"/>
      <c r="I68" s="46"/>
      <c r="J68" s="40"/>
      <c r="K68" s="47" t="str">
        <f t="shared" si="5"/>
        <v/>
      </c>
      <c r="L68" s="48"/>
      <c r="M68" s="6" t="str">
        <f>IF(J68="","",(K68/J68)/LOOKUP(RIGHT($D$2,3),定数!$A$6:$A$13,定数!$B$6:$B$13))</f>
        <v/>
      </c>
      <c r="N68" s="40"/>
      <c r="O68" s="8"/>
      <c r="P68" s="46"/>
      <c r="Q68" s="46"/>
      <c r="R68" s="49" t="str">
        <f>IF(P68="","",T68*M68*LOOKUP(RIGHT($D$2,3),定数!$A$6:$A$13,定数!$B$6:$B$13))</f>
        <v/>
      </c>
      <c r="S68" s="49"/>
      <c r="T68" s="50" t="str">
        <f t="shared" si="6"/>
        <v/>
      </c>
      <c r="U68" s="50"/>
      <c r="V68" t="str">
        <f t="shared" si="9"/>
        <v/>
      </c>
      <c r="W68" t="str">
        <f t="shared" si="2"/>
        <v/>
      </c>
      <c r="X68" s="41" t="str">
        <f t="shared" si="7"/>
        <v/>
      </c>
      <c r="Y68" s="42" t="str">
        <f t="shared" si="8"/>
        <v/>
      </c>
      <c r="Z68" t="str">
        <f t="shared" si="3"/>
        <v/>
      </c>
      <c r="AA68" t="str">
        <f t="shared" si="4"/>
        <v/>
      </c>
    </row>
    <row r="69" spans="2:27" x14ac:dyDescent="0.2">
      <c r="B69" s="40">
        <v>61</v>
      </c>
      <c r="C69" s="45" t="str">
        <f t="shared" si="0"/>
        <v/>
      </c>
      <c r="D69" s="45"/>
      <c r="E69" s="40"/>
      <c r="F69" s="8"/>
      <c r="G69" s="40"/>
      <c r="H69" s="46"/>
      <c r="I69" s="46"/>
      <c r="J69" s="40"/>
      <c r="K69" s="47" t="str">
        <f t="shared" si="5"/>
        <v/>
      </c>
      <c r="L69" s="48"/>
      <c r="M69" s="6" t="str">
        <f>IF(J69="","",(K69/J69)/LOOKUP(RIGHT($D$2,3),定数!$A$6:$A$13,定数!$B$6:$B$13))</f>
        <v/>
      </c>
      <c r="N69" s="40"/>
      <c r="O69" s="8"/>
      <c r="P69" s="46"/>
      <c r="Q69" s="46"/>
      <c r="R69" s="49" t="str">
        <f>IF(P69="","",T69*M69*LOOKUP(RIGHT($D$2,3),定数!$A$6:$A$13,定数!$B$6:$B$13))</f>
        <v/>
      </c>
      <c r="S69" s="49"/>
      <c r="T69" s="50" t="str">
        <f t="shared" si="6"/>
        <v/>
      </c>
      <c r="U69" s="50"/>
      <c r="V69" t="str">
        <f t="shared" si="9"/>
        <v/>
      </c>
      <c r="W69" t="str">
        <f t="shared" si="2"/>
        <v/>
      </c>
      <c r="X69" s="41" t="str">
        <f t="shared" si="7"/>
        <v/>
      </c>
      <c r="Y69" s="42" t="str">
        <f t="shared" si="8"/>
        <v/>
      </c>
      <c r="Z69" t="str">
        <f t="shared" si="3"/>
        <v/>
      </c>
      <c r="AA69" t="str">
        <f t="shared" si="4"/>
        <v/>
      </c>
    </row>
    <row r="70" spans="2:27" x14ac:dyDescent="0.2">
      <c r="B70" s="40">
        <v>62</v>
      </c>
      <c r="C70" s="45" t="str">
        <f t="shared" si="0"/>
        <v/>
      </c>
      <c r="D70" s="45"/>
      <c r="E70" s="40"/>
      <c r="F70" s="8"/>
      <c r="G70" s="40"/>
      <c r="H70" s="46"/>
      <c r="I70" s="46"/>
      <c r="J70" s="40"/>
      <c r="K70" s="47" t="str">
        <f t="shared" si="5"/>
        <v/>
      </c>
      <c r="L70" s="48"/>
      <c r="M70" s="6" t="str">
        <f>IF(J70="","",(K70/J70)/LOOKUP(RIGHT($D$2,3),定数!$A$6:$A$13,定数!$B$6:$B$13))</f>
        <v/>
      </c>
      <c r="N70" s="40"/>
      <c r="O70" s="8"/>
      <c r="P70" s="46"/>
      <c r="Q70" s="46"/>
      <c r="R70" s="49" t="str">
        <f>IF(P70="","",T70*M70*LOOKUP(RIGHT($D$2,3),定数!$A$6:$A$13,定数!$B$6:$B$13))</f>
        <v/>
      </c>
      <c r="S70" s="49"/>
      <c r="T70" s="50" t="str">
        <f t="shared" si="6"/>
        <v/>
      </c>
      <c r="U70" s="50"/>
      <c r="V70" t="str">
        <f t="shared" si="9"/>
        <v/>
      </c>
      <c r="W70" t="str">
        <f t="shared" si="2"/>
        <v/>
      </c>
      <c r="X70" s="41" t="str">
        <f t="shared" si="7"/>
        <v/>
      </c>
      <c r="Y70" s="42" t="str">
        <f t="shared" si="8"/>
        <v/>
      </c>
      <c r="Z70" t="str">
        <f t="shared" si="3"/>
        <v/>
      </c>
      <c r="AA70" t="str">
        <f t="shared" si="4"/>
        <v/>
      </c>
    </row>
    <row r="71" spans="2:27" x14ac:dyDescent="0.2">
      <c r="B71" s="40">
        <v>63</v>
      </c>
      <c r="C71" s="45" t="str">
        <f t="shared" si="0"/>
        <v/>
      </c>
      <c r="D71" s="45"/>
      <c r="E71" s="40"/>
      <c r="F71" s="8"/>
      <c r="G71" s="40"/>
      <c r="H71" s="46"/>
      <c r="I71" s="46"/>
      <c r="J71" s="40"/>
      <c r="K71" s="47" t="str">
        <f t="shared" si="5"/>
        <v/>
      </c>
      <c r="L71" s="48"/>
      <c r="M71" s="6" t="str">
        <f>IF(J71="","",(K71/J71)/LOOKUP(RIGHT($D$2,3),定数!$A$6:$A$13,定数!$B$6:$B$13))</f>
        <v/>
      </c>
      <c r="N71" s="40"/>
      <c r="O71" s="8"/>
      <c r="P71" s="46"/>
      <c r="Q71" s="46"/>
      <c r="R71" s="49" t="str">
        <f>IF(P71="","",T71*M71*LOOKUP(RIGHT($D$2,3),定数!$A$6:$A$13,定数!$B$6:$B$13))</f>
        <v/>
      </c>
      <c r="S71" s="49"/>
      <c r="T71" s="50" t="str">
        <f t="shared" si="6"/>
        <v/>
      </c>
      <c r="U71" s="50"/>
      <c r="V71" t="str">
        <f t="shared" si="9"/>
        <v/>
      </c>
      <c r="W71" t="str">
        <f t="shared" si="2"/>
        <v/>
      </c>
      <c r="X71" s="41" t="str">
        <f t="shared" si="7"/>
        <v/>
      </c>
      <c r="Y71" s="42" t="str">
        <f t="shared" si="8"/>
        <v/>
      </c>
      <c r="Z71" t="str">
        <f t="shared" si="3"/>
        <v/>
      </c>
      <c r="AA71" t="str">
        <f t="shared" si="4"/>
        <v/>
      </c>
    </row>
    <row r="72" spans="2:27" x14ac:dyDescent="0.2">
      <c r="B72" s="40">
        <v>64</v>
      </c>
      <c r="C72" s="45" t="str">
        <f t="shared" si="0"/>
        <v/>
      </c>
      <c r="D72" s="45"/>
      <c r="E72" s="40"/>
      <c r="F72" s="8"/>
      <c r="G72" s="40"/>
      <c r="H72" s="46"/>
      <c r="I72" s="46"/>
      <c r="J72" s="40"/>
      <c r="K72" s="47" t="str">
        <f t="shared" si="5"/>
        <v/>
      </c>
      <c r="L72" s="48"/>
      <c r="M72" s="6" t="str">
        <f>IF(J72="","",(K72/J72)/LOOKUP(RIGHT($D$2,3),定数!$A$6:$A$13,定数!$B$6:$B$13))</f>
        <v/>
      </c>
      <c r="N72" s="40"/>
      <c r="O72" s="8"/>
      <c r="P72" s="46"/>
      <c r="Q72" s="46"/>
      <c r="R72" s="49" t="str">
        <f>IF(P72="","",T72*M72*LOOKUP(RIGHT($D$2,3),定数!$A$6:$A$13,定数!$B$6:$B$13))</f>
        <v/>
      </c>
      <c r="S72" s="49"/>
      <c r="T72" s="50" t="str">
        <f t="shared" si="6"/>
        <v/>
      </c>
      <c r="U72" s="50"/>
      <c r="V72" t="str">
        <f t="shared" si="9"/>
        <v/>
      </c>
      <c r="W72" t="str">
        <f t="shared" si="2"/>
        <v/>
      </c>
      <c r="X72" s="41" t="str">
        <f t="shared" si="7"/>
        <v/>
      </c>
      <c r="Y72" s="42" t="str">
        <f t="shared" si="8"/>
        <v/>
      </c>
      <c r="Z72" t="str">
        <f t="shared" si="3"/>
        <v/>
      </c>
      <c r="AA72" t="str">
        <f t="shared" si="4"/>
        <v/>
      </c>
    </row>
    <row r="73" spans="2:27" x14ac:dyDescent="0.2">
      <c r="B73" s="40">
        <v>65</v>
      </c>
      <c r="C73" s="45" t="str">
        <f t="shared" si="0"/>
        <v/>
      </c>
      <c r="D73" s="45"/>
      <c r="E73" s="40"/>
      <c r="F73" s="8"/>
      <c r="G73" s="40"/>
      <c r="H73" s="46"/>
      <c r="I73" s="46"/>
      <c r="J73" s="40"/>
      <c r="K73" s="47" t="str">
        <f t="shared" si="5"/>
        <v/>
      </c>
      <c r="L73" s="48"/>
      <c r="M73" s="6" t="str">
        <f>IF(J73="","",(K73/J73)/LOOKUP(RIGHT($D$2,3),定数!$A$6:$A$13,定数!$B$6:$B$13))</f>
        <v/>
      </c>
      <c r="N73" s="40"/>
      <c r="O73" s="8"/>
      <c r="P73" s="46"/>
      <c r="Q73" s="46"/>
      <c r="R73" s="49" t="str">
        <f>IF(P73="","",T73*M73*LOOKUP(RIGHT($D$2,3),定数!$A$6:$A$13,定数!$B$6:$B$13))</f>
        <v/>
      </c>
      <c r="S73" s="49"/>
      <c r="T73" s="50" t="str">
        <f t="shared" si="6"/>
        <v/>
      </c>
      <c r="U73" s="50"/>
      <c r="V73" t="str">
        <f t="shared" si="9"/>
        <v/>
      </c>
      <c r="W73" t="str">
        <f t="shared" si="2"/>
        <v/>
      </c>
      <c r="X73" s="41" t="str">
        <f t="shared" si="7"/>
        <v/>
      </c>
      <c r="Y73" s="42" t="str">
        <f t="shared" si="8"/>
        <v/>
      </c>
      <c r="Z73" t="str">
        <f t="shared" si="3"/>
        <v/>
      </c>
      <c r="AA73" t="str">
        <f t="shared" si="4"/>
        <v/>
      </c>
    </row>
    <row r="74" spans="2:27" x14ac:dyDescent="0.2">
      <c r="B74" s="40">
        <v>66</v>
      </c>
      <c r="C74" s="45" t="str">
        <f t="shared" ref="C74:C108" si="10">IF(R73="","",C73+R73)</f>
        <v/>
      </c>
      <c r="D74" s="45"/>
      <c r="E74" s="40"/>
      <c r="F74" s="8"/>
      <c r="G74" s="40"/>
      <c r="H74" s="46"/>
      <c r="I74" s="46"/>
      <c r="J74" s="40"/>
      <c r="K74" s="47" t="str">
        <f t="shared" si="5"/>
        <v/>
      </c>
      <c r="L74" s="48"/>
      <c r="M74" s="6" t="str">
        <f>IF(J74="","",(K74/J74)/LOOKUP(RIGHT($D$2,3),定数!$A$6:$A$13,定数!$B$6:$B$13))</f>
        <v/>
      </c>
      <c r="N74" s="40"/>
      <c r="O74" s="8"/>
      <c r="P74" s="46"/>
      <c r="Q74" s="46"/>
      <c r="R74" s="49" t="str">
        <f>IF(P74="","",T74*M74*LOOKUP(RIGHT($D$2,3),定数!$A$6:$A$13,定数!$B$6:$B$13))</f>
        <v/>
      </c>
      <c r="S74" s="49"/>
      <c r="T74" s="50" t="str">
        <f t="shared" si="6"/>
        <v/>
      </c>
      <c r="U74" s="50"/>
      <c r="V74" t="str">
        <f t="shared" si="9"/>
        <v/>
      </c>
      <c r="W74" t="str">
        <f t="shared" si="9"/>
        <v/>
      </c>
      <c r="X74" s="41" t="str">
        <f t="shared" si="7"/>
        <v/>
      </c>
      <c r="Y74" s="42" t="str">
        <f t="shared" si="8"/>
        <v/>
      </c>
      <c r="Z74" t="str">
        <f t="shared" ref="Z74:Z108" si="11">IF(R74&gt;0,R74,"")</f>
        <v/>
      </c>
      <c r="AA74" t="str">
        <f t="shared" ref="AA74:AA108" si="12">IF(R74&lt;0,R74,"")</f>
        <v/>
      </c>
    </row>
    <row r="75" spans="2:27" x14ac:dyDescent="0.2">
      <c r="B75" s="40">
        <v>67</v>
      </c>
      <c r="C75" s="45" t="str">
        <f t="shared" si="10"/>
        <v/>
      </c>
      <c r="D75" s="45"/>
      <c r="E75" s="40"/>
      <c r="F75" s="8"/>
      <c r="G75" s="40"/>
      <c r="H75" s="46"/>
      <c r="I75" s="46"/>
      <c r="J75" s="40"/>
      <c r="K75" s="47" t="str">
        <f t="shared" ref="K75:K108" si="13">IF(J75="","",C75*0.03)</f>
        <v/>
      </c>
      <c r="L75" s="48"/>
      <c r="M75" s="6" t="str">
        <f>IF(J75="","",(K75/J75)/LOOKUP(RIGHT($D$2,3),定数!$A$6:$A$13,定数!$B$6:$B$13))</f>
        <v/>
      </c>
      <c r="N75" s="40"/>
      <c r="O75" s="8"/>
      <c r="P75" s="46"/>
      <c r="Q75" s="46"/>
      <c r="R75" s="49" t="str">
        <f>IF(P75="","",T75*M75*LOOKUP(RIGHT($D$2,3),定数!$A$6:$A$13,定数!$B$6:$B$13))</f>
        <v/>
      </c>
      <c r="S75" s="49"/>
      <c r="T75" s="50" t="str">
        <f t="shared" si="6"/>
        <v/>
      </c>
      <c r="U75" s="50"/>
      <c r="V75" t="str">
        <f t="shared" ref="V75:W90" si="14">IF(S75&lt;&gt;"",IF(S75&lt;0,1+V74,0),"")</f>
        <v/>
      </c>
      <c r="W75" t="str">
        <f t="shared" si="14"/>
        <v/>
      </c>
      <c r="X75" s="41" t="str">
        <f t="shared" si="7"/>
        <v/>
      </c>
      <c r="Y75" s="42" t="str">
        <f t="shared" si="8"/>
        <v/>
      </c>
      <c r="Z75" t="str">
        <f t="shared" si="11"/>
        <v/>
      </c>
      <c r="AA75" t="str">
        <f t="shared" si="12"/>
        <v/>
      </c>
    </row>
    <row r="76" spans="2:27" x14ac:dyDescent="0.2">
      <c r="B76" s="40">
        <v>68</v>
      </c>
      <c r="C76" s="45" t="str">
        <f t="shared" si="10"/>
        <v/>
      </c>
      <c r="D76" s="45"/>
      <c r="E76" s="40"/>
      <c r="F76" s="8"/>
      <c r="G76" s="40"/>
      <c r="H76" s="46"/>
      <c r="I76" s="46"/>
      <c r="J76" s="40"/>
      <c r="K76" s="47" t="str">
        <f t="shared" si="13"/>
        <v/>
      </c>
      <c r="L76" s="48"/>
      <c r="M76" s="6" t="str">
        <f>IF(J76="","",(K76/J76)/LOOKUP(RIGHT($D$2,3),定数!$A$6:$A$13,定数!$B$6:$B$13))</f>
        <v/>
      </c>
      <c r="N76" s="40"/>
      <c r="O76" s="8"/>
      <c r="P76" s="46"/>
      <c r="Q76" s="46"/>
      <c r="R76" s="49" t="str">
        <f>IF(P76="","",T76*M76*LOOKUP(RIGHT($D$2,3),定数!$A$6:$A$13,定数!$B$6:$B$13))</f>
        <v/>
      </c>
      <c r="S76" s="49"/>
      <c r="T76" s="50" t="str">
        <f t="shared" ref="T76:T108" si="15">IF(P76="","",IF(G76="買",(P76-H76),(H76-P76))*IF(RIGHT($D$2,3)="JPY",100,10000))</f>
        <v/>
      </c>
      <c r="U76" s="50"/>
      <c r="V76" t="str">
        <f t="shared" si="14"/>
        <v/>
      </c>
      <c r="W76" t="str">
        <f t="shared" si="14"/>
        <v/>
      </c>
      <c r="X76" s="41" t="str">
        <f t="shared" ref="X76:X108" si="16">IF(C76&lt;&gt;"",MAX(X75,C76),"")</f>
        <v/>
      </c>
      <c r="Y76" s="42" t="str">
        <f t="shared" ref="Y76:Y108" si="17">IF(X76&lt;&gt;"",1-(C76/X76),"")</f>
        <v/>
      </c>
      <c r="Z76" t="str">
        <f t="shared" si="11"/>
        <v/>
      </c>
      <c r="AA76" t="str">
        <f t="shared" si="12"/>
        <v/>
      </c>
    </row>
    <row r="77" spans="2:27" x14ac:dyDescent="0.2">
      <c r="B77" s="40">
        <v>69</v>
      </c>
      <c r="C77" s="45" t="str">
        <f t="shared" si="10"/>
        <v/>
      </c>
      <c r="D77" s="45"/>
      <c r="E77" s="40"/>
      <c r="F77" s="8"/>
      <c r="G77" s="40"/>
      <c r="H77" s="46"/>
      <c r="I77" s="46"/>
      <c r="J77" s="40"/>
      <c r="K77" s="47" t="str">
        <f t="shared" si="13"/>
        <v/>
      </c>
      <c r="L77" s="48"/>
      <c r="M77" s="6" t="str">
        <f>IF(J77="","",(K77/J77)/LOOKUP(RIGHT($D$2,3),定数!$A$6:$A$13,定数!$B$6:$B$13))</f>
        <v/>
      </c>
      <c r="N77" s="40"/>
      <c r="O77" s="8"/>
      <c r="P77" s="46"/>
      <c r="Q77" s="46"/>
      <c r="R77" s="49" t="str">
        <f>IF(P77="","",T77*M77*LOOKUP(RIGHT($D$2,3),定数!$A$6:$A$13,定数!$B$6:$B$13))</f>
        <v/>
      </c>
      <c r="S77" s="49"/>
      <c r="T77" s="50" t="str">
        <f t="shared" si="15"/>
        <v/>
      </c>
      <c r="U77" s="50"/>
      <c r="V77" t="str">
        <f t="shared" si="14"/>
        <v/>
      </c>
      <c r="W77" t="str">
        <f t="shared" si="14"/>
        <v/>
      </c>
      <c r="X77" s="41" t="str">
        <f t="shared" si="16"/>
        <v/>
      </c>
      <c r="Y77" s="42" t="str">
        <f t="shared" si="17"/>
        <v/>
      </c>
      <c r="Z77" t="str">
        <f t="shared" si="11"/>
        <v/>
      </c>
      <c r="AA77" t="str">
        <f t="shared" si="12"/>
        <v/>
      </c>
    </row>
    <row r="78" spans="2:27" x14ac:dyDescent="0.2">
      <c r="B78" s="40">
        <v>70</v>
      </c>
      <c r="C78" s="45" t="str">
        <f t="shared" si="10"/>
        <v/>
      </c>
      <c r="D78" s="45"/>
      <c r="E78" s="40"/>
      <c r="F78" s="8"/>
      <c r="G78" s="40"/>
      <c r="H78" s="46"/>
      <c r="I78" s="46"/>
      <c r="J78" s="40"/>
      <c r="K78" s="47" t="str">
        <f t="shared" si="13"/>
        <v/>
      </c>
      <c r="L78" s="48"/>
      <c r="M78" s="6" t="str">
        <f>IF(J78="","",(K78/J78)/LOOKUP(RIGHT($D$2,3),定数!$A$6:$A$13,定数!$B$6:$B$13))</f>
        <v/>
      </c>
      <c r="N78" s="40"/>
      <c r="O78" s="8"/>
      <c r="P78" s="46"/>
      <c r="Q78" s="46"/>
      <c r="R78" s="49" t="str">
        <f>IF(P78="","",T78*M78*LOOKUP(RIGHT($D$2,3),定数!$A$6:$A$13,定数!$B$6:$B$13))</f>
        <v/>
      </c>
      <c r="S78" s="49"/>
      <c r="T78" s="50" t="str">
        <f t="shared" si="15"/>
        <v/>
      </c>
      <c r="U78" s="50"/>
      <c r="V78" t="str">
        <f t="shared" si="14"/>
        <v/>
      </c>
      <c r="W78" t="str">
        <f t="shared" si="14"/>
        <v/>
      </c>
      <c r="X78" s="41" t="str">
        <f t="shared" si="16"/>
        <v/>
      </c>
      <c r="Y78" s="42" t="str">
        <f t="shared" si="17"/>
        <v/>
      </c>
      <c r="Z78" t="str">
        <f t="shared" si="11"/>
        <v/>
      </c>
      <c r="AA78" t="str">
        <f t="shared" si="12"/>
        <v/>
      </c>
    </row>
    <row r="79" spans="2:27" x14ac:dyDescent="0.2">
      <c r="B79" s="40">
        <v>71</v>
      </c>
      <c r="C79" s="45" t="str">
        <f t="shared" si="10"/>
        <v/>
      </c>
      <c r="D79" s="45"/>
      <c r="E79" s="40"/>
      <c r="F79" s="8"/>
      <c r="G79" s="40"/>
      <c r="H79" s="46"/>
      <c r="I79" s="46"/>
      <c r="J79" s="40"/>
      <c r="K79" s="47" t="str">
        <f t="shared" si="13"/>
        <v/>
      </c>
      <c r="L79" s="48"/>
      <c r="M79" s="6" t="str">
        <f>IF(J79="","",(K79/J79)/LOOKUP(RIGHT($D$2,3),定数!$A$6:$A$13,定数!$B$6:$B$13))</f>
        <v/>
      </c>
      <c r="N79" s="40"/>
      <c r="O79" s="8"/>
      <c r="P79" s="46"/>
      <c r="Q79" s="46"/>
      <c r="R79" s="49" t="str">
        <f>IF(P79="","",T79*M79*LOOKUP(RIGHT($D$2,3),定数!$A$6:$A$13,定数!$B$6:$B$13))</f>
        <v/>
      </c>
      <c r="S79" s="49"/>
      <c r="T79" s="50" t="str">
        <f t="shared" si="15"/>
        <v/>
      </c>
      <c r="U79" s="50"/>
      <c r="V79" t="str">
        <f t="shared" si="14"/>
        <v/>
      </c>
      <c r="W79" t="str">
        <f t="shared" si="14"/>
        <v/>
      </c>
      <c r="X79" s="41" t="str">
        <f t="shared" si="16"/>
        <v/>
      </c>
      <c r="Y79" s="42" t="str">
        <f t="shared" si="17"/>
        <v/>
      </c>
      <c r="Z79" t="str">
        <f t="shared" si="11"/>
        <v/>
      </c>
      <c r="AA79" t="str">
        <f t="shared" si="12"/>
        <v/>
      </c>
    </row>
    <row r="80" spans="2:27" x14ac:dyDescent="0.2">
      <c r="B80" s="40">
        <v>72</v>
      </c>
      <c r="C80" s="45" t="str">
        <f t="shared" si="10"/>
        <v/>
      </c>
      <c r="D80" s="45"/>
      <c r="E80" s="40"/>
      <c r="F80" s="8"/>
      <c r="G80" s="40"/>
      <c r="H80" s="46"/>
      <c r="I80" s="46"/>
      <c r="J80" s="40"/>
      <c r="K80" s="47" t="str">
        <f t="shared" si="13"/>
        <v/>
      </c>
      <c r="L80" s="48"/>
      <c r="M80" s="6" t="str">
        <f>IF(J80="","",(K80/J80)/LOOKUP(RIGHT($D$2,3),定数!$A$6:$A$13,定数!$B$6:$B$13))</f>
        <v/>
      </c>
      <c r="N80" s="40"/>
      <c r="O80" s="8"/>
      <c r="P80" s="46"/>
      <c r="Q80" s="46"/>
      <c r="R80" s="49" t="str">
        <f>IF(P80="","",T80*M80*LOOKUP(RIGHT($D$2,3),定数!$A$6:$A$13,定数!$B$6:$B$13))</f>
        <v/>
      </c>
      <c r="S80" s="49"/>
      <c r="T80" s="50" t="str">
        <f t="shared" si="15"/>
        <v/>
      </c>
      <c r="U80" s="50"/>
      <c r="V80" t="str">
        <f t="shared" si="14"/>
        <v/>
      </c>
      <c r="W80" t="str">
        <f t="shared" si="14"/>
        <v/>
      </c>
      <c r="X80" s="41" t="str">
        <f t="shared" si="16"/>
        <v/>
      </c>
      <c r="Y80" s="42" t="str">
        <f t="shared" si="17"/>
        <v/>
      </c>
      <c r="Z80" t="str">
        <f t="shared" si="11"/>
        <v/>
      </c>
      <c r="AA80" t="str">
        <f t="shared" si="12"/>
        <v/>
      </c>
    </row>
    <row r="81" spans="2:27" x14ac:dyDescent="0.2">
      <c r="B81" s="40">
        <v>73</v>
      </c>
      <c r="C81" s="45" t="str">
        <f t="shared" si="10"/>
        <v/>
      </c>
      <c r="D81" s="45"/>
      <c r="E81" s="40"/>
      <c r="F81" s="8"/>
      <c r="G81" s="40"/>
      <c r="H81" s="46"/>
      <c r="I81" s="46"/>
      <c r="J81" s="40"/>
      <c r="K81" s="47" t="str">
        <f t="shared" si="13"/>
        <v/>
      </c>
      <c r="L81" s="48"/>
      <c r="M81" s="6" t="str">
        <f>IF(J81="","",(K81/J81)/LOOKUP(RIGHT($D$2,3),定数!$A$6:$A$13,定数!$B$6:$B$13))</f>
        <v/>
      </c>
      <c r="N81" s="40"/>
      <c r="O81" s="8"/>
      <c r="P81" s="46"/>
      <c r="Q81" s="46"/>
      <c r="R81" s="49" t="str">
        <f>IF(P81="","",T81*M81*LOOKUP(RIGHT($D$2,3),定数!$A$6:$A$13,定数!$B$6:$B$13))</f>
        <v/>
      </c>
      <c r="S81" s="49"/>
      <c r="T81" s="50" t="str">
        <f t="shared" si="15"/>
        <v/>
      </c>
      <c r="U81" s="50"/>
      <c r="V81" t="str">
        <f t="shared" si="14"/>
        <v/>
      </c>
      <c r="W81" t="str">
        <f t="shared" si="14"/>
        <v/>
      </c>
      <c r="X81" s="41" t="str">
        <f t="shared" si="16"/>
        <v/>
      </c>
      <c r="Y81" s="42" t="str">
        <f t="shared" si="17"/>
        <v/>
      </c>
      <c r="Z81" t="str">
        <f t="shared" si="11"/>
        <v/>
      </c>
      <c r="AA81" t="str">
        <f t="shared" si="12"/>
        <v/>
      </c>
    </row>
    <row r="82" spans="2:27" x14ac:dyDescent="0.2">
      <c r="B82" s="40">
        <v>74</v>
      </c>
      <c r="C82" s="45" t="str">
        <f t="shared" si="10"/>
        <v/>
      </c>
      <c r="D82" s="45"/>
      <c r="E82" s="40"/>
      <c r="F82" s="8"/>
      <c r="G82" s="40"/>
      <c r="H82" s="46"/>
      <c r="I82" s="46"/>
      <c r="J82" s="40"/>
      <c r="K82" s="47" t="str">
        <f t="shared" si="13"/>
        <v/>
      </c>
      <c r="L82" s="48"/>
      <c r="M82" s="6" t="str">
        <f>IF(J82="","",(K82/J82)/LOOKUP(RIGHT($D$2,3),定数!$A$6:$A$13,定数!$B$6:$B$13))</f>
        <v/>
      </c>
      <c r="N82" s="40"/>
      <c r="O82" s="8"/>
      <c r="P82" s="46"/>
      <c r="Q82" s="46"/>
      <c r="R82" s="49" t="str">
        <f>IF(P82="","",T82*M82*LOOKUP(RIGHT($D$2,3),定数!$A$6:$A$13,定数!$B$6:$B$13))</f>
        <v/>
      </c>
      <c r="S82" s="49"/>
      <c r="T82" s="50" t="str">
        <f t="shared" si="15"/>
        <v/>
      </c>
      <c r="U82" s="50"/>
      <c r="V82" t="str">
        <f t="shared" si="14"/>
        <v/>
      </c>
      <c r="W82" t="str">
        <f t="shared" si="14"/>
        <v/>
      </c>
      <c r="X82" s="41" t="str">
        <f t="shared" si="16"/>
        <v/>
      </c>
      <c r="Y82" s="42" t="str">
        <f t="shared" si="17"/>
        <v/>
      </c>
      <c r="Z82" t="str">
        <f t="shared" si="11"/>
        <v/>
      </c>
      <c r="AA82" t="str">
        <f t="shared" si="12"/>
        <v/>
      </c>
    </row>
    <row r="83" spans="2:27" x14ac:dyDescent="0.2">
      <c r="B83" s="40">
        <v>75</v>
      </c>
      <c r="C83" s="45" t="str">
        <f t="shared" si="10"/>
        <v/>
      </c>
      <c r="D83" s="45"/>
      <c r="E83" s="40"/>
      <c r="F83" s="8"/>
      <c r="G83" s="40"/>
      <c r="H83" s="46"/>
      <c r="I83" s="46"/>
      <c r="J83" s="40"/>
      <c r="K83" s="47" t="str">
        <f t="shared" si="13"/>
        <v/>
      </c>
      <c r="L83" s="48"/>
      <c r="M83" s="6" t="str">
        <f>IF(J83="","",(K83/J83)/LOOKUP(RIGHT($D$2,3),定数!$A$6:$A$13,定数!$B$6:$B$13))</f>
        <v/>
      </c>
      <c r="N83" s="40"/>
      <c r="O83" s="8"/>
      <c r="P83" s="46"/>
      <c r="Q83" s="46"/>
      <c r="R83" s="49" t="str">
        <f>IF(P83="","",T83*M83*LOOKUP(RIGHT($D$2,3),定数!$A$6:$A$13,定数!$B$6:$B$13))</f>
        <v/>
      </c>
      <c r="S83" s="49"/>
      <c r="T83" s="50" t="str">
        <f t="shared" si="15"/>
        <v/>
      </c>
      <c r="U83" s="50"/>
      <c r="V83" t="str">
        <f t="shared" si="14"/>
        <v/>
      </c>
      <c r="W83" t="str">
        <f t="shared" si="14"/>
        <v/>
      </c>
      <c r="X83" s="41" t="str">
        <f t="shared" si="16"/>
        <v/>
      </c>
      <c r="Y83" s="42" t="str">
        <f t="shared" si="17"/>
        <v/>
      </c>
      <c r="Z83" t="str">
        <f t="shared" si="11"/>
        <v/>
      </c>
      <c r="AA83" t="str">
        <f t="shared" si="12"/>
        <v/>
      </c>
    </row>
    <row r="84" spans="2:27" x14ac:dyDescent="0.2">
      <c r="B84" s="40">
        <v>76</v>
      </c>
      <c r="C84" s="45" t="str">
        <f t="shared" si="10"/>
        <v/>
      </c>
      <c r="D84" s="45"/>
      <c r="E84" s="40"/>
      <c r="F84" s="8"/>
      <c r="G84" s="40"/>
      <c r="H84" s="46"/>
      <c r="I84" s="46"/>
      <c r="J84" s="40"/>
      <c r="K84" s="47" t="str">
        <f t="shared" si="13"/>
        <v/>
      </c>
      <c r="L84" s="48"/>
      <c r="M84" s="6" t="str">
        <f>IF(J84="","",(K84/J84)/LOOKUP(RIGHT($D$2,3),定数!$A$6:$A$13,定数!$B$6:$B$13))</f>
        <v/>
      </c>
      <c r="N84" s="40"/>
      <c r="O84" s="8"/>
      <c r="P84" s="46"/>
      <c r="Q84" s="46"/>
      <c r="R84" s="49" t="str">
        <f>IF(P84="","",T84*M84*LOOKUP(RIGHT($D$2,3),定数!$A$6:$A$13,定数!$B$6:$B$13))</f>
        <v/>
      </c>
      <c r="S84" s="49"/>
      <c r="T84" s="50" t="str">
        <f t="shared" si="15"/>
        <v/>
      </c>
      <c r="U84" s="50"/>
      <c r="V84" t="str">
        <f t="shared" si="14"/>
        <v/>
      </c>
      <c r="W84" t="str">
        <f t="shared" si="14"/>
        <v/>
      </c>
      <c r="X84" s="41" t="str">
        <f t="shared" si="16"/>
        <v/>
      </c>
      <c r="Y84" s="42" t="str">
        <f t="shared" si="17"/>
        <v/>
      </c>
      <c r="Z84" t="str">
        <f t="shared" si="11"/>
        <v/>
      </c>
      <c r="AA84" t="str">
        <f t="shared" si="12"/>
        <v/>
      </c>
    </row>
    <row r="85" spans="2:27" x14ac:dyDescent="0.2">
      <c r="B85" s="40">
        <v>77</v>
      </c>
      <c r="C85" s="45" t="str">
        <f t="shared" si="10"/>
        <v/>
      </c>
      <c r="D85" s="45"/>
      <c r="E85" s="40"/>
      <c r="F85" s="8"/>
      <c r="G85" s="40"/>
      <c r="H85" s="46"/>
      <c r="I85" s="46"/>
      <c r="J85" s="40"/>
      <c r="K85" s="47" t="str">
        <f t="shared" si="13"/>
        <v/>
      </c>
      <c r="L85" s="48"/>
      <c r="M85" s="6" t="str">
        <f>IF(J85="","",(K85/J85)/LOOKUP(RIGHT($D$2,3),定数!$A$6:$A$13,定数!$B$6:$B$13))</f>
        <v/>
      </c>
      <c r="N85" s="40"/>
      <c r="O85" s="8"/>
      <c r="P85" s="46"/>
      <c r="Q85" s="46"/>
      <c r="R85" s="49" t="str">
        <f>IF(P85="","",T85*M85*LOOKUP(RIGHT($D$2,3),定数!$A$6:$A$13,定数!$B$6:$B$13))</f>
        <v/>
      </c>
      <c r="S85" s="49"/>
      <c r="T85" s="50" t="str">
        <f t="shared" si="15"/>
        <v/>
      </c>
      <c r="U85" s="50"/>
      <c r="V85" t="str">
        <f t="shared" si="14"/>
        <v/>
      </c>
      <c r="W85" t="str">
        <f t="shared" si="14"/>
        <v/>
      </c>
      <c r="X85" s="41" t="str">
        <f t="shared" si="16"/>
        <v/>
      </c>
      <c r="Y85" s="42" t="str">
        <f t="shared" si="17"/>
        <v/>
      </c>
      <c r="Z85" t="str">
        <f t="shared" si="11"/>
        <v/>
      </c>
      <c r="AA85" t="str">
        <f t="shared" si="12"/>
        <v/>
      </c>
    </row>
    <row r="86" spans="2:27" x14ac:dyDescent="0.2">
      <c r="B86" s="40">
        <v>78</v>
      </c>
      <c r="C86" s="45" t="str">
        <f t="shared" si="10"/>
        <v/>
      </c>
      <c r="D86" s="45"/>
      <c r="E86" s="40"/>
      <c r="F86" s="8"/>
      <c r="G86" s="40"/>
      <c r="H86" s="46"/>
      <c r="I86" s="46"/>
      <c r="J86" s="40"/>
      <c r="K86" s="47" t="str">
        <f t="shared" si="13"/>
        <v/>
      </c>
      <c r="L86" s="48"/>
      <c r="M86" s="6" t="str">
        <f>IF(J86="","",(K86/J86)/LOOKUP(RIGHT($D$2,3),定数!$A$6:$A$13,定数!$B$6:$B$13))</f>
        <v/>
      </c>
      <c r="N86" s="40"/>
      <c r="O86" s="8"/>
      <c r="P86" s="46"/>
      <c r="Q86" s="46"/>
      <c r="R86" s="49" t="str">
        <f>IF(P86="","",T86*M86*LOOKUP(RIGHT($D$2,3),定数!$A$6:$A$13,定数!$B$6:$B$13))</f>
        <v/>
      </c>
      <c r="S86" s="49"/>
      <c r="T86" s="50" t="str">
        <f t="shared" si="15"/>
        <v/>
      </c>
      <c r="U86" s="50"/>
      <c r="V86" t="str">
        <f t="shared" si="14"/>
        <v/>
      </c>
      <c r="W86" t="str">
        <f t="shared" si="14"/>
        <v/>
      </c>
      <c r="X86" s="41" t="str">
        <f t="shared" si="16"/>
        <v/>
      </c>
      <c r="Y86" s="42" t="str">
        <f t="shared" si="17"/>
        <v/>
      </c>
      <c r="Z86" t="str">
        <f t="shared" si="11"/>
        <v/>
      </c>
      <c r="AA86" t="str">
        <f t="shared" si="12"/>
        <v/>
      </c>
    </row>
    <row r="87" spans="2:27" x14ac:dyDescent="0.2">
      <c r="B87" s="40">
        <v>79</v>
      </c>
      <c r="C87" s="45" t="str">
        <f t="shared" si="10"/>
        <v/>
      </c>
      <c r="D87" s="45"/>
      <c r="E87" s="40"/>
      <c r="F87" s="8"/>
      <c r="G87" s="40"/>
      <c r="H87" s="46"/>
      <c r="I87" s="46"/>
      <c r="J87" s="40"/>
      <c r="K87" s="47" t="str">
        <f t="shared" si="13"/>
        <v/>
      </c>
      <c r="L87" s="48"/>
      <c r="M87" s="6" t="str">
        <f>IF(J87="","",(K87/J87)/LOOKUP(RIGHT($D$2,3),定数!$A$6:$A$13,定数!$B$6:$B$13))</f>
        <v/>
      </c>
      <c r="N87" s="40"/>
      <c r="O87" s="8"/>
      <c r="P87" s="46"/>
      <c r="Q87" s="46"/>
      <c r="R87" s="49" t="str">
        <f>IF(P87="","",T87*M87*LOOKUP(RIGHT($D$2,3),定数!$A$6:$A$13,定数!$B$6:$B$13))</f>
        <v/>
      </c>
      <c r="S87" s="49"/>
      <c r="T87" s="50" t="str">
        <f t="shared" si="15"/>
        <v/>
      </c>
      <c r="U87" s="50"/>
      <c r="V87" t="str">
        <f t="shared" si="14"/>
        <v/>
      </c>
      <c r="W87" t="str">
        <f t="shared" si="14"/>
        <v/>
      </c>
      <c r="X87" s="41" t="str">
        <f t="shared" si="16"/>
        <v/>
      </c>
      <c r="Y87" s="42" t="str">
        <f t="shared" si="17"/>
        <v/>
      </c>
      <c r="Z87" t="str">
        <f t="shared" si="11"/>
        <v/>
      </c>
      <c r="AA87" t="str">
        <f t="shared" si="12"/>
        <v/>
      </c>
    </row>
    <row r="88" spans="2:27" x14ac:dyDescent="0.2">
      <c r="B88" s="40">
        <v>80</v>
      </c>
      <c r="C88" s="45" t="str">
        <f t="shared" si="10"/>
        <v/>
      </c>
      <c r="D88" s="45"/>
      <c r="E88" s="40"/>
      <c r="F88" s="8"/>
      <c r="G88" s="40"/>
      <c r="H88" s="46"/>
      <c r="I88" s="46"/>
      <c r="J88" s="40"/>
      <c r="K88" s="47" t="str">
        <f t="shared" si="13"/>
        <v/>
      </c>
      <c r="L88" s="48"/>
      <c r="M88" s="6" t="str">
        <f>IF(J88="","",(K88/J88)/LOOKUP(RIGHT($D$2,3),定数!$A$6:$A$13,定数!$B$6:$B$13))</f>
        <v/>
      </c>
      <c r="N88" s="40"/>
      <c r="O88" s="8"/>
      <c r="P88" s="46"/>
      <c r="Q88" s="46"/>
      <c r="R88" s="49" t="str">
        <f>IF(P88="","",T88*M88*LOOKUP(RIGHT($D$2,3),定数!$A$6:$A$13,定数!$B$6:$B$13))</f>
        <v/>
      </c>
      <c r="S88" s="49"/>
      <c r="T88" s="50" t="str">
        <f t="shared" si="15"/>
        <v/>
      </c>
      <c r="U88" s="50"/>
      <c r="V88" t="str">
        <f t="shared" si="14"/>
        <v/>
      </c>
      <c r="W88" t="str">
        <f t="shared" si="14"/>
        <v/>
      </c>
      <c r="X88" s="41" t="str">
        <f t="shared" si="16"/>
        <v/>
      </c>
      <c r="Y88" s="42" t="str">
        <f t="shared" si="17"/>
        <v/>
      </c>
      <c r="Z88" t="str">
        <f t="shared" si="11"/>
        <v/>
      </c>
      <c r="AA88" t="str">
        <f t="shared" si="12"/>
        <v/>
      </c>
    </row>
    <row r="89" spans="2:27" x14ac:dyDescent="0.2">
      <c r="B89" s="40">
        <v>81</v>
      </c>
      <c r="C89" s="45" t="str">
        <f t="shared" si="10"/>
        <v/>
      </c>
      <c r="D89" s="45"/>
      <c r="E89" s="40"/>
      <c r="F89" s="8"/>
      <c r="G89" s="40"/>
      <c r="H89" s="46"/>
      <c r="I89" s="46"/>
      <c r="J89" s="40"/>
      <c r="K89" s="47" t="str">
        <f t="shared" si="13"/>
        <v/>
      </c>
      <c r="L89" s="48"/>
      <c r="M89" s="6" t="str">
        <f>IF(J89="","",(K89/J89)/LOOKUP(RIGHT($D$2,3),定数!$A$6:$A$13,定数!$B$6:$B$13))</f>
        <v/>
      </c>
      <c r="N89" s="40"/>
      <c r="O89" s="8"/>
      <c r="P89" s="46"/>
      <c r="Q89" s="46"/>
      <c r="R89" s="49" t="str">
        <f>IF(P89="","",T89*M89*LOOKUP(RIGHT($D$2,3),定数!$A$6:$A$13,定数!$B$6:$B$13))</f>
        <v/>
      </c>
      <c r="S89" s="49"/>
      <c r="T89" s="50" t="str">
        <f t="shared" si="15"/>
        <v/>
      </c>
      <c r="U89" s="50"/>
      <c r="V89" t="str">
        <f t="shared" si="14"/>
        <v/>
      </c>
      <c r="W89" t="str">
        <f t="shared" si="14"/>
        <v/>
      </c>
      <c r="X89" s="41" t="str">
        <f t="shared" si="16"/>
        <v/>
      </c>
      <c r="Y89" s="42" t="str">
        <f t="shared" si="17"/>
        <v/>
      </c>
      <c r="Z89" t="str">
        <f t="shared" si="11"/>
        <v/>
      </c>
      <c r="AA89" t="str">
        <f t="shared" si="12"/>
        <v/>
      </c>
    </row>
    <row r="90" spans="2:27" x14ac:dyDescent="0.2">
      <c r="B90" s="40">
        <v>82</v>
      </c>
      <c r="C90" s="45" t="str">
        <f t="shared" si="10"/>
        <v/>
      </c>
      <c r="D90" s="45"/>
      <c r="E90" s="40"/>
      <c r="F90" s="8"/>
      <c r="G90" s="40"/>
      <c r="H90" s="46"/>
      <c r="I90" s="46"/>
      <c r="J90" s="40"/>
      <c r="K90" s="47" t="str">
        <f t="shared" si="13"/>
        <v/>
      </c>
      <c r="L90" s="48"/>
      <c r="M90" s="6" t="str">
        <f>IF(J90="","",(K90/J90)/LOOKUP(RIGHT($D$2,3),定数!$A$6:$A$13,定数!$B$6:$B$13))</f>
        <v/>
      </c>
      <c r="N90" s="40"/>
      <c r="O90" s="8"/>
      <c r="P90" s="46"/>
      <c r="Q90" s="46"/>
      <c r="R90" s="49" t="str">
        <f>IF(P90="","",T90*M90*LOOKUP(RIGHT($D$2,3),定数!$A$6:$A$13,定数!$B$6:$B$13))</f>
        <v/>
      </c>
      <c r="S90" s="49"/>
      <c r="T90" s="50" t="str">
        <f t="shared" si="15"/>
        <v/>
      </c>
      <c r="U90" s="50"/>
      <c r="V90" t="str">
        <f t="shared" si="14"/>
        <v/>
      </c>
      <c r="W90" t="str">
        <f t="shared" si="14"/>
        <v/>
      </c>
      <c r="X90" s="41" t="str">
        <f t="shared" si="16"/>
        <v/>
      </c>
      <c r="Y90" s="42" t="str">
        <f t="shared" si="17"/>
        <v/>
      </c>
      <c r="Z90" t="str">
        <f t="shared" si="11"/>
        <v/>
      </c>
      <c r="AA90" t="str">
        <f t="shared" si="12"/>
        <v/>
      </c>
    </row>
    <row r="91" spans="2:27" x14ac:dyDescent="0.2">
      <c r="B91" s="40">
        <v>83</v>
      </c>
      <c r="C91" s="45" t="str">
        <f t="shared" si="10"/>
        <v/>
      </c>
      <c r="D91" s="45"/>
      <c r="E91" s="40"/>
      <c r="F91" s="8"/>
      <c r="G91" s="40"/>
      <c r="H91" s="46"/>
      <c r="I91" s="46"/>
      <c r="J91" s="40"/>
      <c r="K91" s="47" t="str">
        <f t="shared" si="13"/>
        <v/>
      </c>
      <c r="L91" s="48"/>
      <c r="M91" s="6" t="str">
        <f>IF(J91="","",(K91/J91)/LOOKUP(RIGHT($D$2,3),定数!$A$6:$A$13,定数!$B$6:$B$13))</f>
        <v/>
      </c>
      <c r="N91" s="40"/>
      <c r="O91" s="8"/>
      <c r="P91" s="46"/>
      <c r="Q91" s="46"/>
      <c r="R91" s="49" t="str">
        <f>IF(P91="","",T91*M91*LOOKUP(RIGHT($D$2,3),定数!$A$6:$A$13,定数!$B$6:$B$13))</f>
        <v/>
      </c>
      <c r="S91" s="49"/>
      <c r="T91" s="50" t="str">
        <f t="shared" si="15"/>
        <v/>
      </c>
      <c r="U91" s="50"/>
      <c r="V91" t="str">
        <f t="shared" ref="V91:W106" si="18">IF(S91&lt;&gt;"",IF(S91&lt;0,1+V90,0),"")</f>
        <v/>
      </c>
      <c r="W91" t="str">
        <f t="shared" si="18"/>
        <v/>
      </c>
      <c r="X91" s="41" t="str">
        <f t="shared" si="16"/>
        <v/>
      </c>
      <c r="Y91" s="42" t="str">
        <f t="shared" si="17"/>
        <v/>
      </c>
      <c r="Z91" t="str">
        <f t="shared" si="11"/>
        <v/>
      </c>
      <c r="AA91" t="str">
        <f t="shared" si="12"/>
        <v/>
      </c>
    </row>
    <row r="92" spans="2:27" x14ac:dyDescent="0.2">
      <c r="B92" s="40">
        <v>84</v>
      </c>
      <c r="C92" s="45" t="str">
        <f t="shared" si="10"/>
        <v/>
      </c>
      <c r="D92" s="45"/>
      <c r="E92" s="40"/>
      <c r="F92" s="8"/>
      <c r="G92" s="40"/>
      <c r="H92" s="46"/>
      <c r="I92" s="46"/>
      <c r="J92" s="40"/>
      <c r="K92" s="47" t="str">
        <f t="shared" si="13"/>
        <v/>
      </c>
      <c r="L92" s="48"/>
      <c r="M92" s="6" t="str">
        <f>IF(J92="","",(K92/J92)/LOOKUP(RIGHT($D$2,3),定数!$A$6:$A$13,定数!$B$6:$B$13))</f>
        <v/>
      </c>
      <c r="N92" s="40"/>
      <c r="O92" s="8"/>
      <c r="P92" s="46"/>
      <c r="Q92" s="46"/>
      <c r="R92" s="49" t="str">
        <f>IF(P92="","",T92*M92*LOOKUP(RIGHT($D$2,3),定数!$A$6:$A$13,定数!$B$6:$B$13))</f>
        <v/>
      </c>
      <c r="S92" s="49"/>
      <c r="T92" s="50" t="str">
        <f t="shared" si="15"/>
        <v/>
      </c>
      <c r="U92" s="50"/>
      <c r="V92" t="str">
        <f t="shared" si="18"/>
        <v/>
      </c>
      <c r="W92" t="str">
        <f t="shared" si="18"/>
        <v/>
      </c>
      <c r="X92" s="41" t="str">
        <f t="shared" si="16"/>
        <v/>
      </c>
      <c r="Y92" s="42" t="str">
        <f t="shared" si="17"/>
        <v/>
      </c>
      <c r="Z92" t="str">
        <f t="shared" si="11"/>
        <v/>
      </c>
      <c r="AA92" t="str">
        <f t="shared" si="12"/>
        <v/>
      </c>
    </row>
    <row r="93" spans="2:27" x14ac:dyDescent="0.2">
      <c r="B93" s="40">
        <v>85</v>
      </c>
      <c r="C93" s="45" t="str">
        <f t="shared" si="10"/>
        <v/>
      </c>
      <c r="D93" s="45"/>
      <c r="E93" s="40"/>
      <c r="F93" s="8"/>
      <c r="G93" s="40"/>
      <c r="H93" s="46"/>
      <c r="I93" s="46"/>
      <c r="J93" s="40"/>
      <c r="K93" s="47" t="str">
        <f t="shared" si="13"/>
        <v/>
      </c>
      <c r="L93" s="48"/>
      <c r="M93" s="6" t="str">
        <f>IF(J93="","",(K93/J93)/LOOKUP(RIGHT($D$2,3),定数!$A$6:$A$13,定数!$B$6:$B$13))</f>
        <v/>
      </c>
      <c r="N93" s="40"/>
      <c r="O93" s="8"/>
      <c r="P93" s="46"/>
      <c r="Q93" s="46"/>
      <c r="R93" s="49" t="str">
        <f>IF(P93="","",T93*M93*LOOKUP(RIGHT($D$2,3),定数!$A$6:$A$13,定数!$B$6:$B$13))</f>
        <v/>
      </c>
      <c r="S93" s="49"/>
      <c r="T93" s="50" t="str">
        <f t="shared" si="15"/>
        <v/>
      </c>
      <c r="U93" s="50"/>
      <c r="V93" t="str">
        <f t="shared" si="18"/>
        <v/>
      </c>
      <c r="W93" t="str">
        <f t="shared" si="18"/>
        <v/>
      </c>
      <c r="X93" s="41" t="str">
        <f t="shared" si="16"/>
        <v/>
      </c>
      <c r="Y93" s="42" t="str">
        <f t="shared" si="17"/>
        <v/>
      </c>
      <c r="Z93" t="str">
        <f t="shared" si="11"/>
        <v/>
      </c>
      <c r="AA93" t="str">
        <f t="shared" si="12"/>
        <v/>
      </c>
    </row>
    <row r="94" spans="2:27" x14ac:dyDescent="0.2">
      <c r="B94" s="40">
        <v>86</v>
      </c>
      <c r="C94" s="45" t="str">
        <f t="shared" si="10"/>
        <v/>
      </c>
      <c r="D94" s="45"/>
      <c r="E94" s="40"/>
      <c r="F94" s="8"/>
      <c r="G94" s="40"/>
      <c r="H94" s="46"/>
      <c r="I94" s="46"/>
      <c r="J94" s="40"/>
      <c r="K94" s="47" t="str">
        <f t="shared" si="13"/>
        <v/>
      </c>
      <c r="L94" s="48"/>
      <c r="M94" s="6" t="str">
        <f>IF(J94="","",(K94/J94)/LOOKUP(RIGHT($D$2,3),定数!$A$6:$A$13,定数!$B$6:$B$13))</f>
        <v/>
      </c>
      <c r="N94" s="40"/>
      <c r="O94" s="8"/>
      <c r="P94" s="46"/>
      <c r="Q94" s="46"/>
      <c r="R94" s="49" t="str">
        <f>IF(P94="","",T94*M94*LOOKUP(RIGHT($D$2,3),定数!$A$6:$A$13,定数!$B$6:$B$13))</f>
        <v/>
      </c>
      <c r="S94" s="49"/>
      <c r="T94" s="50" t="str">
        <f t="shared" si="15"/>
        <v/>
      </c>
      <c r="U94" s="50"/>
      <c r="V94" t="str">
        <f t="shared" si="18"/>
        <v/>
      </c>
      <c r="W94" t="str">
        <f t="shared" si="18"/>
        <v/>
      </c>
      <c r="X94" s="41" t="str">
        <f t="shared" si="16"/>
        <v/>
      </c>
      <c r="Y94" s="42" t="str">
        <f t="shared" si="17"/>
        <v/>
      </c>
      <c r="Z94" t="str">
        <f t="shared" si="11"/>
        <v/>
      </c>
      <c r="AA94" t="str">
        <f t="shared" si="12"/>
        <v/>
      </c>
    </row>
    <row r="95" spans="2:27" x14ac:dyDescent="0.2">
      <c r="B95" s="40">
        <v>87</v>
      </c>
      <c r="C95" s="45" t="str">
        <f t="shared" si="10"/>
        <v/>
      </c>
      <c r="D95" s="45"/>
      <c r="E95" s="40"/>
      <c r="F95" s="8"/>
      <c r="G95" s="40"/>
      <c r="H95" s="46"/>
      <c r="I95" s="46"/>
      <c r="J95" s="40"/>
      <c r="K95" s="47" t="str">
        <f t="shared" si="13"/>
        <v/>
      </c>
      <c r="L95" s="48"/>
      <c r="M95" s="6" t="str">
        <f>IF(J95="","",(K95/J95)/LOOKUP(RIGHT($D$2,3),定数!$A$6:$A$13,定数!$B$6:$B$13))</f>
        <v/>
      </c>
      <c r="N95" s="40"/>
      <c r="O95" s="8"/>
      <c r="P95" s="46"/>
      <c r="Q95" s="46"/>
      <c r="R95" s="49" t="str">
        <f>IF(P95="","",T95*M95*LOOKUP(RIGHT($D$2,3),定数!$A$6:$A$13,定数!$B$6:$B$13))</f>
        <v/>
      </c>
      <c r="S95" s="49"/>
      <c r="T95" s="50" t="str">
        <f t="shared" si="15"/>
        <v/>
      </c>
      <c r="U95" s="50"/>
      <c r="V95" t="str">
        <f t="shared" si="18"/>
        <v/>
      </c>
      <c r="W95" t="str">
        <f t="shared" si="18"/>
        <v/>
      </c>
      <c r="X95" s="41" t="str">
        <f t="shared" si="16"/>
        <v/>
      </c>
      <c r="Y95" s="42" t="str">
        <f t="shared" si="17"/>
        <v/>
      </c>
      <c r="Z95" t="str">
        <f t="shared" si="11"/>
        <v/>
      </c>
      <c r="AA95" t="str">
        <f t="shared" si="12"/>
        <v/>
      </c>
    </row>
    <row r="96" spans="2:27" x14ac:dyDescent="0.2">
      <c r="B96" s="40">
        <v>88</v>
      </c>
      <c r="C96" s="45" t="str">
        <f t="shared" si="10"/>
        <v/>
      </c>
      <c r="D96" s="45"/>
      <c r="E96" s="40"/>
      <c r="F96" s="8"/>
      <c r="G96" s="40"/>
      <c r="H96" s="46"/>
      <c r="I96" s="46"/>
      <c r="J96" s="40"/>
      <c r="K96" s="47" t="str">
        <f t="shared" si="13"/>
        <v/>
      </c>
      <c r="L96" s="48"/>
      <c r="M96" s="6" t="str">
        <f>IF(J96="","",(K96/J96)/LOOKUP(RIGHT($D$2,3),定数!$A$6:$A$13,定数!$B$6:$B$13))</f>
        <v/>
      </c>
      <c r="N96" s="40"/>
      <c r="O96" s="8"/>
      <c r="P96" s="46"/>
      <c r="Q96" s="46"/>
      <c r="R96" s="49" t="str">
        <f>IF(P96="","",T96*M96*LOOKUP(RIGHT($D$2,3),定数!$A$6:$A$13,定数!$B$6:$B$13))</f>
        <v/>
      </c>
      <c r="S96" s="49"/>
      <c r="T96" s="50" t="str">
        <f t="shared" si="15"/>
        <v/>
      </c>
      <c r="U96" s="50"/>
      <c r="V96" t="str">
        <f t="shared" si="18"/>
        <v/>
      </c>
      <c r="W96" t="str">
        <f t="shared" si="18"/>
        <v/>
      </c>
      <c r="X96" s="41" t="str">
        <f t="shared" si="16"/>
        <v/>
      </c>
      <c r="Y96" s="42" t="str">
        <f t="shared" si="17"/>
        <v/>
      </c>
      <c r="Z96" t="str">
        <f t="shared" si="11"/>
        <v/>
      </c>
      <c r="AA96" t="str">
        <f t="shared" si="12"/>
        <v/>
      </c>
    </row>
    <row r="97" spans="2:27" x14ac:dyDescent="0.2">
      <c r="B97" s="40">
        <v>89</v>
      </c>
      <c r="C97" s="45" t="str">
        <f t="shared" si="10"/>
        <v/>
      </c>
      <c r="D97" s="45"/>
      <c r="E97" s="40"/>
      <c r="F97" s="8"/>
      <c r="G97" s="40"/>
      <c r="H97" s="46"/>
      <c r="I97" s="46"/>
      <c r="J97" s="40"/>
      <c r="K97" s="47" t="str">
        <f t="shared" si="13"/>
        <v/>
      </c>
      <c r="L97" s="48"/>
      <c r="M97" s="6" t="str">
        <f>IF(J97="","",(K97/J97)/LOOKUP(RIGHT($D$2,3),定数!$A$6:$A$13,定数!$B$6:$B$13))</f>
        <v/>
      </c>
      <c r="N97" s="40"/>
      <c r="O97" s="8"/>
      <c r="P97" s="46"/>
      <c r="Q97" s="46"/>
      <c r="R97" s="49" t="str">
        <f>IF(P97="","",T97*M97*LOOKUP(RIGHT($D$2,3),定数!$A$6:$A$13,定数!$B$6:$B$13))</f>
        <v/>
      </c>
      <c r="S97" s="49"/>
      <c r="T97" s="50" t="str">
        <f t="shared" si="15"/>
        <v/>
      </c>
      <c r="U97" s="50"/>
      <c r="V97" t="str">
        <f t="shared" si="18"/>
        <v/>
      </c>
      <c r="W97" t="str">
        <f t="shared" si="18"/>
        <v/>
      </c>
      <c r="X97" s="41" t="str">
        <f t="shared" si="16"/>
        <v/>
      </c>
      <c r="Y97" s="42" t="str">
        <f t="shared" si="17"/>
        <v/>
      </c>
      <c r="Z97" t="str">
        <f t="shared" si="11"/>
        <v/>
      </c>
      <c r="AA97" t="str">
        <f t="shared" si="12"/>
        <v/>
      </c>
    </row>
    <row r="98" spans="2:27" x14ac:dyDescent="0.2">
      <c r="B98" s="40">
        <v>90</v>
      </c>
      <c r="C98" s="45" t="str">
        <f t="shared" si="10"/>
        <v/>
      </c>
      <c r="D98" s="45"/>
      <c r="E98" s="40"/>
      <c r="F98" s="8"/>
      <c r="G98" s="40"/>
      <c r="H98" s="46"/>
      <c r="I98" s="46"/>
      <c r="J98" s="40"/>
      <c r="K98" s="47" t="str">
        <f t="shared" si="13"/>
        <v/>
      </c>
      <c r="L98" s="48"/>
      <c r="M98" s="6" t="str">
        <f>IF(J98="","",(K98/J98)/LOOKUP(RIGHT($D$2,3),定数!$A$6:$A$13,定数!$B$6:$B$13))</f>
        <v/>
      </c>
      <c r="N98" s="40"/>
      <c r="O98" s="8"/>
      <c r="P98" s="46"/>
      <c r="Q98" s="46"/>
      <c r="R98" s="49" t="str">
        <f>IF(P98="","",T98*M98*LOOKUP(RIGHT($D$2,3),定数!$A$6:$A$13,定数!$B$6:$B$13))</f>
        <v/>
      </c>
      <c r="S98" s="49"/>
      <c r="T98" s="50" t="str">
        <f t="shared" si="15"/>
        <v/>
      </c>
      <c r="U98" s="50"/>
      <c r="V98" t="str">
        <f t="shared" si="18"/>
        <v/>
      </c>
      <c r="W98" t="str">
        <f t="shared" si="18"/>
        <v/>
      </c>
      <c r="X98" s="41" t="str">
        <f t="shared" si="16"/>
        <v/>
      </c>
      <c r="Y98" s="42" t="str">
        <f t="shared" si="17"/>
        <v/>
      </c>
      <c r="Z98" t="str">
        <f t="shared" si="11"/>
        <v/>
      </c>
      <c r="AA98" t="str">
        <f t="shared" si="12"/>
        <v/>
      </c>
    </row>
    <row r="99" spans="2:27" x14ac:dyDescent="0.2">
      <c r="B99" s="40">
        <v>91</v>
      </c>
      <c r="C99" s="45" t="str">
        <f t="shared" si="10"/>
        <v/>
      </c>
      <c r="D99" s="45"/>
      <c r="E99" s="40"/>
      <c r="F99" s="8"/>
      <c r="G99" s="40"/>
      <c r="H99" s="46"/>
      <c r="I99" s="46"/>
      <c r="J99" s="40"/>
      <c r="K99" s="47" t="str">
        <f t="shared" si="13"/>
        <v/>
      </c>
      <c r="L99" s="48"/>
      <c r="M99" s="6" t="str">
        <f>IF(J99="","",(K99/J99)/LOOKUP(RIGHT($D$2,3),定数!$A$6:$A$13,定数!$B$6:$B$13))</f>
        <v/>
      </c>
      <c r="N99" s="40"/>
      <c r="O99" s="8"/>
      <c r="P99" s="46"/>
      <c r="Q99" s="46"/>
      <c r="R99" s="49" t="str">
        <f>IF(P99="","",T99*M99*LOOKUP(RIGHT($D$2,3),定数!$A$6:$A$13,定数!$B$6:$B$13))</f>
        <v/>
      </c>
      <c r="S99" s="49"/>
      <c r="T99" s="50" t="str">
        <f t="shared" si="15"/>
        <v/>
      </c>
      <c r="U99" s="50"/>
      <c r="V99" t="str">
        <f t="shared" si="18"/>
        <v/>
      </c>
      <c r="W99" t="str">
        <f t="shared" si="18"/>
        <v/>
      </c>
      <c r="X99" s="41" t="str">
        <f t="shared" si="16"/>
        <v/>
      </c>
      <c r="Y99" s="42" t="str">
        <f t="shared" si="17"/>
        <v/>
      </c>
      <c r="Z99" t="str">
        <f t="shared" si="11"/>
        <v/>
      </c>
      <c r="AA99" t="str">
        <f t="shared" si="12"/>
        <v/>
      </c>
    </row>
    <row r="100" spans="2:27" x14ac:dyDescent="0.2">
      <c r="B100" s="40">
        <v>92</v>
      </c>
      <c r="C100" s="45" t="str">
        <f t="shared" si="10"/>
        <v/>
      </c>
      <c r="D100" s="45"/>
      <c r="E100" s="40"/>
      <c r="F100" s="8"/>
      <c r="G100" s="40"/>
      <c r="H100" s="46"/>
      <c r="I100" s="46"/>
      <c r="J100" s="40"/>
      <c r="K100" s="47" t="str">
        <f t="shared" si="13"/>
        <v/>
      </c>
      <c r="L100" s="48"/>
      <c r="M100" s="6" t="str">
        <f>IF(J100="","",(K100/J100)/LOOKUP(RIGHT($D$2,3),定数!$A$6:$A$13,定数!$B$6:$B$13))</f>
        <v/>
      </c>
      <c r="N100" s="40"/>
      <c r="O100" s="8"/>
      <c r="P100" s="46"/>
      <c r="Q100" s="46"/>
      <c r="R100" s="49" t="str">
        <f>IF(P100="","",T100*M100*LOOKUP(RIGHT($D$2,3),定数!$A$6:$A$13,定数!$B$6:$B$13))</f>
        <v/>
      </c>
      <c r="S100" s="49"/>
      <c r="T100" s="50" t="str">
        <f t="shared" si="15"/>
        <v/>
      </c>
      <c r="U100" s="50"/>
      <c r="V100" t="str">
        <f t="shared" si="18"/>
        <v/>
      </c>
      <c r="W100" t="str">
        <f t="shared" si="18"/>
        <v/>
      </c>
      <c r="X100" s="41" t="str">
        <f t="shared" si="16"/>
        <v/>
      </c>
      <c r="Y100" s="42" t="str">
        <f t="shared" si="17"/>
        <v/>
      </c>
      <c r="Z100" t="str">
        <f t="shared" si="11"/>
        <v/>
      </c>
      <c r="AA100" t="str">
        <f t="shared" si="12"/>
        <v/>
      </c>
    </row>
    <row r="101" spans="2:27" x14ac:dyDescent="0.2">
      <c r="B101" s="40">
        <v>93</v>
      </c>
      <c r="C101" s="45" t="str">
        <f t="shared" si="10"/>
        <v/>
      </c>
      <c r="D101" s="45"/>
      <c r="E101" s="40"/>
      <c r="F101" s="8"/>
      <c r="G101" s="40"/>
      <c r="H101" s="46"/>
      <c r="I101" s="46"/>
      <c r="J101" s="40"/>
      <c r="K101" s="47" t="str">
        <f t="shared" si="13"/>
        <v/>
      </c>
      <c r="L101" s="48"/>
      <c r="M101" s="6" t="str">
        <f>IF(J101="","",(K101/J101)/LOOKUP(RIGHT($D$2,3),定数!$A$6:$A$13,定数!$B$6:$B$13))</f>
        <v/>
      </c>
      <c r="N101" s="40"/>
      <c r="O101" s="8"/>
      <c r="P101" s="46"/>
      <c r="Q101" s="46"/>
      <c r="R101" s="49" t="str">
        <f>IF(P101="","",T101*M101*LOOKUP(RIGHT($D$2,3),定数!$A$6:$A$13,定数!$B$6:$B$13))</f>
        <v/>
      </c>
      <c r="S101" s="49"/>
      <c r="T101" s="50" t="str">
        <f t="shared" si="15"/>
        <v/>
      </c>
      <c r="U101" s="50"/>
      <c r="V101" t="str">
        <f t="shared" si="18"/>
        <v/>
      </c>
      <c r="W101" t="str">
        <f t="shared" si="18"/>
        <v/>
      </c>
      <c r="X101" s="41" t="str">
        <f t="shared" si="16"/>
        <v/>
      </c>
      <c r="Y101" s="42" t="str">
        <f t="shared" si="17"/>
        <v/>
      </c>
      <c r="Z101" t="str">
        <f t="shared" si="11"/>
        <v/>
      </c>
      <c r="AA101" t="str">
        <f t="shared" si="12"/>
        <v/>
      </c>
    </row>
    <row r="102" spans="2:27" x14ac:dyDescent="0.2">
      <c r="B102" s="40">
        <v>94</v>
      </c>
      <c r="C102" s="45" t="str">
        <f t="shared" si="10"/>
        <v/>
      </c>
      <c r="D102" s="45"/>
      <c r="E102" s="40"/>
      <c r="F102" s="8"/>
      <c r="G102" s="40"/>
      <c r="H102" s="46"/>
      <c r="I102" s="46"/>
      <c r="J102" s="40"/>
      <c r="K102" s="47" t="str">
        <f t="shared" si="13"/>
        <v/>
      </c>
      <c r="L102" s="48"/>
      <c r="M102" s="6" t="str">
        <f>IF(J102="","",(K102/J102)/LOOKUP(RIGHT($D$2,3),定数!$A$6:$A$13,定数!$B$6:$B$13))</f>
        <v/>
      </c>
      <c r="N102" s="40"/>
      <c r="O102" s="8"/>
      <c r="P102" s="46"/>
      <c r="Q102" s="46"/>
      <c r="R102" s="49" t="str">
        <f>IF(P102="","",T102*M102*LOOKUP(RIGHT($D$2,3),定数!$A$6:$A$13,定数!$B$6:$B$13))</f>
        <v/>
      </c>
      <c r="S102" s="49"/>
      <c r="T102" s="50" t="str">
        <f t="shared" si="15"/>
        <v/>
      </c>
      <c r="U102" s="50"/>
      <c r="V102" t="str">
        <f t="shared" si="18"/>
        <v/>
      </c>
      <c r="W102" t="str">
        <f t="shared" si="18"/>
        <v/>
      </c>
      <c r="X102" s="41" t="str">
        <f t="shared" si="16"/>
        <v/>
      </c>
      <c r="Y102" s="42" t="str">
        <f t="shared" si="17"/>
        <v/>
      </c>
      <c r="Z102" t="str">
        <f t="shared" si="11"/>
        <v/>
      </c>
      <c r="AA102" t="str">
        <f t="shared" si="12"/>
        <v/>
      </c>
    </row>
    <row r="103" spans="2:27" x14ac:dyDescent="0.2">
      <c r="B103" s="40">
        <v>95</v>
      </c>
      <c r="C103" s="45" t="str">
        <f t="shared" si="10"/>
        <v/>
      </c>
      <c r="D103" s="45"/>
      <c r="E103" s="40"/>
      <c r="F103" s="8"/>
      <c r="G103" s="40"/>
      <c r="H103" s="46"/>
      <c r="I103" s="46"/>
      <c r="J103" s="40"/>
      <c r="K103" s="47" t="str">
        <f t="shared" si="13"/>
        <v/>
      </c>
      <c r="L103" s="48"/>
      <c r="M103" s="6" t="str">
        <f>IF(J103="","",(K103/J103)/LOOKUP(RIGHT($D$2,3),定数!$A$6:$A$13,定数!$B$6:$B$13))</f>
        <v/>
      </c>
      <c r="N103" s="40"/>
      <c r="O103" s="8"/>
      <c r="P103" s="46"/>
      <c r="Q103" s="46"/>
      <c r="R103" s="49" t="str">
        <f>IF(P103="","",T103*M103*LOOKUP(RIGHT($D$2,3),定数!$A$6:$A$13,定数!$B$6:$B$13))</f>
        <v/>
      </c>
      <c r="S103" s="49"/>
      <c r="T103" s="50" t="str">
        <f t="shared" si="15"/>
        <v/>
      </c>
      <c r="U103" s="50"/>
      <c r="V103" t="str">
        <f t="shared" si="18"/>
        <v/>
      </c>
      <c r="W103" t="str">
        <f t="shared" si="18"/>
        <v/>
      </c>
      <c r="X103" s="41" t="str">
        <f t="shared" si="16"/>
        <v/>
      </c>
      <c r="Y103" s="42" t="str">
        <f t="shared" si="17"/>
        <v/>
      </c>
      <c r="Z103" t="str">
        <f t="shared" si="11"/>
        <v/>
      </c>
      <c r="AA103" t="str">
        <f t="shared" si="12"/>
        <v/>
      </c>
    </row>
    <row r="104" spans="2:27" x14ac:dyDescent="0.2">
      <c r="B104" s="40">
        <v>96</v>
      </c>
      <c r="C104" s="45" t="str">
        <f t="shared" si="10"/>
        <v/>
      </c>
      <c r="D104" s="45"/>
      <c r="E104" s="40"/>
      <c r="F104" s="8"/>
      <c r="G104" s="40"/>
      <c r="H104" s="46"/>
      <c r="I104" s="46"/>
      <c r="J104" s="40"/>
      <c r="K104" s="47" t="str">
        <f t="shared" si="13"/>
        <v/>
      </c>
      <c r="L104" s="48"/>
      <c r="M104" s="6" t="str">
        <f>IF(J104="","",(K104/J104)/LOOKUP(RIGHT($D$2,3),定数!$A$6:$A$13,定数!$B$6:$B$13))</f>
        <v/>
      </c>
      <c r="N104" s="40"/>
      <c r="O104" s="8"/>
      <c r="P104" s="46"/>
      <c r="Q104" s="46"/>
      <c r="R104" s="49" t="str">
        <f>IF(P104="","",T104*M104*LOOKUP(RIGHT($D$2,3),定数!$A$6:$A$13,定数!$B$6:$B$13))</f>
        <v/>
      </c>
      <c r="S104" s="49"/>
      <c r="T104" s="50" t="str">
        <f t="shared" si="15"/>
        <v/>
      </c>
      <c r="U104" s="50"/>
      <c r="V104" t="str">
        <f t="shared" si="18"/>
        <v/>
      </c>
      <c r="W104" t="str">
        <f t="shared" si="18"/>
        <v/>
      </c>
      <c r="X104" s="41" t="str">
        <f t="shared" si="16"/>
        <v/>
      </c>
      <c r="Y104" s="42" t="str">
        <f t="shared" si="17"/>
        <v/>
      </c>
      <c r="Z104" t="str">
        <f t="shared" si="11"/>
        <v/>
      </c>
      <c r="AA104" t="str">
        <f t="shared" si="12"/>
        <v/>
      </c>
    </row>
    <row r="105" spans="2:27" x14ac:dyDescent="0.2">
      <c r="B105" s="40">
        <v>97</v>
      </c>
      <c r="C105" s="45" t="str">
        <f t="shared" si="10"/>
        <v/>
      </c>
      <c r="D105" s="45"/>
      <c r="E105" s="40"/>
      <c r="F105" s="8"/>
      <c r="G105" s="40"/>
      <c r="H105" s="46"/>
      <c r="I105" s="46"/>
      <c r="J105" s="40"/>
      <c r="K105" s="47" t="str">
        <f t="shared" si="13"/>
        <v/>
      </c>
      <c r="L105" s="48"/>
      <c r="M105" s="6" t="str">
        <f>IF(J105="","",(K105/J105)/LOOKUP(RIGHT($D$2,3),定数!$A$6:$A$13,定数!$B$6:$B$13))</f>
        <v/>
      </c>
      <c r="N105" s="40"/>
      <c r="O105" s="8"/>
      <c r="P105" s="46"/>
      <c r="Q105" s="46"/>
      <c r="R105" s="49" t="str">
        <f>IF(P105="","",T105*M105*LOOKUP(RIGHT($D$2,3),定数!$A$6:$A$13,定数!$B$6:$B$13))</f>
        <v/>
      </c>
      <c r="S105" s="49"/>
      <c r="T105" s="50" t="str">
        <f t="shared" si="15"/>
        <v/>
      </c>
      <c r="U105" s="50"/>
      <c r="V105" t="str">
        <f t="shared" si="18"/>
        <v/>
      </c>
      <c r="W105" t="str">
        <f t="shared" si="18"/>
        <v/>
      </c>
      <c r="X105" s="41" t="str">
        <f t="shared" si="16"/>
        <v/>
      </c>
      <c r="Y105" s="42" t="str">
        <f t="shared" si="17"/>
        <v/>
      </c>
      <c r="Z105" t="str">
        <f t="shared" si="11"/>
        <v/>
      </c>
      <c r="AA105" t="str">
        <f t="shared" si="12"/>
        <v/>
      </c>
    </row>
    <row r="106" spans="2:27" x14ac:dyDescent="0.2">
      <c r="B106" s="40">
        <v>98</v>
      </c>
      <c r="C106" s="45" t="str">
        <f t="shared" si="10"/>
        <v/>
      </c>
      <c r="D106" s="45"/>
      <c r="E106" s="40"/>
      <c r="F106" s="8"/>
      <c r="G106" s="40"/>
      <c r="H106" s="46"/>
      <c r="I106" s="46"/>
      <c r="J106" s="40"/>
      <c r="K106" s="47" t="str">
        <f t="shared" si="13"/>
        <v/>
      </c>
      <c r="L106" s="48"/>
      <c r="M106" s="6" t="str">
        <f>IF(J106="","",(K106/J106)/LOOKUP(RIGHT($D$2,3),定数!$A$6:$A$13,定数!$B$6:$B$13))</f>
        <v/>
      </c>
      <c r="N106" s="40"/>
      <c r="O106" s="8"/>
      <c r="P106" s="46"/>
      <c r="Q106" s="46"/>
      <c r="R106" s="49" t="str">
        <f>IF(P106="","",T106*M106*LOOKUP(RIGHT($D$2,3),定数!$A$6:$A$13,定数!$B$6:$B$13))</f>
        <v/>
      </c>
      <c r="S106" s="49"/>
      <c r="T106" s="50" t="str">
        <f t="shared" si="15"/>
        <v/>
      </c>
      <c r="U106" s="50"/>
      <c r="V106" t="str">
        <f t="shared" si="18"/>
        <v/>
      </c>
      <c r="W106" t="str">
        <f t="shared" si="18"/>
        <v/>
      </c>
      <c r="X106" s="41" t="str">
        <f t="shared" si="16"/>
        <v/>
      </c>
      <c r="Y106" s="42" t="str">
        <f t="shared" si="17"/>
        <v/>
      </c>
      <c r="Z106" t="str">
        <f t="shared" si="11"/>
        <v/>
      </c>
      <c r="AA106" t="str">
        <f t="shared" si="12"/>
        <v/>
      </c>
    </row>
    <row r="107" spans="2:27" x14ac:dyDescent="0.2">
      <c r="B107" s="40">
        <v>99</v>
      </c>
      <c r="C107" s="45" t="str">
        <f t="shared" si="10"/>
        <v/>
      </c>
      <c r="D107" s="45"/>
      <c r="E107" s="40"/>
      <c r="F107" s="8"/>
      <c r="G107" s="40"/>
      <c r="H107" s="46"/>
      <c r="I107" s="46"/>
      <c r="J107" s="40"/>
      <c r="K107" s="47" t="str">
        <f t="shared" si="13"/>
        <v/>
      </c>
      <c r="L107" s="48"/>
      <c r="M107" s="6" t="str">
        <f>IF(J107="","",(K107/J107)/LOOKUP(RIGHT($D$2,3),定数!$A$6:$A$13,定数!$B$6:$B$13))</f>
        <v/>
      </c>
      <c r="N107" s="40"/>
      <c r="O107" s="8"/>
      <c r="P107" s="46"/>
      <c r="Q107" s="46"/>
      <c r="R107" s="49" t="str">
        <f>IF(P107="","",T107*M107*LOOKUP(RIGHT($D$2,3),定数!$A$6:$A$13,定数!$B$6:$B$13))</f>
        <v/>
      </c>
      <c r="S107" s="49"/>
      <c r="T107" s="50" t="str">
        <f t="shared" si="15"/>
        <v/>
      </c>
      <c r="U107" s="50"/>
      <c r="V107" t="str">
        <f>IF(S107&lt;&gt;"",IF(S107&lt;0,1+V106,0),"")</f>
        <v/>
      </c>
      <c r="W107" t="str">
        <f>IF(T107&lt;&gt;"",IF(T107&lt;0,1+W106,0),"")</f>
        <v/>
      </c>
      <c r="X107" s="41" t="str">
        <f t="shared" si="16"/>
        <v/>
      </c>
      <c r="Y107" s="42" t="str">
        <f t="shared" si="17"/>
        <v/>
      </c>
      <c r="Z107" t="str">
        <f t="shared" si="11"/>
        <v/>
      </c>
      <c r="AA107" t="str">
        <f t="shared" si="12"/>
        <v/>
      </c>
    </row>
    <row r="108" spans="2:27" x14ac:dyDescent="0.2">
      <c r="B108" s="40">
        <v>100</v>
      </c>
      <c r="C108" s="45" t="str">
        <f t="shared" si="10"/>
        <v/>
      </c>
      <c r="D108" s="45"/>
      <c r="E108" s="40"/>
      <c r="F108" s="8"/>
      <c r="G108" s="40"/>
      <c r="H108" s="46"/>
      <c r="I108" s="46"/>
      <c r="J108" s="40"/>
      <c r="K108" s="47" t="str">
        <f t="shared" si="13"/>
        <v/>
      </c>
      <c r="L108" s="48"/>
      <c r="M108" s="6" t="str">
        <f>IF(J108="","",(K108/J108)/LOOKUP(RIGHT($D$2,3),定数!$A$6:$A$13,定数!$B$6:$B$13))</f>
        <v/>
      </c>
      <c r="N108" s="40"/>
      <c r="O108" s="8"/>
      <c r="P108" s="46"/>
      <c r="Q108" s="46"/>
      <c r="R108" s="49" t="str">
        <f>IF(P108="","",T108*M108*LOOKUP(RIGHT($D$2,3),定数!$A$6:$A$13,定数!$B$6:$B$13))</f>
        <v/>
      </c>
      <c r="S108" s="49"/>
      <c r="T108" s="50" t="str">
        <f t="shared" si="15"/>
        <v/>
      </c>
      <c r="U108" s="50"/>
      <c r="V108" t="str">
        <f>IF(S108&lt;&gt;"",IF(S108&lt;0,1+V107,0),"")</f>
        <v/>
      </c>
      <c r="W108" t="str">
        <f>IF(T108&lt;&gt;"",IF(T108&lt;0,1+W107,0),"")</f>
        <v/>
      </c>
      <c r="X108" s="41" t="str">
        <f t="shared" si="16"/>
        <v/>
      </c>
      <c r="Y108" s="42" t="str">
        <f t="shared" si="17"/>
        <v/>
      </c>
      <c r="Z108" t="str">
        <f t="shared" si="11"/>
        <v/>
      </c>
      <c r="AA108" t="str">
        <f t="shared" si="12"/>
        <v/>
      </c>
    </row>
    <row r="109" spans="2:27"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A109"/>
  <sheetViews>
    <sheetView tabSelected="1" zoomScale="115" zoomScaleNormal="115" workbookViewId="0">
      <pane ySplit="8" topLeftCell="A24" activePane="bottomLeft" state="frozen"/>
      <selection pane="bottomLeft" activeCell="K36" sqref="K36:L36"/>
    </sheetView>
  </sheetViews>
  <sheetFormatPr defaultRowHeight="13.2" x14ac:dyDescent="0.2"/>
  <cols>
    <col min="1" max="1" width="2.88671875" customWidth="1"/>
    <col min="2" max="18" width="6.6640625" customWidth="1"/>
    <col min="22" max="22" width="10.88671875" style="22" hidden="1" customWidth="1"/>
    <col min="23" max="23" width="0" hidden="1" customWidth="1"/>
  </cols>
  <sheetData>
    <row r="2" spans="2:27" x14ac:dyDescent="0.2">
      <c r="B2" s="71" t="s">
        <v>5</v>
      </c>
      <c r="C2" s="71"/>
      <c r="D2" s="82" t="s">
        <v>48</v>
      </c>
      <c r="E2" s="82"/>
      <c r="F2" s="71" t="s">
        <v>6</v>
      </c>
      <c r="G2" s="71"/>
      <c r="H2" s="74" t="s">
        <v>36</v>
      </c>
      <c r="I2" s="74"/>
      <c r="J2" s="71" t="s">
        <v>7</v>
      </c>
      <c r="K2" s="71"/>
      <c r="L2" s="81">
        <v>100000</v>
      </c>
      <c r="M2" s="82"/>
      <c r="N2" s="71" t="s">
        <v>8</v>
      </c>
      <c r="O2" s="71"/>
      <c r="P2" s="76">
        <f>SUM(L2,D4)</f>
        <v>112576.98418538278</v>
      </c>
      <c r="Q2" s="74"/>
      <c r="R2" s="1"/>
      <c r="S2" s="1"/>
      <c r="T2" s="1"/>
    </row>
    <row r="3" spans="2:27" ht="57" customHeight="1" x14ac:dyDescent="0.2">
      <c r="B3" s="71" t="s">
        <v>9</v>
      </c>
      <c r="C3" s="71"/>
      <c r="D3" s="83" t="s">
        <v>38</v>
      </c>
      <c r="E3" s="83"/>
      <c r="F3" s="83"/>
      <c r="G3" s="83"/>
      <c r="H3" s="83"/>
      <c r="I3" s="83"/>
      <c r="J3" s="71" t="s">
        <v>10</v>
      </c>
      <c r="K3" s="71"/>
      <c r="L3" s="83" t="s">
        <v>63</v>
      </c>
      <c r="M3" s="84"/>
      <c r="N3" s="84"/>
      <c r="O3" s="84"/>
      <c r="P3" s="84"/>
      <c r="Q3" s="84"/>
      <c r="R3" s="1"/>
      <c r="S3" s="1"/>
    </row>
    <row r="4" spans="2:27" x14ac:dyDescent="0.2">
      <c r="B4" s="71" t="s">
        <v>11</v>
      </c>
      <c r="C4" s="71"/>
      <c r="D4" s="72">
        <f>SUM($R$9:$S$993)</f>
        <v>12576.984185382782</v>
      </c>
      <c r="E4" s="72"/>
      <c r="F4" s="71" t="s">
        <v>12</v>
      </c>
      <c r="G4" s="71"/>
      <c r="H4" s="73">
        <f>SUM($T$9:$U$108)</f>
        <v>-153.00000000000091</v>
      </c>
      <c r="I4" s="74"/>
      <c r="J4" s="75" t="s">
        <v>68</v>
      </c>
      <c r="K4" s="75"/>
      <c r="L4" s="76" t="e">
        <f>Z8/AA8</f>
        <v>#DIV/0!</v>
      </c>
      <c r="M4" s="76"/>
      <c r="N4" s="75" t="s">
        <v>60</v>
      </c>
      <c r="O4" s="75"/>
      <c r="P4" s="77">
        <f>MAX(Y:Y)</f>
        <v>0.14979603634668448</v>
      </c>
      <c r="Q4" s="77"/>
      <c r="R4" s="1"/>
      <c r="S4" s="1"/>
      <c r="T4" s="1"/>
    </row>
    <row r="5" spans="2:27" x14ac:dyDescent="0.2">
      <c r="B5" s="36" t="s">
        <v>15</v>
      </c>
      <c r="C5" s="2">
        <f>COUNTIF($R$9:$R$990,"&gt;0")</f>
        <v>7</v>
      </c>
      <c r="D5" s="37" t="s">
        <v>16</v>
      </c>
      <c r="E5" s="15">
        <f>COUNTIF($R$9:$R$990,"&lt;0")</f>
        <v>13</v>
      </c>
      <c r="F5" s="37" t="s">
        <v>17</v>
      </c>
      <c r="G5" s="2">
        <f>COUNTIF($R$9:$R$990,"=0")</f>
        <v>0</v>
      </c>
      <c r="H5" s="37" t="s">
        <v>18</v>
      </c>
      <c r="I5" s="3">
        <f>C5/SUM(C5,E5,G5)</f>
        <v>0.35</v>
      </c>
      <c r="J5" s="78" t="s">
        <v>19</v>
      </c>
      <c r="K5" s="71"/>
      <c r="L5" s="79">
        <f>MAX(V9:V993)</f>
        <v>1</v>
      </c>
      <c r="M5" s="80"/>
      <c r="N5" s="17" t="s">
        <v>20</v>
      </c>
      <c r="O5" s="9"/>
      <c r="P5" s="79">
        <f>MAX(W9:W993)</f>
        <v>4</v>
      </c>
      <c r="Q5" s="80"/>
      <c r="R5" s="1"/>
      <c r="S5" s="1"/>
      <c r="T5" s="1"/>
    </row>
    <row r="6" spans="2:27" x14ac:dyDescent="0.2">
      <c r="B6" s="11"/>
      <c r="C6" s="13"/>
      <c r="D6" s="14"/>
      <c r="E6" s="10"/>
      <c r="F6" s="11"/>
      <c r="G6" s="10"/>
      <c r="H6" s="11"/>
      <c r="I6" s="16"/>
      <c r="J6" s="11"/>
      <c r="K6" s="11"/>
      <c r="L6" s="10"/>
      <c r="M6" s="43" t="s">
        <v>64</v>
      </c>
      <c r="N6" s="12"/>
      <c r="O6" s="12"/>
      <c r="P6" s="10"/>
      <c r="Q6" s="7"/>
      <c r="R6" s="1"/>
      <c r="S6" s="1"/>
      <c r="T6" s="1"/>
    </row>
    <row r="7" spans="2:27" x14ac:dyDescent="0.2">
      <c r="B7" s="51" t="s">
        <v>21</v>
      </c>
      <c r="C7" s="53" t="s">
        <v>22</v>
      </c>
      <c r="D7" s="54"/>
      <c r="E7" s="57" t="s">
        <v>23</v>
      </c>
      <c r="F7" s="58"/>
      <c r="G7" s="58"/>
      <c r="H7" s="58"/>
      <c r="I7" s="59"/>
      <c r="J7" s="60" t="s">
        <v>24</v>
      </c>
      <c r="K7" s="61"/>
      <c r="L7" s="62"/>
      <c r="M7" s="63" t="s">
        <v>25</v>
      </c>
      <c r="N7" s="64" t="s">
        <v>26</v>
      </c>
      <c r="O7" s="65"/>
      <c r="P7" s="65"/>
      <c r="Q7" s="66"/>
      <c r="R7" s="67" t="s">
        <v>27</v>
      </c>
      <c r="S7" s="67"/>
      <c r="T7" s="67"/>
      <c r="U7" s="67"/>
    </row>
    <row r="8" spans="2:27" x14ac:dyDescent="0.2">
      <c r="B8" s="52"/>
      <c r="C8" s="55"/>
      <c r="D8" s="56"/>
      <c r="E8" s="18" t="s">
        <v>28</v>
      </c>
      <c r="F8" s="18" t="s">
        <v>29</v>
      </c>
      <c r="G8" s="18" t="s">
        <v>30</v>
      </c>
      <c r="H8" s="68" t="s">
        <v>31</v>
      </c>
      <c r="I8" s="59"/>
      <c r="J8" s="4" t="s">
        <v>32</v>
      </c>
      <c r="K8" s="69" t="s">
        <v>33</v>
      </c>
      <c r="L8" s="62"/>
      <c r="M8" s="63"/>
      <c r="N8" s="5" t="s">
        <v>28</v>
      </c>
      <c r="O8" s="5" t="s">
        <v>29</v>
      </c>
      <c r="P8" s="70" t="s">
        <v>31</v>
      </c>
      <c r="Q8" s="66"/>
      <c r="R8" s="67" t="s">
        <v>34</v>
      </c>
      <c r="S8" s="67"/>
      <c r="T8" s="67" t="s">
        <v>32</v>
      </c>
      <c r="U8" s="67"/>
      <c r="Y8" t="s">
        <v>59</v>
      </c>
    </row>
    <row r="9" spans="2:27" x14ac:dyDescent="0.2">
      <c r="B9" s="35">
        <v>1</v>
      </c>
      <c r="C9" s="45">
        <f>L2</f>
        <v>100000</v>
      </c>
      <c r="D9" s="45"/>
      <c r="E9" s="35">
        <v>2010</v>
      </c>
      <c r="F9" s="8">
        <v>43843</v>
      </c>
      <c r="G9" s="35" t="s">
        <v>4</v>
      </c>
      <c r="H9" s="46">
        <v>1.4520999999999999</v>
      </c>
      <c r="I9" s="46"/>
      <c r="J9" s="35">
        <v>58</v>
      </c>
      <c r="K9" s="45">
        <f>IF(J9="","",C9*0.03)</f>
        <v>3000</v>
      </c>
      <c r="L9" s="45"/>
      <c r="M9" s="6">
        <f>IF(J9="","",(K9/J9)/LOOKUP(RIGHT($D$2,3),定数!$A$6:$A$13,定数!$B$6:$B$13))</f>
        <v>0.43103448275862072</v>
      </c>
      <c r="N9" s="35">
        <v>2010</v>
      </c>
      <c r="O9" s="8">
        <v>43844</v>
      </c>
      <c r="P9" s="46">
        <v>1.4461999999999999</v>
      </c>
      <c r="Q9" s="46"/>
      <c r="R9" s="49">
        <f>IF(P9="","",T9*M9*LOOKUP(RIGHT($D$2,3),定数!$A$6:$A$13,定数!$B$6:$B$13))</f>
        <v>-3051.7241379310431</v>
      </c>
      <c r="S9" s="49"/>
      <c r="T9" s="50">
        <f>IF(P9="","",IF(G9="買",(P9-H9),(H9-P9))*IF(RIGHT($D$2,3)="JPY",100,10000))</f>
        <v>-59.000000000000163</v>
      </c>
      <c r="U9" s="50"/>
      <c r="V9" s="1">
        <f>IF(T9&lt;&gt;"",IF(T9&gt;0,1+V8,0),"")</f>
        <v>0</v>
      </c>
      <c r="W9">
        <f>IF(T9&lt;&gt;"",IF(T9&lt;0,1+W8,0),"")</f>
        <v>1</v>
      </c>
      <c r="Z9" t="str">
        <f>IF(R9&gt;0,R9,"")</f>
        <v/>
      </c>
      <c r="AA9">
        <f>IF(R9&lt;0,R9,"")</f>
        <v>-3051.7241379310431</v>
      </c>
    </row>
    <row r="10" spans="2:27" x14ac:dyDescent="0.2">
      <c r="B10" s="35">
        <v>2</v>
      </c>
      <c r="C10" s="45">
        <f t="shared" ref="C10:C73" si="0">IF(R9="","",C9+R9)</f>
        <v>96948.275862068956</v>
      </c>
      <c r="D10" s="45"/>
      <c r="E10" s="35">
        <v>2010</v>
      </c>
      <c r="F10" s="8">
        <v>43858</v>
      </c>
      <c r="G10" s="35" t="s">
        <v>3</v>
      </c>
      <c r="H10" s="46">
        <v>1.4031</v>
      </c>
      <c r="I10" s="46"/>
      <c r="J10" s="35">
        <v>20</v>
      </c>
      <c r="K10" s="47">
        <f>IF(J10="","",C10*0.03)</f>
        <v>2908.4482758620684</v>
      </c>
      <c r="L10" s="48"/>
      <c r="M10" s="6">
        <f>IF(J10="","",(K10/J10)/LOOKUP(RIGHT($D$2,3),定数!$A$6:$A$13,定数!$B$6:$B$13))</f>
        <v>1.2118534482758618</v>
      </c>
      <c r="N10" s="35">
        <v>2010</v>
      </c>
      <c r="O10" s="8">
        <v>43859</v>
      </c>
      <c r="P10" s="46">
        <v>1.3886000000000001</v>
      </c>
      <c r="Q10" s="46"/>
      <c r="R10" s="49">
        <f>IF(P10="","",T10*M10*LOOKUP(RIGHT($D$2,3),定数!$A$6:$A$13,定数!$B$6:$B$13))</f>
        <v>21086.249999999935</v>
      </c>
      <c r="S10" s="49"/>
      <c r="T10" s="50">
        <f>IF(P10="","",IF(G10="買",(P10-H10),(H10-P10))*IF(RIGHT($D$2,3)="JPY",100,10000))</f>
        <v>144.99999999999957</v>
      </c>
      <c r="U10" s="50"/>
      <c r="V10" s="22">
        <f t="shared" ref="V10:V22" si="1">IF(T10&lt;&gt;"",IF(T10&gt;0,1+V9,0),"")</f>
        <v>1</v>
      </c>
      <c r="W10">
        <f t="shared" ref="W10:W73" si="2">IF(T10&lt;&gt;"",IF(T10&lt;0,1+W9,0),"")</f>
        <v>0</v>
      </c>
      <c r="X10" s="41">
        <f>IF(C10&lt;&gt;"",MAX(C10,C9),"")</f>
        <v>100000</v>
      </c>
      <c r="Z10">
        <f t="shared" ref="Z10:Z73" si="3">IF(R10&gt;0,R10,"")</f>
        <v>21086.249999999935</v>
      </c>
      <c r="AA10" t="str">
        <f t="shared" ref="AA10:AA73" si="4">IF(R10&lt;0,R10,"")</f>
        <v/>
      </c>
    </row>
    <row r="11" spans="2:27" x14ac:dyDescent="0.2">
      <c r="B11" s="35">
        <v>3</v>
      </c>
      <c r="C11" s="45">
        <f t="shared" ref="C11:C16" si="5">IF(R10="","",C10+R10)</f>
        <v>118034.5258620689</v>
      </c>
      <c r="D11" s="45"/>
      <c r="E11" s="35">
        <v>2010</v>
      </c>
      <c r="F11" s="8">
        <v>43922</v>
      </c>
      <c r="G11" s="35" t="s">
        <v>4</v>
      </c>
      <c r="H11" s="46">
        <v>1.3520000000000001</v>
      </c>
      <c r="I11" s="46"/>
      <c r="J11" s="35">
        <v>60</v>
      </c>
      <c r="K11" s="47">
        <f t="shared" ref="K11:K74" si="6">IF(J11="","",C11*0.03)</f>
        <v>3541.0357758620667</v>
      </c>
      <c r="L11" s="48"/>
      <c r="M11" s="6">
        <f>IF(J11="","",(K11/J11)/LOOKUP(RIGHT($D$2,3),定数!$A$6:$A$13,定数!$B$6:$B$13))</f>
        <v>0.49181052442528705</v>
      </c>
      <c r="N11" s="35">
        <v>2010</v>
      </c>
      <c r="O11" s="8">
        <v>43927</v>
      </c>
      <c r="P11" s="46">
        <v>1.3459000000000001</v>
      </c>
      <c r="Q11" s="46"/>
      <c r="R11" s="49">
        <f>IF(P11="","",T11*M11*LOOKUP(RIGHT($D$2,3),定数!$A$6:$A$13,定数!$B$6:$B$13))</f>
        <v>-3600.053038793098</v>
      </c>
      <c r="S11" s="49"/>
      <c r="T11" s="50">
        <f>IF(P11="","",IF(G11="買",(P11-H11),(H11-P11))*IF(RIGHT($D$2,3)="JPY",100,10000))</f>
        <v>-60.999999999999943</v>
      </c>
      <c r="U11" s="50"/>
      <c r="V11" s="22">
        <f t="shared" si="1"/>
        <v>0</v>
      </c>
      <c r="W11">
        <f t="shared" si="2"/>
        <v>1</v>
      </c>
      <c r="X11" s="41">
        <f>IF(C11&lt;&gt;"",MAX(X10,C11),"")</f>
        <v>118034.5258620689</v>
      </c>
      <c r="Y11" s="42">
        <f>IF(X11&lt;&gt;"",1-(C11/X11),"")</f>
        <v>0</v>
      </c>
      <c r="Z11" t="str">
        <f t="shared" si="3"/>
        <v/>
      </c>
      <c r="AA11">
        <f t="shared" si="4"/>
        <v>-3600.053038793098</v>
      </c>
    </row>
    <row r="12" spans="2:27" x14ac:dyDescent="0.2">
      <c r="B12" s="35">
        <v>4</v>
      </c>
      <c r="C12" s="45">
        <f t="shared" si="5"/>
        <v>114434.47282327581</v>
      </c>
      <c r="D12" s="45"/>
      <c r="E12" s="35">
        <v>2010</v>
      </c>
      <c r="F12" s="8">
        <v>43979</v>
      </c>
      <c r="G12" s="35" t="s">
        <v>4</v>
      </c>
      <c r="H12" s="46">
        <v>1.2337</v>
      </c>
      <c r="I12" s="46"/>
      <c r="J12" s="35">
        <v>56</v>
      </c>
      <c r="K12" s="47">
        <f t="shared" si="6"/>
        <v>3433.0341846982742</v>
      </c>
      <c r="L12" s="48"/>
      <c r="M12" s="6">
        <f>IF(J12="","",(K12/J12)/LOOKUP(RIGHT($D$2,3),定数!$A$6:$A$13,定数!$B$6:$B$13))</f>
        <v>0.510868182246767</v>
      </c>
      <c r="N12" s="35">
        <v>2010</v>
      </c>
      <c r="O12" s="8">
        <v>43979</v>
      </c>
      <c r="P12" s="46">
        <v>1.2445999999999999</v>
      </c>
      <c r="Q12" s="46"/>
      <c r="R12" s="49">
        <f>IF(P12="","",T12*M12*LOOKUP(RIGHT($D$2,3),定数!$A$6:$A$13,定数!$B$6:$B$13))</f>
        <v>6682.1558237876561</v>
      </c>
      <c r="S12" s="49"/>
      <c r="T12" s="50">
        <f t="shared" ref="T12:T75" si="7">IF(P12="","",IF(G12="買",(P12-H12),(H12-P12))*IF(RIGHT($D$2,3)="JPY",100,10000))</f>
        <v>108.99999999999909</v>
      </c>
      <c r="U12" s="50"/>
      <c r="V12" s="22">
        <f t="shared" si="1"/>
        <v>1</v>
      </c>
      <c r="W12">
        <f t="shared" si="2"/>
        <v>0</v>
      </c>
      <c r="X12" s="41">
        <f t="shared" ref="X12:X75" si="8">IF(C12&lt;&gt;"",MAX(X11,C12),"")</f>
        <v>118034.5258620689</v>
      </c>
      <c r="Y12" s="42">
        <f t="shared" ref="Y12:Y75" si="9">IF(X12&lt;&gt;"",1-(C12/X12),"")</f>
        <v>3.0499999999999972E-2</v>
      </c>
      <c r="Z12">
        <f t="shared" si="3"/>
        <v>6682.1558237876561</v>
      </c>
      <c r="AA12" t="str">
        <f t="shared" si="4"/>
        <v/>
      </c>
    </row>
    <row r="13" spans="2:27" x14ac:dyDescent="0.2">
      <c r="B13" s="35">
        <v>5</v>
      </c>
      <c r="C13" s="45">
        <f t="shared" si="5"/>
        <v>121116.62864706347</v>
      </c>
      <c r="D13" s="45"/>
      <c r="E13" s="35">
        <v>2010</v>
      </c>
      <c r="F13" s="8">
        <v>43998</v>
      </c>
      <c r="G13" s="35" t="s">
        <v>4</v>
      </c>
      <c r="H13" s="46">
        <v>1.2318</v>
      </c>
      <c r="I13" s="46"/>
      <c r="J13" s="35">
        <v>63</v>
      </c>
      <c r="K13" s="47">
        <f t="shared" si="6"/>
        <v>3633.498859411904</v>
      </c>
      <c r="L13" s="48"/>
      <c r="M13" s="6">
        <f>IF(J13="","",(K13/J13)/LOOKUP(RIGHT($D$2,3),定数!$A$6:$A$13,定数!$B$6:$B$13))</f>
        <v>0.48062154225025189</v>
      </c>
      <c r="N13" s="35">
        <v>2010</v>
      </c>
      <c r="O13" s="8">
        <v>43999</v>
      </c>
      <c r="P13" s="46">
        <v>1.2254</v>
      </c>
      <c r="Q13" s="46"/>
      <c r="R13" s="49">
        <f>IF(P13="","",T13*M13*LOOKUP(RIGHT($D$2,3),定数!$A$6:$A$13,定数!$B$6:$B$13))</f>
        <v>-3691.1734444819122</v>
      </c>
      <c r="S13" s="49"/>
      <c r="T13" s="50">
        <f t="shared" si="7"/>
        <v>-63.999999999999616</v>
      </c>
      <c r="U13" s="50"/>
      <c r="V13" s="22">
        <f t="shared" si="1"/>
        <v>0</v>
      </c>
      <c r="W13">
        <f t="shared" si="2"/>
        <v>1</v>
      </c>
      <c r="X13" s="41">
        <f t="shared" si="8"/>
        <v>121116.62864706347</v>
      </c>
      <c r="Y13" s="42">
        <f t="shared" si="9"/>
        <v>0</v>
      </c>
      <c r="Z13" t="str">
        <f t="shared" si="3"/>
        <v/>
      </c>
      <c r="AA13">
        <f t="shared" si="4"/>
        <v>-3691.1734444819122</v>
      </c>
    </row>
    <row r="14" spans="2:27" x14ac:dyDescent="0.2">
      <c r="B14" s="35">
        <v>6</v>
      </c>
      <c r="C14" s="45">
        <f t="shared" si="5"/>
        <v>117425.45520258155</v>
      </c>
      <c r="D14" s="45"/>
      <c r="E14" s="35">
        <v>2010</v>
      </c>
      <c r="F14" s="8">
        <v>44040</v>
      </c>
      <c r="G14" s="35" t="s">
        <v>4</v>
      </c>
      <c r="H14" s="46">
        <v>1.3022</v>
      </c>
      <c r="I14" s="46"/>
      <c r="J14" s="35">
        <v>48</v>
      </c>
      <c r="K14" s="47">
        <f t="shared" si="6"/>
        <v>3522.7636560774463</v>
      </c>
      <c r="L14" s="48"/>
      <c r="M14" s="6">
        <f>IF(J14="","",(K14/J14)/LOOKUP(RIGHT($D$2,3),定数!$A$6:$A$13,定数!$B$6:$B$13))</f>
        <v>0.61159091251344555</v>
      </c>
      <c r="N14" s="35">
        <v>2010</v>
      </c>
      <c r="O14" s="8">
        <v>44040</v>
      </c>
      <c r="P14" s="46">
        <v>1.2974000000000001</v>
      </c>
      <c r="Q14" s="46"/>
      <c r="R14" s="49">
        <f>IF(P14="","",T14*M14*LOOKUP(RIGHT($D$2,3),定数!$A$6:$A$13,定数!$B$6:$B$13))</f>
        <v>-3522.763656077384</v>
      </c>
      <c r="S14" s="49"/>
      <c r="T14" s="50">
        <f t="shared" si="7"/>
        <v>-47.999999999999154</v>
      </c>
      <c r="U14" s="50"/>
      <c r="V14" s="22">
        <f t="shared" si="1"/>
        <v>0</v>
      </c>
      <c r="W14">
        <f t="shared" si="2"/>
        <v>2</v>
      </c>
      <c r="X14" s="41">
        <f t="shared" si="8"/>
        <v>121116.62864706347</v>
      </c>
      <c r="Y14" s="42">
        <f t="shared" si="9"/>
        <v>3.0476190476190324E-2</v>
      </c>
      <c r="Z14" t="str">
        <f t="shared" si="3"/>
        <v/>
      </c>
      <c r="AA14">
        <f t="shared" si="4"/>
        <v>-3522.763656077384</v>
      </c>
    </row>
    <row r="15" spans="2:27" x14ac:dyDescent="0.2">
      <c r="B15" s="35">
        <v>7</v>
      </c>
      <c r="C15" s="45">
        <f t="shared" si="5"/>
        <v>113902.69154650417</v>
      </c>
      <c r="D15" s="45"/>
      <c r="E15" s="35">
        <v>2010</v>
      </c>
      <c r="F15" s="8">
        <v>44069</v>
      </c>
      <c r="G15" s="35" t="s">
        <v>4</v>
      </c>
      <c r="H15" s="46">
        <v>1.2728999999999999</v>
      </c>
      <c r="I15" s="46"/>
      <c r="J15" s="35">
        <v>69</v>
      </c>
      <c r="K15" s="47">
        <f t="shared" si="6"/>
        <v>3417.0807463951251</v>
      </c>
      <c r="L15" s="48"/>
      <c r="M15" s="6">
        <f>IF(J15="","",(K15/J15)/LOOKUP(RIGHT($D$2,3),定数!$A$6:$A$13,定数!$B$6:$B$13))</f>
        <v>0.41269091140037745</v>
      </c>
      <c r="N15" s="35">
        <v>2010</v>
      </c>
      <c r="O15" s="8">
        <v>44073</v>
      </c>
      <c r="P15" s="46">
        <v>1.2659</v>
      </c>
      <c r="Q15" s="46"/>
      <c r="R15" s="49">
        <f>IF(P15="","",T15*M15*LOOKUP(RIGHT($D$2,3),定数!$A$6:$A$13,定数!$B$6:$B$13))</f>
        <v>-3466.6036557631187</v>
      </c>
      <c r="S15" s="49"/>
      <c r="T15" s="50">
        <f t="shared" si="7"/>
        <v>-69.999999999998948</v>
      </c>
      <c r="U15" s="50"/>
      <c r="V15" s="22">
        <f t="shared" si="1"/>
        <v>0</v>
      </c>
      <c r="W15">
        <f t="shared" si="2"/>
        <v>3</v>
      </c>
      <c r="X15" s="41">
        <f t="shared" si="8"/>
        <v>121116.62864706347</v>
      </c>
      <c r="Y15" s="42">
        <f t="shared" si="9"/>
        <v>5.9561904761904039E-2</v>
      </c>
      <c r="Z15" t="str">
        <f t="shared" si="3"/>
        <v/>
      </c>
      <c r="AA15">
        <f t="shared" si="4"/>
        <v>-3466.6036557631187</v>
      </c>
    </row>
    <row r="16" spans="2:27" x14ac:dyDescent="0.2">
      <c r="B16" s="35">
        <v>8</v>
      </c>
      <c r="C16" s="45">
        <f t="shared" si="5"/>
        <v>110436.08789074105</v>
      </c>
      <c r="D16" s="45"/>
      <c r="E16" s="35">
        <v>2010</v>
      </c>
      <c r="F16" s="8">
        <v>44110</v>
      </c>
      <c r="G16" s="35" t="s">
        <v>4</v>
      </c>
      <c r="H16" s="46">
        <v>1.3883000000000001</v>
      </c>
      <c r="I16" s="46"/>
      <c r="J16" s="35">
        <v>83</v>
      </c>
      <c r="K16" s="47">
        <f t="shared" si="6"/>
        <v>3313.0826367222312</v>
      </c>
      <c r="L16" s="48"/>
      <c r="M16" s="6">
        <f>IF(J16="","",(K16/J16)/LOOKUP(RIGHT($D$2,3),定数!$A$6:$A$13,定数!$B$6:$B$13))</f>
        <v>0.33263881894801517</v>
      </c>
      <c r="N16" s="35">
        <v>2010</v>
      </c>
      <c r="O16" s="8">
        <v>44116</v>
      </c>
      <c r="P16" s="46">
        <v>1.3798999999999999</v>
      </c>
      <c r="Q16" s="46"/>
      <c r="R16" s="49">
        <f>IF(P16="","",T16*M16*LOOKUP(RIGHT($D$2,3),定数!$A$6:$A$13,定数!$B$6:$B$13))</f>
        <v>-3352.999294996067</v>
      </c>
      <c r="S16" s="49"/>
      <c r="T16" s="50">
        <f t="shared" si="7"/>
        <v>-84.000000000001847</v>
      </c>
      <c r="U16" s="50"/>
      <c r="V16" s="22">
        <f t="shared" si="1"/>
        <v>0</v>
      </c>
      <c r="W16">
        <f t="shared" si="2"/>
        <v>4</v>
      </c>
      <c r="X16" s="41">
        <f t="shared" si="8"/>
        <v>121116.62864706347</v>
      </c>
      <c r="Y16" s="42">
        <f t="shared" si="9"/>
        <v>8.8183933747410959E-2</v>
      </c>
      <c r="Z16" t="str">
        <f t="shared" si="3"/>
        <v/>
      </c>
      <c r="AA16">
        <f t="shared" si="4"/>
        <v>-3352.999294996067</v>
      </c>
    </row>
    <row r="17" spans="2:27" x14ac:dyDescent="0.2">
      <c r="B17" s="35">
        <v>9</v>
      </c>
      <c r="C17" s="45">
        <f t="shared" si="0"/>
        <v>107083.08859574498</v>
      </c>
      <c r="D17" s="45"/>
      <c r="E17" s="35">
        <v>2010</v>
      </c>
      <c r="F17" s="8">
        <v>44123</v>
      </c>
      <c r="G17" s="35" t="s">
        <v>3</v>
      </c>
      <c r="H17" s="46">
        <v>1.3925000000000001</v>
      </c>
      <c r="I17" s="46"/>
      <c r="J17" s="35">
        <v>77</v>
      </c>
      <c r="K17" s="47">
        <f t="shared" si="6"/>
        <v>3212.4926578723494</v>
      </c>
      <c r="L17" s="48"/>
      <c r="M17" s="6">
        <f>IF(J17="","",(K17/J17)/LOOKUP(RIGHT($D$2,3),定数!$A$6:$A$13,定数!$B$6:$B$13))</f>
        <v>0.34767236557060061</v>
      </c>
      <c r="N17" s="35">
        <v>2010</v>
      </c>
      <c r="O17" s="8">
        <v>44123</v>
      </c>
      <c r="P17" s="46">
        <v>1.3774</v>
      </c>
      <c r="Q17" s="46"/>
      <c r="R17" s="49">
        <f>IF(P17="","",T17*M17*LOOKUP(RIGHT($D$2,3),定数!$A$6:$A$13,定数!$B$6:$B$13))</f>
        <v>6299.8232641393306</v>
      </c>
      <c r="S17" s="49"/>
      <c r="T17" s="50">
        <f t="shared" si="7"/>
        <v>151.00000000000114</v>
      </c>
      <c r="U17" s="50"/>
      <c r="V17" s="22">
        <f t="shared" si="1"/>
        <v>1</v>
      </c>
      <c r="W17">
        <f t="shared" si="2"/>
        <v>0</v>
      </c>
      <c r="X17" s="41">
        <f t="shared" si="8"/>
        <v>121116.62864706347</v>
      </c>
      <c r="Y17" s="42">
        <f t="shared" si="9"/>
        <v>0.1158679878071287</v>
      </c>
      <c r="Z17">
        <f t="shared" si="3"/>
        <v>6299.8232641393306</v>
      </c>
      <c r="AA17" t="str">
        <f t="shared" si="4"/>
        <v/>
      </c>
    </row>
    <row r="18" spans="2:27" x14ac:dyDescent="0.2">
      <c r="B18" s="35">
        <v>10</v>
      </c>
      <c r="C18" s="45">
        <f t="shared" si="0"/>
        <v>113382.91185988431</v>
      </c>
      <c r="D18" s="45"/>
      <c r="E18" s="35">
        <v>2011</v>
      </c>
      <c r="F18" s="8">
        <v>43857</v>
      </c>
      <c r="G18" s="35" t="s">
        <v>4</v>
      </c>
      <c r="H18" s="46">
        <v>1.3746</v>
      </c>
      <c r="I18" s="46"/>
      <c r="J18" s="35">
        <v>109</v>
      </c>
      <c r="K18" s="47">
        <f t="shared" si="6"/>
        <v>3401.4873557965288</v>
      </c>
      <c r="L18" s="48"/>
      <c r="M18" s="6">
        <f>IF(J18="","",(K18/J18)/LOOKUP(RIGHT($D$2,3),定数!$A$6:$A$13,定数!$B$6:$B$13))</f>
        <v>0.26005255013734929</v>
      </c>
      <c r="N18" s="35">
        <v>2011</v>
      </c>
      <c r="O18" s="8">
        <v>43858</v>
      </c>
      <c r="P18" s="46">
        <v>1.3635999999999999</v>
      </c>
      <c r="Q18" s="46"/>
      <c r="R18" s="49">
        <f>IF(P18="","",T18*M18*LOOKUP(RIGHT($D$2,3),定数!$A$6:$A$13,定数!$B$6:$B$13))</f>
        <v>-3432.6936618130485</v>
      </c>
      <c r="S18" s="49"/>
      <c r="T18" s="50">
        <f t="shared" si="7"/>
        <v>-110.00000000000121</v>
      </c>
      <c r="U18" s="50"/>
      <c r="V18" s="22">
        <f t="shared" si="1"/>
        <v>0</v>
      </c>
      <c r="W18">
        <f t="shared" si="2"/>
        <v>1</v>
      </c>
      <c r="X18" s="41">
        <f t="shared" si="8"/>
        <v>121116.62864706347</v>
      </c>
      <c r="Y18" s="42">
        <f t="shared" si="9"/>
        <v>6.3853468128768576E-2</v>
      </c>
      <c r="Z18" t="str">
        <f t="shared" si="3"/>
        <v/>
      </c>
      <c r="AA18">
        <f t="shared" si="4"/>
        <v>-3432.6936618130485</v>
      </c>
    </row>
    <row r="19" spans="2:27" x14ac:dyDescent="0.2">
      <c r="B19" s="35">
        <v>11</v>
      </c>
      <c r="C19" s="45">
        <f t="shared" si="0"/>
        <v>109950.21819807126</v>
      </c>
      <c r="D19" s="45"/>
      <c r="E19" s="35">
        <v>2011</v>
      </c>
      <c r="F19" s="8">
        <v>43918</v>
      </c>
      <c r="G19" s="35" t="s">
        <v>3</v>
      </c>
      <c r="H19" s="46">
        <v>1.4077999999999999</v>
      </c>
      <c r="I19" s="46"/>
      <c r="J19" s="35">
        <v>20</v>
      </c>
      <c r="K19" s="47">
        <f t="shared" si="6"/>
        <v>3298.5065459421376</v>
      </c>
      <c r="L19" s="48"/>
      <c r="M19" s="6">
        <f>IF(J19="","",(K19/J19)/LOOKUP(RIGHT($D$2,3),定数!$A$6:$A$13,定数!$B$6:$B$13))</f>
        <v>1.3743777274758908</v>
      </c>
      <c r="N19" s="35">
        <v>2011</v>
      </c>
      <c r="O19" s="8">
        <v>43919</v>
      </c>
      <c r="P19" s="46">
        <v>1.4098999999999999</v>
      </c>
      <c r="Q19" s="46"/>
      <c r="R19" s="49">
        <f>IF(P19="","",T19*M19*LOOKUP(RIGHT($D$2,3),定数!$A$6:$A$13,定数!$B$6:$B$13))</f>
        <v>-3463.4318732392298</v>
      </c>
      <c r="S19" s="49"/>
      <c r="T19" s="50">
        <f t="shared" si="7"/>
        <v>-20.999999999999908</v>
      </c>
      <c r="U19" s="50"/>
      <c r="V19" s="22">
        <f t="shared" si="1"/>
        <v>0</v>
      </c>
      <c r="W19">
        <f t="shared" si="2"/>
        <v>2</v>
      </c>
      <c r="X19" s="41">
        <f t="shared" si="8"/>
        <v>121116.62864706347</v>
      </c>
      <c r="Y19" s="42">
        <f t="shared" si="9"/>
        <v>9.2195519093677625E-2</v>
      </c>
      <c r="Z19" t="str">
        <f t="shared" si="3"/>
        <v/>
      </c>
      <c r="AA19">
        <f t="shared" si="4"/>
        <v>-3463.4318732392298</v>
      </c>
    </row>
    <row r="20" spans="2:27" x14ac:dyDescent="0.2">
      <c r="B20" s="35">
        <v>12</v>
      </c>
      <c r="C20" s="45">
        <f t="shared" si="0"/>
        <v>106486.78632483204</v>
      </c>
      <c r="D20" s="45"/>
      <c r="E20" s="35">
        <v>2011</v>
      </c>
      <c r="F20" s="8">
        <v>43948</v>
      </c>
      <c r="G20" s="35" t="s">
        <v>4</v>
      </c>
      <c r="H20" s="46">
        <v>1.4592000000000001</v>
      </c>
      <c r="I20" s="46"/>
      <c r="J20" s="35">
        <v>53</v>
      </c>
      <c r="K20" s="47">
        <f t="shared" si="6"/>
        <v>3194.603589744961</v>
      </c>
      <c r="L20" s="48"/>
      <c r="M20" s="6">
        <f>IF(J20="","",(K20/J20)/LOOKUP(RIGHT($D$2,3),定数!$A$6:$A$13,定数!$B$6:$B$13))</f>
        <v>0.50229616190958504</v>
      </c>
      <c r="N20" s="35">
        <v>2011</v>
      </c>
      <c r="O20" s="8">
        <v>43948</v>
      </c>
      <c r="P20" s="46">
        <v>1.4699</v>
      </c>
      <c r="Q20" s="46"/>
      <c r="R20" s="49">
        <f>IF(P20="","",T20*M20*LOOKUP(RIGHT($D$2,3),定数!$A$6:$A$13,定数!$B$6:$B$13))</f>
        <v>6449.482718919031</v>
      </c>
      <c r="S20" s="49"/>
      <c r="T20" s="50">
        <f t="shared" si="7"/>
        <v>106.99999999999932</v>
      </c>
      <c r="U20" s="50"/>
      <c r="V20" s="22">
        <f t="shared" si="1"/>
        <v>1</v>
      </c>
      <c r="W20">
        <f t="shared" si="2"/>
        <v>0</v>
      </c>
      <c r="X20" s="41">
        <f t="shared" si="8"/>
        <v>121116.62864706347</v>
      </c>
      <c r="Y20" s="42">
        <f t="shared" si="9"/>
        <v>0.1207913602422267</v>
      </c>
      <c r="Z20">
        <f t="shared" si="3"/>
        <v>6449.482718919031</v>
      </c>
      <c r="AA20" t="str">
        <f t="shared" si="4"/>
        <v/>
      </c>
    </row>
    <row r="21" spans="2:27" x14ac:dyDescent="0.2">
      <c r="B21" s="35">
        <v>13</v>
      </c>
      <c r="C21" s="45">
        <f t="shared" si="0"/>
        <v>112936.26904375106</v>
      </c>
      <c r="D21" s="45"/>
      <c r="E21" s="35">
        <f>'検証シート　FIB1.27'!E21</f>
        <v>2011</v>
      </c>
      <c r="F21" s="8">
        <f>'検証シート　FIB1.27'!F21</f>
        <v>43970</v>
      </c>
      <c r="G21" s="35" t="s">
        <v>4</v>
      </c>
      <c r="H21" s="46">
        <f>'検証シート　FIB1.27'!H21:I21</f>
        <v>1.4279999999999999</v>
      </c>
      <c r="I21" s="46"/>
      <c r="J21" s="35">
        <f>'検証シート　FIB1.27'!J21</f>
        <v>74</v>
      </c>
      <c r="K21" s="47">
        <f t="shared" si="6"/>
        <v>3388.0880713125316</v>
      </c>
      <c r="L21" s="48"/>
      <c r="M21" s="6">
        <f>IF(J21="","",(K21/J21)/LOOKUP(RIGHT($D$2,3),定数!$A$6:$A$13,定数!$B$6:$B$13))</f>
        <v>0.38154144947213192</v>
      </c>
      <c r="N21" s="35">
        <v>2011</v>
      </c>
      <c r="O21" s="8">
        <v>43971</v>
      </c>
      <c r="P21" s="46">
        <v>1.4205000000000001</v>
      </c>
      <c r="Q21" s="46"/>
      <c r="R21" s="49">
        <f>IF(P21="","",T21*M21*LOOKUP(RIGHT($D$2,3),定数!$A$6:$A$13,定数!$B$6:$B$13))</f>
        <v>-3433.8730452491145</v>
      </c>
      <c r="S21" s="49"/>
      <c r="T21" s="50">
        <f t="shared" si="7"/>
        <v>-74.999999999998408</v>
      </c>
      <c r="U21" s="50"/>
      <c r="V21" s="22">
        <f t="shared" si="1"/>
        <v>0</v>
      </c>
      <c r="W21">
        <f t="shared" si="2"/>
        <v>1</v>
      </c>
      <c r="X21" s="41">
        <f t="shared" si="8"/>
        <v>121116.62864706347</v>
      </c>
      <c r="Y21" s="42">
        <f t="shared" si="9"/>
        <v>6.7541176588973184E-2</v>
      </c>
      <c r="Z21" t="str">
        <f t="shared" si="3"/>
        <v/>
      </c>
      <c r="AA21">
        <f t="shared" si="4"/>
        <v>-3433.8730452491145</v>
      </c>
    </row>
    <row r="22" spans="2:27" x14ac:dyDescent="0.2">
      <c r="B22" s="35">
        <v>14</v>
      </c>
      <c r="C22" s="45">
        <f t="shared" si="0"/>
        <v>109502.39599850195</v>
      </c>
      <c r="D22" s="45"/>
      <c r="E22" s="44">
        <f>'検証シート　FIB1.27'!E22</f>
        <v>2011</v>
      </c>
      <c r="F22" s="8">
        <f>'検証シート　FIB1.27'!F22</f>
        <v>44041</v>
      </c>
      <c r="G22" s="35" t="s">
        <v>3</v>
      </c>
      <c r="H22" s="46">
        <f>'検証シート　FIB1.27'!H22:I22</f>
        <v>1.4332</v>
      </c>
      <c r="I22" s="46"/>
      <c r="J22" s="44">
        <f>'検証シート　FIB1.27'!J22</f>
        <v>121</v>
      </c>
      <c r="K22" s="47">
        <f t="shared" si="6"/>
        <v>3285.0718799550582</v>
      </c>
      <c r="L22" s="48"/>
      <c r="M22" s="6">
        <f>IF(J22="","",(K22/J22)/LOOKUP(RIGHT($D$2,3),定数!$A$6:$A$13,定数!$B$6:$B$13))</f>
        <v>0.22624461983161559</v>
      </c>
      <c r="N22" s="35">
        <v>2011</v>
      </c>
      <c r="O22" s="8">
        <v>44041</v>
      </c>
      <c r="P22" s="46">
        <v>1.4454</v>
      </c>
      <c r="Q22" s="46"/>
      <c r="R22" s="49">
        <f>IF(P22="","",T22*M22*LOOKUP(RIGHT($D$2,3),定数!$A$6:$A$13,定数!$B$6:$B$13))</f>
        <v>-3312.2212343348488</v>
      </c>
      <c r="S22" s="49"/>
      <c r="T22" s="50">
        <f t="shared" si="7"/>
        <v>-121.99999999999989</v>
      </c>
      <c r="U22" s="50"/>
      <c r="V22" s="22">
        <f t="shared" si="1"/>
        <v>0</v>
      </c>
      <c r="W22">
        <f t="shared" si="2"/>
        <v>2</v>
      </c>
      <c r="X22" s="41">
        <f t="shared" si="8"/>
        <v>121116.62864706347</v>
      </c>
      <c r="Y22" s="42">
        <f t="shared" si="9"/>
        <v>9.5892965138632213E-2</v>
      </c>
      <c r="Z22" t="str">
        <f t="shared" si="3"/>
        <v/>
      </c>
      <c r="AA22">
        <f t="shared" si="4"/>
        <v>-3312.2212343348488</v>
      </c>
    </row>
    <row r="23" spans="2:27" x14ac:dyDescent="0.2">
      <c r="B23" s="35">
        <v>15</v>
      </c>
      <c r="C23" s="45">
        <f t="shared" si="0"/>
        <v>106190.1747641671</v>
      </c>
      <c r="D23" s="45"/>
      <c r="E23" s="44">
        <f>'検証シート　FIB1.27'!E23</f>
        <v>2011</v>
      </c>
      <c r="F23" s="8">
        <f>'検証シート　FIB1.27'!F23</f>
        <v>44100</v>
      </c>
      <c r="G23" s="35" t="s">
        <v>3</v>
      </c>
      <c r="H23" s="46">
        <f>'検証シート　FIB1.27'!H23:I23</f>
        <v>1.3436999999999999</v>
      </c>
      <c r="I23" s="46"/>
      <c r="J23" s="44">
        <f>'検証シート　FIB1.27'!J23</f>
        <v>104</v>
      </c>
      <c r="K23" s="47">
        <f t="shared" si="6"/>
        <v>3185.705242925013</v>
      </c>
      <c r="L23" s="48"/>
      <c r="M23" s="6">
        <f>IF(J23="","",(K23/J23)/LOOKUP(RIGHT($D$2,3),定数!$A$6:$A$13,定数!$B$6:$B$13))</f>
        <v>0.255264843183094</v>
      </c>
      <c r="N23" s="35">
        <v>2011</v>
      </c>
      <c r="O23" s="8">
        <v>44100</v>
      </c>
      <c r="P23" s="46">
        <v>1.3542000000000001</v>
      </c>
      <c r="Q23" s="46"/>
      <c r="R23" s="49">
        <f>IF(P23="","",T23*M23*LOOKUP(RIGHT($D$2,3),定数!$A$6:$A$13,定数!$B$6:$B$13))</f>
        <v>-3216.3370241070384</v>
      </c>
      <c r="S23" s="49"/>
      <c r="T23" s="50">
        <f t="shared" si="7"/>
        <v>-105.00000000000176</v>
      </c>
      <c r="U23" s="50"/>
      <c r="V23" t="str">
        <f t="shared" ref="V23:W74" si="10">IF(S23&lt;&gt;"",IF(S23&lt;0,1+V22,0),"")</f>
        <v/>
      </c>
      <c r="W23">
        <f t="shared" si="2"/>
        <v>3</v>
      </c>
      <c r="X23" s="41">
        <f t="shared" si="8"/>
        <v>121116.62864706347</v>
      </c>
      <c r="Y23" s="42">
        <f t="shared" si="9"/>
        <v>0.12324033495344711</v>
      </c>
      <c r="Z23" t="str">
        <f t="shared" si="3"/>
        <v/>
      </c>
      <c r="AA23">
        <f t="shared" si="4"/>
        <v>-3216.3370241070384</v>
      </c>
    </row>
    <row r="24" spans="2:27" x14ac:dyDescent="0.2">
      <c r="B24" s="35">
        <v>16</v>
      </c>
      <c r="C24" s="45">
        <f t="shared" si="0"/>
        <v>102973.83774006006</v>
      </c>
      <c r="D24" s="45"/>
      <c r="E24" s="44">
        <f>'検証シート　FIB1.27'!E24</f>
        <v>2011</v>
      </c>
      <c r="F24" s="8">
        <f>'検証シート　FIB1.27'!F24</f>
        <v>44159</v>
      </c>
      <c r="G24" s="35" t="s">
        <v>3</v>
      </c>
      <c r="H24" s="46">
        <f>'検証シート　FIB1.27'!H24:I24</f>
        <v>1.3353999999999999</v>
      </c>
      <c r="I24" s="46"/>
      <c r="J24" s="44">
        <f>'検証シート　FIB1.27'!J24</f>
        <v>57</v>
      </c>
      <c r="K24" s="47">
        <f t="shared" si="6"/>
        <v>3089.2151322018017</v>
      </c>
      <c r="L24" s="48"/>
      <c r="M24" s="6">
        <f>IF(J24="","",(K24/J24)/LOOKUP(RIGHT($D$2,3),定数!$A$6:$A$13,定数!$B$6:$B$13))</f>
        <v>0.4516396392107897</v>
      </c>
      <c r="N24" s="35">
        <v>2011</v>
      </c>
      <c r="O24" s="8">
        <v>44160</v>
      </c>
      <c r="P24" s="46">
        <v>1.3243</v>
      </c>
      <c r="Q24" s="46"/>
      <c r="R24" s="49">
        <f>IF(P24="","",T24*M24*LOOKUP(RIGHT($D$2,3),定数!$A$6:$A$13,定数!$B$6:$B$13))</f>
        <v>6015.8399942876586</v>
      </c>
      <c r="S24" s="49"/>
      <c r="T24" s="50">
        <f t="shared" si="7"/>
        <v>110.99999999999888</v>
      </c>
      <c r="U24" s="50"/>
      <c r="V24" t="str">
        <f t="shared" si="10"/>
        <v/>
      </c>
      <c r="W24">
        <f t="shared" si="2"/>
        <v>0</v>
      </c>
      <c r="X24" s="41">
        <f t="shared" si="8"/>
        <v>121116.62864706347</v>
      </c>
      <c r="Y24" s="42">
        <f t="shared" si="9"/>
        <v>0.14979603634668448</v>
      </c>
      <c r="Z24">
        <f t="shared" si="3"/>
        <v>6015.8399942876586</v>
      </c>
      <c r="AA24" t="str">
        <f t="shared" si="4"/>
        <v/>
      </c>
    </row>
    <row r="25" spans="2:27" x14ac:dyDescent="0.2">
      <c r="B25" s="35">
        <v>17</v>
      </c>
      <c r="C25" s="45">
        <f t="shared" si="0"/>
        <v>108989.67773434772</v>
      </c>
      <c r="D25" s="45"/>
      <c r="E25" s="44">
        <f>'検証シート　FIB1.27'!E25</f>
        <v>2012</v>
      </c>
      <c r="F25" s="8">
        <f>'検証シート　FIB1.27'!F25</f>
        <v>43857</v>
      </c>
      <c r="G25" s="35" t="s">
        <v>4</v>
      </c>
      <c r="H25" s="46">
        <f>'検証シート　FIB1.27'!H25:I25</f>
        <v>1.3111999999999999</v>
      </c>
      <c r="I25" s="46"/>
      <c r="J25" s="44">
        <f>'検証シート　FIB1.27'!J25</f>
        <v>35</v>
      </c>
      <c r="K25" s="47">
        <f t="shared" si="6"/>
        <v>3269.6903320304314</v>
      </c>
      <c r="L25" s="48"/>
      <c r="M25" s="6">
        <f>IF(J25="","",(K25/J25)/LOOKUP(RIGHT($D$2,3),定数!$A$6:$A$13,定数!$B$6:$B$13))</f>
        <v>0.7784976981024837</v>
      </c>
      <c r="N25" s="35">
        <v>2012</v>
      </c>
      <c r="O25" s="8">
        <v>43857</v>
      </c>
      <c r="P25" s="46">
        <v>1.3179000000000001</v>
      </c>
      <c r="Q25" s="46"/>
      <c r="R25" s="49">
        <f>IF(P25="","",T25*M25*LOOKUP(RIGHT($D$2,3),定数!$A$6:$A$13,定数!$B$6:$B$13))</f>
        <v>6259.1214927441097</v>
      </c>
      <c r="S25" s="49"/>
      <c r="T25" s="50">
        <f t="shared" si="7"/>
        <v>67.000000000001506</v>
      </c>
      <c r="U25" s="50"/>
      <c r="V25" t="str">
        <f t="shared" si="10"/>
        <v/>
      </c>
      <c r="W25">
        <f t="shared" si="2"/>
        <v>0</v>
      </c>
      <c r="X25" s="41">
        <f t="shared" si="8"/>
        <v>121116.62864706347</v>
      </c>
      <c r="Y25" s="42">
        <f t="shared" si="9"/>
        <v>0.1001262258385176</v>
      </c>
      <c r="Z25">
        <f t="shared" si="3"/>
        <v>6259.1214927441097</v>
      </c>
      <c r="AA25" t="str">
        <f t="shared" si="4"/>
        <v/>
      </c>
    </row>
    <row r="26" spans="2:27" x14ac:dyDescent="0.2">
      <c r="B26" s="35">
        <v>18</v>
      </c>
      <c r="C26" s="45">
        <f t="shared" si="0"/>
        <v>115248.79922709182</v>
      </c>
      <c r="D26" s="45"/>
      <c r="E26" s="44">
        <f>'検証シート　FIB1.27'!E26</f>
        <v>2012</v>
      </c>
      <c r="F26" s="8">
        <f>'検証シート　FIB1.27'!F26</f>
        <v>43882</v>
      </c>
      <c r="G26" s="35" t="s">
        <v>4</v>
      </c>
      <c r="H26" s="46">
        <f>'検証シート　FIB1.27'!H26:I26</f>
        <v>1.3292999999999999</v>
      </c>
      <c r="I26" s="46"/>
      <c r="J26" s="44">
        <f>'検証シート　FIB1.27'!J26</f>
        <v>107</v>
      </c>
      <c r="K26" s="47">
        <f t="shared" si="6"/>
        <v>3457.4639768127545</v>
      </c>
      <c r="L26" s="48"/>
      <c r="M26" s="6">
        <f>IF(J26="","",(K26/J26)/LOOKUP(RIGHT($D$2,3),定数!$A$6:$A$13,定数!$B$6:$B$13))</f>
        <v>0.26927289539040145</v>
      </c>
      <c r="N26" s="35">
        <v>2012</v>
      </c>
      <c r="O26" s="8">
        <v>43885</v>
      </c>
      <c r="P26" s="46">
        <v>1.3431999999999999</v>
      </c>
      <c r="Q26" s="46"/>
      <c r="R26" s="49">
        <f>IF(P26="","",T26*M26*LOOKUP(RIGHT($D$2,3),定数!$A$6:$A$13,定数!$B$6:$B$13))</f>
        <v>4491.471895111903</v>
      </c>
      <c r="S26" s="49"/>
      <c r="T26" s="50">
        <f t="shared" si="7"/>
        <v>139.00000000000023</v>
      </c>
      <c r="U26" s="50"/>
      <c r="V26" t="str">
        <f t="shared" si="10"/>
        <v/>
      </c>
      <c r="W26">
        <f t="shared" si="2"/>
        <v>0</v>
      </c>
      <c r="X26" s="41">
        <f t="shared" si="8"/>
        <v>121116.62864706347</v>
      </c>
      <c r="Y26" s="42">
        <f t="shared" si="9"/>
        <v>4.8447760522385641E-2</v>
      </c>
      <c r="Z26">
        <f t="shared" si="3"/>
        <v>4491.471895111903</v>
      </c>
      <c r="AA26" t="str">
        <f t="shared" si="4"/>
        <v/>
      </c>
    </row>
    <row r="27" spans="2:27" x14ac:dyDescent="0.2">
      <c r="B27" s="35">
        <v>19</v>
      </c>
      <c r="C27" s="45">
        <f t="shared" si="0"/>
        <v>119740.27112220372</v>
      </c>
      <c r="D27" s="45"/>
      <c r="E27" s="44">
        <f>'検証シート　FIB1.27'!E27</f>
        <v>2012</v>
      </c>
      <c r="F27" s="8">
        <f>'検証シート　FIB1.27'!F27</f>
        <v>43889</v>
      </c>
      <c r="G27" s="35" t="s">
        <v>4</v>
      </c>
      <c r="H27" s="46">
        <f>'検証シート　FIB1.27'!H27:I27</f>
        <v>1.3471</v>
      </c>
      <c r="I27" s="46"/>
      <c r="J27" s="44">
        <f>'検証シート　FIB1.27'!J27</f>
        <v>83</v>
      </c>
      <c r="K27" s="47">
        <f t="shared" si="6"/>
        <v>3592.2081336661113</v>
      </c>
      <c r="L27" s="48"/>
      <c r="M27" s="6">
        <f>IF(J27="","",(K27/J27)/LOOKUP(RIGHT($D$2,3),定数!$A$6:$A$13,定数!$B$6:$B$13))</f>
        <v>0.36066346723555331</v>
      </c>
      <c r="N27" s="35">
        <v>2012</v>
      </c>
      <c r="O27" s="8">
        <v>43890</v>
      </c>
      <c r="P27" s="46">
        <v>1.3387</v>
      </c>
      <c r="Q27" s="46"/>
      <c r="R27" s="49">
        <f>IF(P27="","",T27*M27*LOOKUP(RIGHT($D$2,3),定数!$A$6:$A$13,定数!$B$6:$B$13))</f>
        <v>-3635.4877497343614</v>
      </c>
      <c r="S27" s="49"/>
      <c r="T27" s="50">
        <f t="shared" si="7"/>
        <v>-83.999999999999631</v>
      </c>
      <c r="U27" s="50"/>
      <c r="V27" t="str">
        <f t="shared" si="10"/>
        <v/>
      </c>
      <c r="W27">
        <f t="shared" si="2"/>
        <v>1</v>
      </c>
      <c r="X27" s="41">
        <f t="shared" si="8"/>
        <v>121116.62864706347</v>
      </c>
      <c r="Y27" s="42">
        <f t="shared" si="9"/>
        <v>1.136390221751038E-2</v>
      </c>
      <c r="Z27" t="str">
        <f t="shared" si="3"/>
        <v/>
      </c>
      <c r="AA27">
        <f t="shared" si="4"/>
        <v>-3635.4877497343614</v>
      </c>
    </row>
    <row r="28" spans="2:27" x14ac:dyDescent="0.2">
      <c r="B28" s="35">
        <v>20</v>
      </c>
      <c r="C28" s="45">
        <f t="shared" si="0"/>
        <v>116104.78337246936</v>
      </c>
      <c r="D28" s="45"/>
      <c r="E28" s="44">
        <f>'検証シート　FIB1.27'!E28</f>
        <v>2012</v>
      </c>
      <c r="F28" s="8">
        <f>'検証シート　FIB1.27'!F28</f>
        <v>43988</v>
      </c>
      <c r="G28" s="35" t="s">
        <v>4</v>
      </c>
      <c r="H28" s="46">
        <f>'検証シート　FIB1.27'!H28:I28</f>
        <v>1.2518</v>
      </c>
      <c r="I28" s="46"/>
      <c r="J28" s="44">
        <f>'検証シート　FIB1.27'!J28</f>
        <v>78</v>
      </c>
      <c r="K28" s="47">
        <f t="shared" si="6"/>
        <v>3483.1435011740809</v>
      </c>
      <c r="L28" s="48"/>
      <c r="M28" s="6">
        <f>IF(J28="","",(K28/J28)/LOOKUP(RIGHT($D$2,3),定数!$A$6:$A$13,定数!$B$6:$B$13))</f>
        <v>0.37213071593740182</v>
      </c>
      <c r="N28" s="35">
        <v>2012</v>
      </c>
      <c r="O28" s="8">
        <v>43990</v>
      </c>
      <c r="P28" s="46">
        <v>1.2439</v>
      </c>
      <c r="Q28" s="46"/>
      <c r="R28" s="49">
        <f>IF(P28="","",T28*M28*LOOKUP(RIGHT($D$2,3),定数!$A$6:$A$13,定数!$B$6:$B$13))</f>
        <v>-3527.7991870865776</v>
      </c>
      <c r="S28" s="49"/>
      <c r="T28" s="50">
        <f t="shared" si="7"/>
        <v>-79.000000000000185</v>
      </c>
      <c r="U28" s="50"/>
      <c r="V28" t="str">
        <f t="shared" si="10"/>
        <v/>
      </c>
      <c r="W28">
        <f t="shared" si="2"/>
        <v>2</v>
      </c>
      <c r="X28" s="41">
        <f t="shared" si="8"/>
        <v>121116.62864706347</v>
      </c>
      <c r="Y28" s="42">
        <f t="shared" si="9"/>
        <v>4.1380323499580984E-2</v>
      </c>
      <c r="Z28" t="str">
        <f t="shared" si="3"/>
        <v/>
      </c>
      <c r="AA28">
        <f t="shared" si="4"/>
        <v>-3527.7991870865776</v>
      </c>
    </row>
    <row r="29" spans="2:27" x14ac:dyDescent="0.2">
      <c r="B29" s="35">
        <v>21</v>
      </c>
      <c r="C29" s="45">
        <f t="shared" si="0"/>
        <v>112576.98418538278</v>
      </c>
      <c r="D29" s="45"/>
      <c r="E29" s="44"/>
      <c r="F29" s="8"/>
      <c r="G29" s="35"/>
      <c r="H29" s="46"/>
      <c r="I29" s="46"/>
      <c r="J29" s="44"/>
      <c r="K29" s="47" t="str">
        <f t="shared" si="6"/>
        <v/>
      </c>
      <c r="L29" s="48"/>
      <c r="M29" s="6" t="str">
        <f>IF(J29="","",(K29/J29)/LOOKUP(RIGHT($D$2,3),定数!$A$6:$A$13,定数!$B$6:$B$13))</f>
        <v/>
      </c>
      <c r="N29" s="35"/>
      <c r="O29" s="8"/>
      <c r="P29" s="46"/>
      <c r="Q29" s="46"/>
      <c r="R29" s="49" t="str">
        <f>IF(P29="","",T29*M29*LOOKUP(RIGHT($D$2,3),定数!$A$6:$A$13,定数!$B$6:$B$13))</f>
        <v/>
      </c>
      <c r="S29" s="49"/>
      <c r="T29" s="50" t="str">
        <f t="shared" si="7"/>
        <v/>
      </c>
      <c r="U29" s="50"/>
      <c r="V29" t="str">
        <f t="shared" si="10"/>
        <v/>
      </c>
      <c r="W29" t="str">
        <f t="shared" si="2"/>
        <v/>
      </c>
      <c r="X29" s="41">
        <f t="shared" si="8"/>
        <v>121116.62864706347</v>
      </c>
      <c r="Y29" s="42">
        <f t="shared" si="9"/>
        <v>7.0507613670170777E-2</v>
      </c>
      <c r="Z29" t="str">
        <f t="shared" si="3"/>
        <v/>
      </c>
      <c r="AA29" t="str">
        <f t="shared" si="4"/>
        <v/>
      </c>
    </row>
    <row r="30" spans="2:27" x14ac:dyDescent="0.2">
      <c r="B30" s="35">
        <v>22</v>
      </c>
      <c r="C30" s="45" t="str">
        <f t="shared" si="0"/>
        <v/>
      </c>
      <c r="D30" s="45"/>
      <c r="E30" s="44"/>
      <c r="F30" s="8"/>
      <c r="G30" s="35"/>
      <c r="H30" s="46"/>
      <c r="I30" s="46"/>
      <c r="J30" s="44"/>
      <c r="K30" s="47" t="str">
        <f t="shared" si="6"/>
        <v/>
      </c>
      <c r="L30" s="48"/>
      <c r="M30" s="6" t="str">
        <f>IF(J30="","",(K30/J30)/LOOKUP(RIGHT($D$2,3),定数!$A$6:$A$13,定数!$B$6:$B$13))</f>
        <v/>
      </c>
      <c r="N30" s="35"/>
      <c r="O30" s="8"/>
      <c r="P30" s="46"/>
      <c r="Q30" s="46"/>
      <c r="R30" s="49" t="str">
        <f>IF(P30="","",T30*M30*LOOKUP(RIGHT($D$2,3),定数!$A$6:$A$13,定数!$B$6:$B$13))</f>
        <v/>
      </c>
      <c r="S30" s="49"/>
      <c r="T30" s="50" t="str">
        <f t="shared" si="7"/>
        <v/>
      </c>
      <c r="U30" s="50"/>
      <c r="V30" t="str">
        <f t="shared" si="10"/>
        <v/>
      </c>
      <c r="W30" t="str">
        <f t="shared" si="2"/>
        <v/>
      </c>
      <c r="X30" s="41" t="str">
        <f t="shared" si="8"/>
        <v/>
      </c>
      <c r="Y30" s="42" t="str">
        <f t="shared" si="9"/>
        <v/>
      </c>
      <c r="Z30" t="str">
        <f t="shared" si="3"/>
        <v/>
      </c>
      <c r="AA30" t="str">
        <f t="shared" si="4"/>
        <v/>
      </c>
    </row>
    <row r="31" spans="2:27" x14ac:dyDescent="0.2">
      <c r="B31" s="35">
        <v>23</v>
      </c>
      <c r="C31" s="45" t="str">
        <f t="shared" si="0"/>
        <v/>
      </c>
      <c r="D31" s="45"/>
      <c r="E31" s="44"/>
      <c r="F31" s="8"/>
      <c r="G31" s="35"/>
      <c r="H31" s="46"/>
      <c r="I31" s="46"/>
      <c r="J31" s="44"/>
      <c r="K31" s="47" t="str">
        <f t="shared" si="6"/>
        <v/>
      </c>
      <c r="L31" s="48"/>
      <c r="M31" s="6" t="str">
        <f>IF(J31="","",(K31/J31)/LOOKUP(RIGHT($D$2,3),定数!$A$6:$A$13,定数!$B$6:$B$13))</f>
        <v/>
      </c>
      <c r="N31" s="35"/>
      <c r="O31" s="8"/>
      <c r="P31" s="46"/>
      <c r="Q31" s="46"/>
      <c r="R31" s="49" t="str">
        <f>IF(P31="","",T31*M31*LOOKUP(RIGHT($D$2,3),定数!$A$6:$A$13,定数!$B$6:$B$13))</f>
        <v/>
      </c>
      <c r="S31" s="49"/>
      <c r="T31" s="50" t="str">
        <f t="shared" si="7"/>
        <v/>
      </c>
      <c r="U31" s="50"/>
      <c r="V31" t="str">
        <f t="shared" si="10"/>
        <v/>
      </c>
      <c r="W31" t="str">
        <f t="shared" si="2"/>
        <v/>
      </c>
      <c r="X31" s="41" t="str">
        <f t="shared" si="8"/>
        <v/>
      </c>
      <c r="Y31" s="42" t="str">
        <f t="shared" si="9"/>
        <v/>
      </c>
      <c r="Z31" t="str">
        <f t="shared" si="3"/>
        <v/>
      </c>
      <c r="AA31" t="str">
        <f t="shared" si="4"/>
        <v/>
      </c>
    </row>
    <row r="32" spans="2:27" x14ac:dyDescent="0.2">
      <c r="B32" s="35">
        <v>24</v>
      </c>
      <c r="C32" s="45" t="str">
        <f t="shared" si="0"/>
        <v/>
      </c>
      <c r="D32" s="45"/>
      <c r="E32" s="44"/>
      <c r="F32" s="8"/>
      <c r="G32" s="35"/>
      <c r="H32" s="46"/>
      <c r="I32" s="46"/>
      <c r="J32" s="44"/>
      <c r="K32" s="47" t="str">
        <f t="shared" si="6"/>
        <v/>
      </c>
      <c r="L32" s="48"/>
      <c r="M32" s="6" t="str">
        <f>IF(J32="","",(K32/J32)/LOOKUP(RIGHT($D$2,3),定数!$A$6:$A$13,定数!$B$6:$B$13))</f>
        <v/>
      </c>
      <c r="N32" s="35"/>
      <c r="O32" s="8"/>
      <c r="P32" s="46"/>
      <c r="Q32" s="46"/>
      <c r="R32" s="49" t="str">
        <f>IF(P32="","",T32*M32*LOOKUP(RIGHT($D$2,3),定数!$A$6:$A$13,定数!$B$6:$B$13))</f>
        <v/>
      </c>
      <c r="S32" s="49"/>
      <c r="T32" s="50" t="str">
        <f t="shared" si="7"/>
        <v/>
      </c>
      <c r="U32" s="50"/>
      <c r="V32" t="str">
        <f t="shared" si="10"/>
        <v/>
      </c>
      <c r="W32" t="str">
        <f t="shared" si="2"/>
        <v/>
      </c>
      <c r="X32" s="41" t="str">
        <f t="shared" si="8"/>
        <v/>
      </c>
      <c r="Y32" s="42" t="str">
        <f t="shared" si="9"/>
        <v/>
      </c>
      <c r="Z32" t="str">
        <f t="shared" si="3"/>
        <v/>
      </c>
      <c r="AA32" t="str">
        <f t="shared" si="4"/>
        <v/>
      </c>
    </row>
    <row r="33" spans="2:27" x14ac:dyDescent="0.2">
      <c r="B33" s="35">
        <v>25</v>
      </c>
      <c r="C33" s="45" t="str">
        <f t="shared" si="0"/>
        <v/>
      </c>
      <c r="D33" s="45"/>
      <c r="E33" s="35"/>
      <c r="F33" s="8"/>
      <c r="G33" s="35"/>
      <c r="H33" s="46"/>
      <c r="I33" s="46"/>
      <c r="J33" s="35"/>
      <c r="K33" s="47" t="str">
        <f t="shared" si="6"/>
        <v/>
      </c>
      <c r="L33" s="48"/>
      <c r="M33" s="6" t="str">
        <f>IF(J33="","",(K33/J33)/LOOKUP(RIGHT($D$2,3),定数!$A$6:$A$13,定数!$B$6:$B$13))</f>
        <v/>
      </c>
      <c r="N33" s="35"/>
      <c r="O33" s="8"/>
      <c r="P33" s="46"/>
      <c r="Q33" s="46"/>
      <c r="R33" s="49" t="str">
        <f>IF(P33="","",T33*M33*LOOKUP(RIGHT($D$2,3),定数!$A$6:$A$13,定数!$B$6:$B$13))</f>
        <v/>
      </c>
      <c r="S33" s="49"/>
      <c r="T33" s="50" t="str">
        <f t="shared" si="7"/>
        <v/>
      </c>
      <c r="U33" s="50"/>
      <c r="V33" t="str">
        <f t="shared" si="10"/>
        <v/>
      </c>
      <c r="W33" t="str">
        <f t="shared" si="2"/>
        <v/>
      </c>
      <c r="X33" s="41" t="str">
        <f t="shared" si="8"/>
        <v/>
      </c>
      <c r="Y33" s="42" t="str">
        <f t="shared" si="9"/>
        <v/>
      </c>
      <c r="Z33" t="str">
        <f t="shared" si="3"/>
        <v/>
      </c>
      <c r="AA33" t="str">
        <f t="shared" si="4"/>
        <v/>
      </c>
    </row>
    <row r="34" spans="2:27" x14ac:dyDescent="0.2">
      <c r="B34" s="35">
        <v>26</v>
      </c>
      <c r="C34" s="45" t="str">
        <f t="shared" si="0"/>
        <v/>
      </c>
      <c r="D34" s="45"/>
      <c r="E34" s="35"/>
      <c r="F34" s="8"/>
      <c r="G34" s="35"/>
      <c r="H34" s="46"/>
      <c r="I34" s="46"/>
      <c r="J34" s="35"/>
      <c r="K34" s="47" t="str">
        <f t="shared" si="6"/>
        <v/>
      </c>
      <c r="L34" s="48"/>
      <c r="M34" s="6" t="str">
        <f>IF(J34="","",(K34/J34)/LOOKUP(RIGHT($D$2,3),定数!$A$6:$A$13,定数!$B$6:$B$13))</f>
        <v/>
      </c>
      <c r="N34" s="35"/>
      <c r="O34" s="8"/>
      <c r="P34" s="46"/>
      <c r="Q34" s="46"/>
      <c r="R34" s="49" t="str">
        <f>IF(P34="","",T34*M34*LOOKUP(RIGHT($D$2,3),定数!$A$6:$A$13,定数!$B$6:$B$13))</f>
        <v/>
      </c>
      <c r="S34" s="49"/>
      <c r="T34" s="50" t="str">
        <f t="shared" si="7"/>
        <v/>
      </c>
      <c r="U34" s="50"/>
      <c r="V34" t="str">
        <f t="shared" si="10"/>
        <v/>
      </c>
      <c r="W34" t="str">
        <f t="shared" si="2"/>
        <v/>
      </c>
      <c r="X34" s="41" t="str">
        <f t="shared" si="8"/>
        <v/>
      </c>
      <c r="Y34" s="42" t="str">
        <f t="shared" si="9"/>
        <v/>
      </c>
      <c r="Z34" t="str">
        <f t="shared" si="3"/>
        <v/>
      </c>
      <c r="AA34" t="str">
        <f t="shared" si="4"/>
        <v/>
      </c>
    </row>
    <row r="35" spans="2:27" x14ac:dyDescent="0.2">
      <c r="B35" s="35">
        <v>27</v>
      </c>
      <c r="C35" s="45" t="str">
        <f t="shared" si="0"/>
        <v/>
      </c>
      <c r="D35" s="45"/>
      <c r="E35" s="35"/>
      <c r="F35" s="8"/>
      <c r="G35" s="35"/>
      <c r="H35" s="46"/>
      <c r="I35" s="46"/>
      <c r="J35" s="35"/>
      <c r="K35" s="47" t="str">
        <f t="shared" si="6"/>
        <v/>
      </c>
      <c r="L35" s="48"/>
      <c r="M35" s="6" t="str">
        <f>IF(J35="","",(K35/J35)/LOOKUP(RIGHT($D$2,3),定数!$A$6:$A$13,定数!$B$6:$B$13))</f>
        <v/>
      </c>
      <c r="N35" s="35"/>
      <c r="O35" s="8"/>
      <c r="P35" s="46"/>
      <c r="Q35" s="46"/>
      <c r="R35" s="49" t="str">
        <f>IF(P35="","",T35*M35*LOOKUP(RIGHT($D$2,3),定数!$A$6:$A$13,定数!$B$6:$B$13))</f>
        <v/>
      </c>
      <c r="S35" s="49"/>
      <c r="T35" s="50" t="str">
        <f t="shared" si="7"/>
        <v/>
      </c>
      <c r="U35" s="50"/>
      <c r="V35" t="str">
        <f t="shared" si="10"/>
        <v/>
      </c>
      <c r="W35" t="str">
        <f t="shared" si="2"/>
        <v/>
      </c>
      <c r="X35" s="41" t="str">
        <f t="shared" si="8"/>
        <v/>
      </c>
      <c r="Y35" s="42" t="str">
        <f t="shared" si="9"/>
        <v/>
      </c>
      <c r="Z35" t="str">
        <f t="shared" si="3"/>
        <v/>
      </c>
      <c r="AA35" t="str">
        <f t="shared" si="4"/>
        <v/>
      </c>
    </row>
    <row r="36" spans="2:27" x14ac:dyDescent="0.2">
      <c r="B36" s="35">
        <v>28</v>
      </c>
      <c r="C36" s="45" t="str">
        <f t="shared" si="0"/>
        <v/>
      </c>
      <c r="D36" s="45"/>
      <c r="E36" s="35"/>
      <c r="F36" s="8"/>
      <c r="G36" s="35"/>
      <c r="H36" s="46"/>
      <c r="I36" s="46"/>
      <c r="J36" s="35"/>
      <c r="K36" s="47" t="str">
        <f t="shared" si="6"/>
        <v/>
      </c>
      <c r="L36" s="48"/>
      <c r="M36" s="6" t="str">
        <f>IF(J36="","",(K36/J36)/LOOKUP(RIGHT($D$2,3),定数!$A$6:$A$13,定数!$B$6:$B$13))</f>
        <v/>
      </c>
      <c r="N36" s="35"/>
      <c r="O36" s="8"/>
      <c r="P36" s="46"/>
      <c r="Q36" s="46"/>
      <c r="R36" s="49" t="str">
        <f>IF(P36="","",T36*M36*LOOKUP(RIGHT($D$2,3),定数!$A$6:$A$13,定数!$B$6:$B$13))</f>
        <v/>
      </c>
      <c r="S36" s="49"/>
      <c r="T36" s="50" t="str">
        <f t="shared" si="7"/>
        <v/>
      </c>
      <c r="U36" s="50"/>
      <c r="V36" t="str">
        <f t="shared" si="10"/>
        <v/>
      </c>
      <c r="W36" t="str">
        <f t="shared" si="2"/>
        <v/>
      </c>
      <c r="X36" s="41" t="str">
        <f t="shared" si="8"/>
        <v/>
      </c>
      <c r="Y36" s="42" t="str">
        <f t="shared" si="9"/>
        <v/>
      </c>
      <c r="Z36" t="str">
        <f t="shared" si="3"/>
        <v/>
      </c>
      <c r="AA36" t="str">
        <f t="shared" si="4"/>
        <v/>
      </c>
    </row>
    <row r="37" spans="2:27" x14ac:dyDescent="0.2">
      <c r="B37" s="35">
        <v>29</v>
      </c>
      <c r="C37" s="45" t="str">
        <f t="shared" si="0"/>
        <v/>
      </c>
      <c r="D37" s="45"/>
      <c r="E37" s="35"/>
      <c r="F37" s="8"/>
      <c r="G37" s="35"/>
      <c r="H37" s="46"/>
      <c r="I37" s="46"/>
      <c r="J37" s="35"/>
      <c r="K37" s="47" t="str">
        <f t="shared" si="6"/>
        <v/>
      </c>
      <c r="L37" s="48"/>
      <c r="M37" s="6" t="str">
        <f>IF(J37="","",(K37/J37)/LOOKUP(RIGHT($D$2,3),定数!$A$6:$A$13,定数!$B$6:$B$13))</f>
        <v/>
      </c>
      <c r="N37" s="35"/>
      <c r="O37" s="8"/>
      <c r="P37" s="46"/>
      <c r="Q37" s="46"/>
      <c r="R37" s="49" t="str">
        <f>IF(P37="","",T37*M37*LOOKUP(RIGHT($D$2,3),定数!$A$6:$A$13,定数!$B$6:$B$13))</f>
        <v/>
      </c>
      <c r="S37" s="49"/>
      <c r="T37" s="50" t="str">
        <f t="shared" si="7"/>
        <v/>
      </c>
      <c r="U37" s="50"/>
      <c r="V37" t="str">
        <f t="shared" si="10"/>
        <v/>
      </c>
      <c r="W37" t="str">
        <f t="shared" si="2"/>
        <v/>
      </c>
      <c r="X37" s="41" t="str">
        <f t="shared" si="8"/>
        <v/>
      </c>
      <c r="Y37" s="42" t="str">
        <f t="shared" si="9"/>
        <v/>
      </c>
      <c r="Z37" t="str">
        <f t="shared" si="3"/>
        <v/>
      </c>
      <c r="AA37" t="str">
        <f t="shared" si="4"/>
        <v/>
      </c>
    </row>
    <row r="38" spans="2:27" x14ac:dyDescent="0.2">
      <c r="B38" s="35">
        <v>30</v>
      </c>
      <c r="C38" s="45" t="str">
        <f t="shared" si="0"/>
        <v/>
      </c>
      <c r="D38" s="45"/>
      <c r="E38" s="35"/>
      <c r="F38" s="8"/>
      <c r="G38" s="35"/>
      <c r="H38" s="46"/>
      <c r="I38" s="46"/>
      <c r="J38" s="35"/>
      <c r="K38" s="47" t="str">
        <f t="shared" si="6"/>
        <v/>
      </c>
      <c r="L38" s="48"/>
      <c r="M38" s="6" t="str">
        <f>IF(J38="","",(K38/J38)/LOOKUP(RIGHT($D$2,3),定数!$A$6:$A$13,定数!$B$6:$B$13))</f>
        <v/>
      </c>
      <c r="N38" s="35"/>
      <c r="O38" s="8"/>
      <c r="P38" s="46"/>
      <c r="Q38" s="46"/>
      <c r="R38" s="49" t="str">
        <f>IF(P38="","",T38*M38*LOOKUP(RIGHT($D$2,3),定数!$A$6:$A$13,定数!$B$6:$B$13))</f>
        <v/>
      </c>
      <c r="S38" s="49"/>
      <c r="T38" s="50" t="str">
        <f t="shared" si="7"/>
        <v/>
      </c>
      <c r="U38" s="50"/>
      <c r="V38" t="str">
        <f t="shared" si="10"/>
        <v/>
      </c>
      <c r="W38" t="str">
        <f t="shared" si="2"/>
        <v/>
      </c>
      <c r="X38" s="41" t="str">
        <f t="shared" si="8"/>
        <v/>
      </c>
      <c r="Y38" s="42" t="str">
        <f t="shared" si="9"/>
        <v/>
      </c>
      <c r="Z38" t="str">
        <f t="shared" si="3"/>
        <v/>
      </c>
      <c r="AA38" t="str">
        <f t="shared" si="4"/>
        <v/>
      </c>
    </row>
    <row r="39" spans="2:27" x14ac:dyDescent="0.2">
      <c r="B39" s="35">
        <v>31</v>
      </c>
      <c r="C39" s="45" t="str">
        <f t="shared" si="0"/>
        <v/>
      </c>
      <c r="D39" s="45"/>
      <c r="E39" s="35"/>
      <c r="F39" s="8"/>
      <c r="G39" s="35"/>
      <c r="H39" s="46"/>
      <c r="I39" s="46"/>
      <c r="J39" s="35"/>
      <c r="K39" s="47" t="str">
        <f t="shared" si="6"/>
        <v/>
      </c>
      <c r="L39" s="48"/>
      <c r="M39" s="6" t="str">
        <f>IF(J39="","",(K39/J39)/LOOKUP(RIGHT($D$2,3),定数!$A$6:$A$13,定数!$B$6:$B$13))</f>
        <v/>
      </c>
      <c r="N39" s="35"/>
      <c r="O39" s="8"/>
      <c r="P39" s="46"/>
      <c r="Q39" s="46"/>
      <c r="R39" s="49" t="str">
        <f>IF(P39="","",T39*M39*LOOKUP(RIGHT($D$2,3),定数!$A$6:$A$13,定数!$B$6:$B$13))</f>
        <v/>
      </c>
      <c r="S39" s="49"/>
      <c r="T39" s="50" t="str">
        <f t="shared" si="7"/>
        <v/>
      </c>
      <c r="U39" s="50"/>
      <c r="V39" t="str">
        <f t="shared" si="10"/>
        <v/>
      </c>
      <c r="W39" t="str">
        <f t="shared" si="2"/>
        <v/>
      </c>
      <c r="X39" s="41" t="str">
        <f t="shared" si="8"/>
        <v/>
      </c>
      <c r="Y39" s="42" t="str">
        <f t="shared" si="9"/>
        <v/>
      </c>
      <c r="Z39" t="str">
        <f t="shared" si="3"/>
        <v/>
      </c>
      <c r="AA39" t="str">
        <f t="shared" si="4"/>
        <v/>
      </c>
    </row>
    <row r="40" spans="2:27" x14ac:dyDescent="0.2">
      <c r="B40" s="35">
        <v>32</v>
      </c>
      <c r="C40" s="45" t="str">
        <f t="shared" si="0"/>
        <v/>
      </c>
      <c r="D40" s="45"/>
      <c r="E40" s="35"/>
      <c r="F40" s="8"/>
      <c r="G40" s="35"/>
      <c r="H40" s="46"/>
      <c r="I40" s="46"/>
      <c r="J40" s="35"/>
      <c r="K40" s="47" t="str">
        <f t="shared" si="6"/>
        <v/>
      </c>
      <c r="L40" s="48"/>
      <c r="M40" s="6" t="str">
        <f>IF(J40="","",(K40/J40)/LOOKUP(RIGHT($D$2,3),定数!$A$6:$A$13,定数!$B$6:$B$13))</f>
        <v/>
      </c>
      <c r="N40" s="35"/>
      <c r="O40" s="8"/>
      <c r="P40" s="46"/>
      <c r="Q40" s="46"/>
      <c r="R40" s="49" t="str">
        <f>IF(P40="","",T40*M40*LOOKUP(RIGHT($D$2,3),定数!$A$6:$A$13,定数!$B$6:$B$13))</f>
        <v/>
      </c>
      <c r="S40" s="49"/>
      <c r="T40" s="50" t="str">
        <f t="shared" si="7"/>
        <v/>
      </c>
      <c r="U40" s="50"/>
      <c r="V40" t="str">
        <f t="shared" si="10"/>
        <v/>
      </c>
      <c r="W40" t="str">
        <f t="shared" si="2"/>
        <v/>
      </c>
      <c r="X40" s="41" t="str">
        <f t="shared" si="8"/>
        <v/>
      </c>
      <c r="Y40" s="42" t="str">
        <f t="shared" si="9"/>
        <v/>
      </c>
      <c r="Z40" t="str">
        <f t="shared" si="3"/>
        <v/>
      </c>
      <c r="AA40" t="str">
        <f t="shared" si="4"/>
        <v/>
      </c>
    </row>
    <row r="41" spans="2:27" x14ac:dyDescent="0.2">
      <c r="B41" s="35">
        <v>33</v>
      </c>
      <c r="C41" s="45" t="str">
        <f t="shared" si="0"/>
        <v/>
      </c>
      <c r="D41" s="45"/>
      <c r="E41" s="35"/>
      <c r="F41" s="8"/>
      <c r="G41" s="35"/>
      <c r="H41" s="46"/>
      <c r="I41" s="46"/>
      <c r="J41" s="35"/>
      <c r="K41" s="47" t="str">
        <f t="shared" si="6"/>
        <v/>
      </c>
      <c r="L41" s="48"/>
      <c r="M41" s="6" t="str">
        <f>IF(J41="","",(K41/J41)/LOOKUP(RIGHT($D$2,3),定数!$A$6:$A$13,定数!$B$6:$B$13))</f>
        <v/>
      </c>
      <c r="N41" s="35"/>
      <c r="O41" s="8"/>
      <c r="P41" s="46"/>
      <c r="Q41" s="46"/>
      <c r="R41" s="49" t="str">
        <f>IF(P41="","",T41*M41*LOOKUP(RIGHT($D$2,3),定数!$A$6:$A$13,定数!$B$6:$B$13))</f>
        <v/>
      </c>
      <c r="S41" s="49"/>
      <c r="T41" s="50" t="str">
        <f t="shared" si="7"/>
        <v/>
      </c>
      <c r="U41" s="50"/>
      <c r="V41" t="str">
        <f t="shared" si="10"/>
        <v/>
      </c>
      <c r="W41" t="str">
        <f t="shared" si="2"/>
        <v/>
      </c>
      <c r="X41" s="41" t="str">
        <f t="shared" si="8"/>
        <v/>
      </c>
      <c r="Y41" s="42" t="str">
        <f t="shared" si="9"/>
        <v/>
      </c>
      <c r="Z41" t="str">
        <f t="shared" si="3"/>
        <v/>
      </c>
      <c r="AA41" t="str">
        <f t="shared" si="4"/>
        <v/>
      </c>
    </row>
    <row r="42" spans="2:27" x14ac:dyDescent="0.2">
      <c r="B42" s="35">
        <v>34</v>
      </c>
      <c r="C42" s="45" t="str">
        <f t="shared" si="0"/>
        <v/>
      </c>
      <c r="D42" s="45"/>
      <c r="E42" s="35"/>
      <c r="F42" s="8"/>
      <c r="G42" s="35"/>
      <c r="H42" s="46"/>
      <c r="I42" s="46"/>
      <c r="J42" s="35"/>
      <c r="K42" s="47" t="str">
        <f t="shared" si="6"/>
        <v/>
      </c>
      <c r="L42" s="48"/>
      <c r="M42" s="6" t="str">
        <f>IF(J42="","",(K42/J42)/LOOKUP(RIGHT($D$2,3),定数!$A$6:$A$13,定数!$B$6:$B$13))</f>
        <v/>
      </c>
      <c r="N42" s="35"/>
      <c r="O42" s="8"/>
      <c r="P42" s="46"/>
      <c r="Q42" s="46"/>
      <c r="R42" s="49" t="str">
        <f>IF(P42="","",T42*M42*LOOKUP(RIGHT($D$2,3),定数!$A$6:$A$13,定数!$B$6:$B$13))</f>
        <v/>
      </c>
      <c r="S42" s="49"/>
      <c r="T42" s="50" t="str">
        <f t="shared" si="7"/>
        <v/>
      </c>
      <c r="U42" s="50"/>
      <c r="V42" t="str">
        <f t="shared" si="10"/>
        <v/>
      </c>
      <c r="W42" t="str">
        <f t="shared" si="2"/>
        <v/>
      </c>
      <c r="X42" s="41" t="str">
        <f t="shared" si="8"/>
        <v/>
      </c>
      <c r="Y42" s="42" t="str">
        <f t="shared" si="9"/>
        <v/>
      </c>
      <c r="Z42" t="str">
        <f t="shared" si="3"/>
        <v/>
      </c>
      <c r="AA42" t="str">
        <f t="shared" si="4"/>
        <v/>
      </c>
    </row>
    <row r="43" spans="2:27" x14ac:dyDescent="0.2">
      <c r="B43" s="35">
        <v>35</v>
      </c>
      <c r="C43" s="45" t="str">
        <f t="shared" si="0"/>
        <v/>
      </c>
      <c r="D43" s="45"/>
      <c r="E43" s="35"/>
      <c r="F43" s="8"/>
      <c r="G43" s="35"/>
      <c r="H43" s="46"/>
      <c r="I43" s="46"/>
      <c r="J43" s="35"/>
      <c r="K43" s="47" t="str">
        <f t="shared" si="6"/>
        <v/>
      </c>
      <c r="L43" s="48"/>
      <c r="M43" s="6" t="str">
        <f>IF(J43="","",(K43/J43)/LOOKUP(RIGHT($D$2,3),定数!$A$6:$A$13,定数!$B$6:$B$13))</f>
        <v/>
      </c>
      <c r="N43" s="35"/>
      <c r="O43" s="8"/>
      <c r="P43" s="46"/>
      <c r="Q43" s="46"/>
      <c r="R43" s="49" t="str">
        <f>IF(P43="","",T43*M43*LOOKUP(RIGHT($D$2,3),定数!$A$6:$A$13,定数!$B$6:$B$13))</f>
        <v/>
      </c>
      <c r="S43" s="49"/>
      <c r="T43" s="50" t="str">
        <f t="shared" si="7"/>
        <v/>
      </c>
      <c r="U43" s="50"/>
      <c r="V43" t="str">
        <f t="shared" si="10"/>
        <v/>
      </c>
      <c r="W43" t="str">
        <f t="shared" si="2"/>
        <v/>
      </c>
      <c r="X43" s="41" t="str">
        <f t="shared" si="8"/>
        <v/>
      </c>
      <c r="Y43" s="42" t="str">
        <f t="shared" si="9"/>
        <v/>
      </c>
      <c r="Z43" t="str">
        <f t="shared" si="3"/>
        <v/>
      </c>
      <c r="AA43" t="str">
        <f t="shared" si="4"/>
        <v/>
      </c>
    </row>
    <row r="44" spans="2:27" x14ac:dyDescent="0.2">
      <c r="B44" s="35">
        <v>36</v>
      </c>
      <c r="C44" s="45" t="str">
        <f t="shared" si="0"/>
        <v/>
      </c>
      <c r="D44" s="45"/>
      <c r="E44" s="35"/>
      <c r="F44" s="8"/>
      <c r="G44" s="35"/>
      <c r="H44" s="46"/>
      <c r="I44" s="46"/>
      <c r="J44" s="35"/>
      <c r="K44" s="47" t="str">
        <f t="shared" si="6"/>
        <v/>
      </c>
      <c r="L44" s="48"/>
      <c r="M44" s="6" t="str">
        <f>IF(J44="","",(K44/J44)/LOOKUP(RIGHT($D$2,3),定数!$A$6:$A$13,定数!$B$6:$B$13))</f>
        <v/>
      </c>
      <c r="N44" s="35"/>
      <c r="O44" s="8"/>
      <c r="P44" s="46"/>
      <c r="Q44" s="46"/>
      <c r="R44" s="49" t="str">
        <f>IF(P44="","",T44*M44*LOOKUP(RIGHT($D$2,3),定数!$A$6:$A$13,定数!$B$6:$B$13))</f>
        <v/>
      </c>
      <c r="S44" s="49"/>
      <c r="T44" s="50" t="str">
        <f t="shared" si="7"/>
        <v/>
      </c>
      <c r="U44" s="50"/>
      <c r="V44" t="str">
        <f t="shared" si="10"/>
        <v/>
      </c>
      <c r="W44" t="str">
        <f t="shared" si="2"/>
        <v/>
      </c>
      <c r="X44" s="41" t="str">
        <f t="shared" si="8"/>
        <v/>
      </c>
      <c r="Y44" s="42" t="str">
        <f t="shared" si="9"/>
        <v/>
      </c>
      <c r="Z44" t="str">
        <f t="shared" si="3"/>
        <v/>
      </c>
      <c r="AA44" t="str">
        <f t="shared" si="4"/>
        <v/>
      </c>
    </row>
    <row r="45" spans="2:27" x14ac:dyDescent="0.2">
      <c r="B45" s="35">
        <v>37</v>
      </c>
      <c r="C45" s="45" t="str">
        <f t="shared" si="0"/>
        <v/>
      </c>
      <c r="D45" s="45"/>
      <c r="E45" s="35"/>
      <c r="F45" s="8"/>
      <c r="G45" s="35"/>
      <c r="H45" s="46"/>
      <c r="I45" s="46"/>
      <c r="J45" s="35"/>
      <c r="K45" s="47" t="str">
        <f t="shared" si="6"/>
        <v/>
      </c>
      <c r="L45" s="48"/>
      <c r="M45" s="6" t="str">
        <f>IF(J45="","",(K45/J45)/LOOKUP(RIGHT($D$2,3),定数!$A$6:$A$13,定数!$B$6:$B$13))</f>
        <v/>
      </c>
      <c r="N45" s="35"/>
      <c r="O45" s="8"/>
      <c r="P45" s="46"/>
      <c r="Q45" s="46"/>
      <c r="R45" s="49" t="str">
        <f>IF(P45="","",T45*M45*LOOKUP(RIGHT($D$2,3),定数!$A$6:$A$13,定数!$B$6:$B$13))</f>
        <v/>
      </c>
      <c r="S45" s="49"/>
      <c r="T45" s="50" t="str">
        <f t="shared" si="7"/>
        <v/>
      </c>
      <c r="U45" s="50"/>
      <c r="V45" t="str">
        <f t="shared" si="10"/>
        <v/>
      </c>
      <c r="W45" t="str">
        <f t="shared" si="2"/>
        <v/>
      </c>
      <c r="X45" s="41" t="str">
        <f t="shared" si="8"/>
        <v/>
      </c>
      <c r="Y45" s="42" t="str">
        <f t="shared" si="9"/>
        <v/>
      </c>
      <c r="Z45" t="str">
        <f t="shared" si="3"/>
        <v/>
      </c>
      <c r="AA45" t="str">
        <f t="shared" si="4"/>
        <v/>
      </c>
    </row>
    <row r="46" spans="2:27" x14ac:dyDescent="0.2">
      <c r="B46" s="35">
        <v>38</v>
      </c>
      <c r="C46" s="45" t="str">
        <f t="shared" si="0"/>
        <v/>
      </c>
      <c r="D46" s="45"/>
      <c r="E46" s="35"/>
      <c r="F46" s="8"/>
      <c r="G46" s="35"/>
      <c r="H46" s="46"/>
      <c r="I46" s="46"/>
      <c r="J46" s="35"/>
      <c r="K46" s="47" t="str">
        <f t="shared" si="6"/>
        <v/>
      </c>
      <c r="L46" s="48"/>
      <c r="M46" s="6" t="str">
        <f>IF(J46="","",(K46/J46)/LOOKUP(RIGHT($D$2,3),定数!$A$6:$A$13,定数!$B$6:$B$13))</f>
        <v/>
      </c>
      <c r="N46" s="35"/>
      <c r="O46" s="8"/>
      <c r="P46" s="46"/>
      <c r="Q46" s="46"/>
      <c r="R46" s="49" t="str">
        <f>IF(P46="","",T46*M46*LOOKUP(RIGHT($D$2,3),定数!$A$6:$A$13,定数!$B$6:$B$13))</f>
        <v/>
      </c>
      <c r="S46" s="49"/>
      <c r="T46" s="50" t="str">
        <f t="shared" si="7"/>
        <v/>
      </c>
      <c r="U46" s="50"/>
      <c r="V46" t="str">
        <f t="shared" si="10"/>
        <v/>
      </c>
      <c r="W46" t="str">
        <f t="shared" si="2"/>
        <v/>
      </c>
      <c r="X46" s="41" t="str">
        <f t="shared" si="8"/>
        <v/>
      </c>
      <c r="Y46" s="42" t="str">
        <f t="shared" si="9"/>
        <v/>
      </c>
      <c r="Z46" t="str">
        <f t="shared" si="3"/>
        <v/>
      </c>
      <c r="AA46" t="str">
        <f t="shared" si="4"/>
        <v/>
      </c>
    </row>
    <row r="47" spans="2:27" x14ac:dyDescent="0.2">
      <c r="B47" s="35">
        <v>39</v>
      </c>
      <c r="C47" s="45" t="str">
        <f t="shared" si="0"/>
        <v/>
      </c>
      <c r="D47" s="45"/>
      <c r="E47" s="35"/>
      <c r="F47" s="8"/>
      <c r="G47" s="35"/>
      <c r="H47" s="46"/>
      <c r="I47" s="46"/>
      <c r="J47" s="35"/>
      <c r="K47" s="47" t="str">
        <f t="shared" si="6"/>
        <v/>
      </c>
      <c r="L47" s="48"/>
      <c r="M47" s="6" t="str">
        <f>IF(J47="","",(K47/J47)/LOOKUP(RIGHT($D$2,3),定数!$A$6:$A$13,定数!$B$6:$B$13))</f>
        <v/>
      </c>
      <c r="N47" s="35"/>
      <c r="O47" s="8"/>
      <c r="P47" s="46"/>
      <c r="Q47" s="46"/>
      <c r="R47" s="49" t="str">
        <f>IF(P47="","",T47*M47*LOOKUP(RIGHT($D$2,3),定数!$A$6:$A$13,定数!$B$6:$B$13))</f>
        <v/>
      </c>
      <c r="S47" s="49"/>
      <c r="T47" s="50" t="str">
        <f t="shared" si="7"/>
        <v/>
      </c>
      <c r="U47" s="50"/>
      <c r="V47" t="str">
        <f t="shared" si="10"/>
        <v/>
      </c>
      <c r="W47" t="str">
        <f t="shared" si="2"/>
        <v/>
      </c>
      <c r="X47" s="41" t="str">
        <f t="shared" si="8"/>
        <v/>
      </c>
      <c r="Y47" s="42" t="str">
        <f t="shared" si="9"/>
        <v/>
      </c>
      <c r="Z47" t="str">
        <f t="shared" si="3"/>
        <v/>
      </c>
      <c r="AA47" t="str">
        <f t="shared" si="4"/>
        <v/>
      </c>
    </row>
    <row r="48" spans="2:27" x14ac:dyDescent="0.2">
      <c r="B48" s="35">
        <v>40</v>
      </c>
      <c r="C48" s="45" t="str">
        <f t="shared" si="0"/>
        <v/>
      </c>
      <c r="D48" s="45"/>
      <c r="E48" s="35"/>
      <c r="F48" s="8"/>
      <c r="G48" s="35"/>
      <c r="H48" s="46"/>
      <c r="I48" s="46"/>
      <c r="J48" s="35"/>
      <c r="K48" s="47" t="str">
        <f t="shared" si="6"/>
        <v/>
      </c>
      <c r="L48" s="48"/>
      <c r="M48" s="6" t="str">
        <f>IF(J48="","",(K48/J48)/LOOKUP(RIGHT($D$2,3),定数!$A$6:$A$13,定数!$B$6:$B$13))</f>
        <v/>
      </c>
      <c r="N48" s="35"/>
      <c r="O48" s="8"/>
      <c r="P48" s="46"/>
      <c r="Q48" s="46"/>
      <c r="R48" s="49" t="str">
        <f>IF(P48="","",T48*M48*LOOKUP(RIGHT($D$2,3),定数!$A$6:$A$13,定数!$B$6:$B$13))</f>
        <v/>
      </c>
      <c r="S48" s="49"/>
      <c r="T48" s="50" t="str">
        <f t="shared" si="7"/>
        <v/>
      </c>
      <c r="U48" s="50"/>
      <c r="V48" t="str">
        <f t="shared" si="10"/>
        <v/>
      </c>
      <c r="W48" t="str">
        <f t="shared" si="2"/>
        <v/>
      </c>
      <c r="X48" s="41" t="str">
        <f t="shared" si="8"/>
        <v/>
      </c>
      <c r="Y48" s="42" t="str">
        <f t="shared" si="9"/>
        <v/>
      </c>
      <c r="Z48" t="str">
        <f t="shared" si="3"/>
        <v/>
      </c>
      <c r="AA48" t="str">
        <f t="shared" si="4"/>
        <v/>
      </c>
    </row>
    <row r="49" spans="2:27" x14ac:dyDescent="0.2">
      <c r="B49" s="35">
        <v>41</v>
      </c>
      <c r="C49" s="45" t="str">
        <f t="shared" si="0"/>
        <v/>
      </c>
      <c r="D49" s="45"/>
      <c r="E49" s="35"/>
      <c r="F49" s="8"/>
      <c r="G49" s="35"/>
      <c r="H49" s="46"/>
      <c r="I49" s="46"/>
      <c r="J49" s="35"/>
      <c r="K49" s="47" t="str">
        <f t="shared" si="6"/>
        <v/>
      </c>
      <c r="L49" s="48"/>
      <c r="M49" s="6" t="str">
        <f>IF(J49="","",(K49/J49)/LOOKUP(RIGHT($D$2,3),定数!$A$6:$A$13,定数!$B$6:$B$13))</f>
        <v/>
      </c>
      <c r="N49" s="35"/>
      <c r="O49" s="8"/>
      <c r="P49" s="46"/>
      <c r="Q49" s="46"/>
      <c r="R49" s="49" t="str">
        <f>IF(P49="","",T49*M49*LOOKUP(RIGHT($D$2,3),定数!$A$6:$A$13,定数!$B$6:$B$13))</f>
        <v/>
      </c>
      <c r="S49" s="49"/>
      <c r="T49" s="50" t="str">
        <f t="shared" si="7"/>
        <v/>
      </c>
      <c r="U49" s="50"/>
      <c r="V49" t="str">
        <f t="shared" si="10"/>
        <v/>
      </c>
      <c r="W49" t="str">
        <f t="shared" si="2"/>
        <v/>
      </c>
      <c r="X49" s="41" t="str">
        <f t="shared" si="8"/>
        <v/>
      </c>
      <c r="Y49" s="42" t="str">
        <f t="shared" si="9"/>
        <v/>
      </c>
      <c r="Z49" t="str">
        <f t="shared" si="3"/>
        <v/>
      </c>
      <c r="AA49" t="str">
        <f t="shared" si="4"/>
        <v/>
      </c>
    </row>
    <row r="50" spans="2:27" x14ac:dyDescent="0.2">
      <c r="B50" s="35">
        <v>42</v>
      </c>
      <c r="C50" s="45" t="str">
        <f t="shared" si="0"/>
        <v/>
      </c>
      <c r="D50" s="45"/>
      <c r="E50" s="35"/>
      <c r="F50" s="8"/>
      <c r="G50" s="35"/>
      <c r="H50" s="46"/>
      <c r="I50" s="46"/>
      <c r="J50" s="35"/>
      <c r="K50" s="47" t="str">
        <f t="shared" si="6"/>
        <v/>
      </c>
      <c r="L50" s="48"/>
      <c r="M50" s="6" t="str">
        <f>IF(J50="","",(K50/J50)/LOOKUP(RIGHT($D$2,3),定数!$A$6:$A$13,定数!$B$6:$B$13))</f>
        <v/>
      </c>
      <c r="N50" s="35"/>
      <c r="O50" s="8"/>
      <c r="P50" s="46"/>
      <c r="Q50" s="46"/>
      <c r="R50" s="49" t="str">
        <f>IF(P50="","",T50*M50*LOOKUP(RIGHT($D$2,3),定数!$A$6:$A$13,定数!$B$6:$B$13))</f>
        <v/>
      </c>
      <c r="S50" s="49"/>
      <c r="T50" s="50" t="str">
        <f t="shared" si="7"/>
        <v/>
      </c>
      <c r="U50" s="50"/>
      <c r="V50" t="str">
        <f t="shared" si="10"/>
        <v/>
      </c>
      <c r="W50" t="str">
        <f t="shared" si="2"/>
        <v/>
      </c>
      <c r="X50" s="41" t="str">
        <f t="shared" si="8"/>
        <v/>
      </c>
      <c r="Y50" s="42" t="str">
        <f t="shared" si="9"/>
        <v/>
      </c>
      <c r="Z50" t="str">
        <f t="shared" si="3"/>
        <v/>
      </c>
      <c r="AA50" t="str">
        <f t="shared" si="4"/>
        <v/>
      </c>
    </row>
    <row r="51" spans="2:27" x14ac:dyDescent="0.2">
      <c r="B51" s="35">
        <v>43</v>
      </c>
      <c r="C51" s="45" t="str">
        <f t="shared" si="0"/>
        <v/>
      </c>
      <c r="D51" s="45"/>
      <c r="E51" s="35"/>
      <c r="F51" s="8"/>
      <c r="G51" s="35"/>
      <c r="H51" s="46"/>
      <c r="I51" s="46"/>
      <c r="J51" s="35"/>
      <c r="K51" s="47" t="str">
        <f t="shared" si="6"/>
        <v/>
      </c>
      <c r="L51" s="48"/>
      <c r="M51" s="6" t="str">
        <f>IF(J51="","",(K51/J51)/LOOKUP(RIGHT($D$2,3),定数!$A$6:$A$13,定数!$B$6:$B$13))</f>
        <v/>
      </c>
      <c r="N51" s="35"/>
      <c r="O51" s="8"/>
      <c r="P51" s="46"/>
      <c r="Q51" s="46"/>
      <c r="R51" s="49" t="str">
        <f>IF(P51="","",T51*M51*LOOKUP(RIGHT($D$2,3),定数!$A$6:$A$13,定数!$B$6:$B$13))</f>
        <v/>
      </c>
      <c r="S51" s="49"/>
      <c r="T51" s="50" t="str">
        <f t="shared" si="7"/>
        <v/>
      </c>
      <c r="U51" s="50"/>
      <c r="V51" t="str">
        <f t="shared" si="10"/>
        <v/>
      </c>
      <c r="W51" t="str">
        <f t="shared" si="2"/>
        <v/>
      </c>
      <c r="X51" s="41" t="str">
        <f t="shared" si="8"/>
        <v/>
      </c>
      <c r="Y51" s="42" t="str">
        <f t="shared" si="9"/>
        <v/>
      </c>
      <c r="Z51" t="str">
        <f t="shared" si="3"/>
        <v/>
      </c>
      <c r="AA51" t="str">
        <f t="shared" si="4"/>
        <v/>
      </c>
    </row>
    <row r="52" spans="2:27" x14ac:dyDescent="0.2">
      <c r="B52" s="35">
        <v>44</v>
      </c>
      <c r="C52" s="45" t="str">
        <f t="shared" si="0"/>
        <v/>
      </c>
      <c r="D52" s="45"/>
      <c r="E52" s="35"/>
      <c r="F52" s="8"/>
      <c r="G52" s="35"/>
      <c r="H52" s="46"/>
      <c r="I52" s="46"/>
      <c r="J52" s="35"/>
      <c r="K52" s="47" t="str">
        <f t="shared" si="6"/>
        <v/>
      </c>
      <c r="L52" s="48"/>
      <c r="M52" s="6" t="str">
        <f>IF(J52="","",(K52/J52)/LOOKUP(RIGHT($D$2,3),定数!$A$6:$A$13,定数!$B$6:$B$13))</f>
        <v/>
      </c>
      <c r="N52" s="35"/>
      <c r="O52" s="8"/>
      <c r="P52" s="46"/>
      <c r="Q52" s="46"/>
      <c r="R52" s="49" t="str">
        <f>IF(P52="","",T52*M52*LOOKUP(RIGHT($D$2,3),定数!$A$6:$A$13,定数!$B$6:$B$13))</f>
        <v/>
      </c>
      <c r="S52" s="49"/>
      <c r="T52" s="50" t="str">
        <f t="shared" si="7"/>
        <v/>
      </c>
      <c r="U52" s="50"/>
      <c r="V52" t="str">
        <f t="shared" si="10"/>
        <v/>
      </c>
      <c r="W52" t="str">
        <f t="shared" si="2"/>
        <v/>
      </c>
      <c r="X52" s="41" t="str">
        <f t="shared" si="8"/>
        <v/>
      </c>
      <c r="Y52" s="42" t="str">
        <f t="shared" si="9"/>
        <v/>
      </c>
      <c r="Z52" t="str">
        <f t="shared" si="3"/>
        <v/>
      </c>
      <c r="AA52" t="str">
        <f t="shared" si="4"/>
        <v/>
      </c>
    </row>
    <row r="53" spans="2:27" x14ac:dyDescent="0.2">
      <c r="B53" s="35">
        <v>45</v>
      </c>
      <c r="C53" s="45" t="str">
        <f t="shared" si="0"/>
        <v/>
      </c>
      <c r="D53" s="45"/>
      <c r="E53" s="35"/>
      <c r="F53" s="8"/>
      <c r="G53" s="35"/>
      <c r="H53" s="46"/>
      <c r="I53" s="46"/>
      <c r="J53" s="35"/>
      <c r="K53" s="47" t="str">
        <f t="shared" si="6"/>
        <v/>
      </c>
      <c r="L53" s="48"/>
      <c r="M53" s="6" t="str">
        <f>IF(J53="","",(K53/J53)/LOOKUP(RIGHT($D$2,3),定数!$A$6:$A$13,定数!$B$6:$B$13))</f>
        <v/>
      </c>
      <c r="N53" s="35"/>
      <c r="O53" s="8"/>
      <c r="P53" s="46"/>
      <c r="Q53" s="46"/>
      <c r="R53" s="49" t="str">
        <f>IF(P53="","",T53*M53*LOOKUP(RIGHT($D$2,3),定数!$A$6:$A$13,定数!$B$6:$B$13))</f>
        <v/>
      </c>
      <c r="S53" s="49"/>
      <c r="T53" s="50" t="str">
        <f t="shared" si="7"/>
        <v/>
      </c>
      <c r="U53" s="50"/>
      <c r="V53" t="str">
        <f t="shared" si="10"/>
        <v/>
      </c>
      <c r="W53" t="str">
        <f t="shared" si="2"/>
        <v/>
      </c>
      <c r="X53" s="41" t="str">
        <f t="shared" si="8"/>
        <v/>
      </c>
      <c r="Y53" s="42" t="str">
        <f t="shared" si="9"/>
        <v/>
      </c>
      <c r="Z53" t="str">
        <f t="shared" si="3"/>
        <v/>
      </c>
      <c r="AA53" t="str">
        <f t="shared" si="4"/>
        <v/>
      </c>
    </row>
    <row r="54" spans="2:27" x14ac:dyDescent="0.2">
      <c r="B54" s="35">
        <v>46</v>
      </c>
      <c r="C54" s="45" t="str">
        <f t="shared" si="0"/>
        <v/>
      </c>
      <c r="D54" s="45"/>
      <c r="E54" s="35"/>
      <c r="F54" s="8"/>
      <c r="G54" s="35"/>
      <c r="H54" s="46"/>
      <c r="I54" s="46"/>
      <c r="J54" s="35"/>
      <c r="K54" s="47" t="str">
        <f t="shared" si="6"/>
        <v/>
      </c>
      <c r="L54" s="48"/>
      <c r="M54" s="6" t="str">
        <f>IF(J54="","",(K54/J54)/LOOKUP(RIGHT($D$2,3),定数!$A$6:$A$13,定数!$B$6:$B$13))</f>
        <v/>
      </c>
      <c r="N54" s="35"/>
      <c r="O54" s="8"/>
      <c r="P54" s="46"/>
      <c r="Q54" s="46"/>
      <c r="R54" s="49" t="str">
        <f>IF(P54="","",T54*M54*LOOKUP(RIGHT($D$2,3),定数!$A$6:$A$13,定数!$B$6:$B$13))</f>
        <v/>
      </c>
      <c r="S54" s="49"/>
      <c r="T54" s="50" t="str">
        <f t="shared" si="7"/>
        <v/>
      </c>
      <c r="U54" s="50"/>
      <c r="V54" t="str">
        <f t="shared" si="10"/>
        <v/>
      </c>
      <c r="W54" t="str">
        <f t="shared" si="2"/>
        <v/>
      </c>
      <c r="X54" s="41" t="str">
        <f t="shared" si="8"/>
        <v/>
      </c>
      <c r="Y54" s="42" t="str">
        <f t="shared" si="9"/>
        <v/>
      </c>
      <c r="Z54" t="str">
        <f t="shared" si="3"/>
        <v/>
      </c>
      <c r="AA54" t="str">
        <f t="shared" si="4"/>
        <v/>
      </c>
    </row>
    <row r="55" spans="2:27" x14ac:dyDescent="0.2">
      <c r="B55" s="35">
        <v>47</v>
      </c>
      <c r="C55" s="45" t="str">
        <f t="shared" si="0"/>
        <v/>
      </c>
      <c r="D55" s="45"/>
      <c r="E55" s="35"/>
      <c r="F55" s="8"/>
      <c r="G55" s="35"/>
      <c r="H55" s="46"/>
      <c r="I55" s="46"/>
      <c r="J55" s="35"/>
      <c r="K55" s="47" t="str">
        <f t="shared" si="6"/>
        <v/>
      </c>
      <c r="L55" s="48"/>
      <c r="M55" s="6" t="str">
        <f>IF(J55="","",(K55/J55)/LOOKUP(RIGHT($D$2,3),定数!$A$6:$A$13,定数!$B$6:$B$13))</f>
        <v/>
      </c>
      <c r="N55" s="35"/>
      <c r="O55" s="8"/>
      <c r="P55" s="46"/>
      <c r="Q55" s="46"/>
      <c r="R55" s="49" t="str">
        <f>IF(P55="","",T55*M55*LOOKUP(RIGHT($D$2,3),定数!$A$6:$A$13,定数!$B$6:$B$13))</f>
        <v/>
      </c>
      <c r="S55" s="49"/>
      <c r="T55" s="50" t="str">
        <f t="shared" si="7"/>
        <v/>
      </c>
      <c r="U55" s="50"/>
      <c r="V55" t="str">
        <f t="shared" si="10"/>
        <v/>
      </c>
      <c r="W55" t="str">
        <f t="shared" si="2"/>
        <v/>
      </c>
      <c r="X55" s="41" t="str">
        <f t="shared" si="8"/>
        <v/>
      </c>
      <c r="Y55" s="42" t="str">
        <f t="shared" si="9"/>
        <v/>
      </c>
      <c r="Z55" t="str">
        <f t="shared" si="3"/>
        <v/>
      </c>
      <c r="AA55" t="str">
        <f t="shared" si="4"/>
        <v/>
      </c>
    </row>
    <row r="56" spans="2:27" x14ac:dyDescent="0.2">
      <c r="B56" s="35">
        <v>48</v>
      </c>
      <c r="C56" s="45" t="str">
        <f t="shared" si="0"/>
        <v/>
      </c>
      <c r="D56" s="45"/>
      <c r="E56" s="35"/>
      <c r="F56" s="8"/>
      <c r="G56" s="35"/>
      <c r="H56" s="46"/>
      <c r="I56" s="46"/>
      <c r="J56" s="35"/>
      <c r="K56" s="47" t="str">
        <f t="shared" si="6"/>
        <v/>
      </c>
      <c r="L56" s="48"/>
      <c r="M56" s="6" t="str">
        <f>IF(J56="","",(K56/J56)/LOOKUP(RIGHT($D$2,3),定数!$A$6:$A$13,定数!$B$6:$B$13))</f>
        <v/>
      </c>
      <c r="N56" s="35"/>
      <c r="O56" s="8"/>
      <c r="P56" s="46"/>
      <c r="Q56" s="46"/>
      <c r="R56" s="49" t="str">
        <f>IF(P56="","",T56*M56*LOOKUP(RIGHT($D$2,3),定数!$A$6:$A$13,定数!$B$6:$B$13))</f>
        <v/>
      </c>
      <c r="S56" s="49"/>
      <c r="T56" s="50" t="str">
        <f t="shared" si="7"/>
        <v/>
      </c>
      <c r="U56" s="50"/>
      <c r="V56" t="str">
        <f t="shared" si="10"/>
        <v/>
      </c>
      <c r="W56" t="str">
        <f t="shared" si="2"/>
        <v/>
      </c>
      <c r="X56" s="41" t="str">
        <f t="shared" si="8"/>
        <v/>
      </c>
      <c r="Y56" s="42" t="str">
        <f t="shared" si="9"/>
        <v/>
      </c>
      <c r="Z56" t="str">
        <f t="shared" si="3"/>
        <v/>
      </c>
      <c r="AA56" t="str">
        <f t="shared" si="4"/>
        <v/>
      </c>
    </row>
    <row r="57" spans="2:27" x14ac:dyDescent="0.2">
      <c r="B57" s="35">
        <v>49</v>
      </c>
      <c r="C57" s="45" t="str">
        <f t="shared" si="0"/>
        <v/>
      </c>
      <c r="D57" s="45"/>
      <c r="E57" s="35"/>
      <c r="F57" s="8"/>
      <c r="G57" s="35"/>
      <c r="H57" s="46"/>
      <c r="I57" s="46"/>
      <c r="J57" s="35"/>
      <c r="K57" s="47" t="str">
        <f t="shared" si="6"/>
        <v/>
      </c>
      <c r="L57" s="48"/>
      <c r="M57" s="6" t="str">
        <f>IF(J57="","",(K57/J57)/LOOKUP(RIGHT($D$2,3),定数!$A$6:$A$13,定数!$B$6:$B$13))</f>
        <v/>
      </c>
      <c r="N57" s="35"/>
      <c r="O57" s="8"/>
      <c r="P57" s="46"/>
      <c r="Q57" s="46"/>
      <c r="R57" s="49" t="str">
        <f>IF(P57="","",T57*M57*LOOKUP(RIGHT($D$2,3),定数!$A$6:$A$13,定数!$B$6:$B$13))</f>
        <v/>
      </c>
      <c r="S57" s="49"/>
      <c r="T57" s="50" t="str">
        <f t="shared" si="7"/>
        <v/>
      </c>
      <c r="U57" s="50"/>
      <c r="V57" t="str">
        <f t="shared" si="10"/>
        <v/>
      </c>
      <c r="W57" t="str">
        <f t="shared" si="2"/>
        <v/>
      </c>
      <c r="X57" s="41" t="str">
        <f t="shared" si="8"/>
        <v/>
      </c>
      <c r="Y57" s="42" t="str">
        <f t="shared" si="9"/>
        <v/>
      </c>
      <c r="Z57" t="str">
        <f t="shared" si="3"/>
        <v/>
      </c>
      <c r="AA57" t="str">
        <f t="shared" si="4"/>
        <v/>
      </c>
    </row>
    <row r="58" spans="2:27" x14ac:dyDescent="0.2">
      <c r="B58" s="35">
        <v>50</v>
      </c>
      <c r="C58" s="45" t="str">
        <f t="shared" si="0"/>
        <v/>
      </c>
      <c r="D58" s="45"/>
      <c r="E58" s="35"/>
      <c r="F58" s="8"/>
      <c r="G58" s="35"/>
      <c r="H58" s="46"/>
      <c r="I58" s="46"/>
      <c r="J58" s="35"/>
      <c r="K58" s="47" t="str">
        <f t="shared" si="6"/>
        <v/>
      </c>
      <c r="L58" s="48"/>
      <c r="M58" s="6" t="str">
        <f>IF(J58="","",(K58/J58)/LOOKUP(RIGHT($D$2,3),定数!$A$6:$A$13,定数!$B$6:$B$13))</f>
        <v/>
      </c>
      <c r="N58" s="35"/>
      <c r="O58" s="8"/>
      <c r="P58" s="46"/>
      <c r="Q58" s="46"/>
      <c r="R58" s="49" t="str">
        <f>IF(P58="","",T58*M58*LOOKUP(RIGHT($D$2,3),定数!$A$6:$A$13,定数!$B$6:$B$13))</f>
        <v/>
      </c>
      <c r="S58" s="49"/>
      <c r="T58" s="50" t="str">
        <f t="shared" si="7"/>
        <v/>
      </c>
      <c r="U58" s="50"/>
      <c r="V58" t="str">
        <f t="shared" si="10"/>
        <v/>
      </c>
      <c r="W58" t="str">
        <f t="shared" si="2"/>
        <v/>
      </c>
      <c r="X58" s="41" t="str">
        <f t="shared" si="8"/>
        <v/>
      </c>
      <c r="Y58" s="42" t="str">
        <f t="shared" si="9"/>
        <v/>
      </c>
      <c r="Z58" t="str">
        <f t="shared" si="3"/>
        <v/>
      </c>
      <c r="AA58" t="str">
        <f t="shared" si="4"/>
        <v/>
      </c>
    </row>
    <row r="59" spans="2:27" x14ac:dyDescent="0.2">
      <c r="B59" s="35">
        <v>51</v>
      </c>
      <c r="C59" s="45" t="str">
        <f t="shared" si="0"/>
        <v/>
      </c>
      <c r="D59" s="45"/>
      <c r="E59" s="35"/>
      <c r="F59" s="8"/>
      <c r="G59" s="35"/>
      <c r="H59" s="46"/>
      <c r="I59" s="46"/>
      <c r="J59" s="35"/>
      <c r="K59" s="47" t="str">
        <f t="shared" si="6"/>
        <v/>
      </c>
      <c r="L59" s="48"/>
      <c r="M59" s="6" t="str">
        <f>IF(J59="","",(K59/J59)/LOOKUP(RIGHT($D$2,3),定数!$A$6:$A$13,定数!$B$6:$B$13))</f>
        <v/>
      </c>
      <c r="N59" s="35"/>
      <c r="O59" s="8"/>
      <c r="P59" s="46"/>
      <c r="Q59" s="46"/>
      <c r="R59" s="49" t="str">
        <f>IF(P59="","",T59*M59*LOOKUP(RIGHT($D$2,3),定数!$A$6:$A$13,定数!$B$6:$B$13))</f>
        <v/>
      </c>
      <c r="S59" s="49"/>
      <c r="T59" s="50" t="str">
        <f t="shared" si="7"/>
        <v/>
      </c>
      <c r="U59" s="50"/>
      <c r="V59" t="str">
        <f t="shared" si="10"/>
        <v/>
      </c>
      <c r="W59" t="str">
        <f t="shared" si="2"/>
        <v/>
      </c>
      <c r="X59" s="41" t="str">
        <f t="shared" si="8"/>
        <v/>
      </c>
      <c r="Y59" s="42" t="str">
        <f t="shared" si="9"/>
        <v/>
      </c>
      <c r="Z59" t="str">
        <f t="shared" si="3"/>
        <v/>
      </c>
      <c r="AA59" t="str">
        <f t="shared" si="4"/>
        <v/>
      </c>
    </row>
    <row r="60" spans="2:27" x14ac:dyDescent="0.2">
      <c r="B60" s="35">
        <v>52</v>
      </c>
      <c r="C60" s="45" t="str">
        <f t="shared" si="0"/>
        <v/>
      </c>
      <c r="D60" s="45"/>
      <c r="E60" s="35"/>
      <c r="F60" s="8"/>
      <c r="G60" s="35"/>
      <c r="H60" s="46"/>
      <c r="I60" s="46"/>
      <c r="J60" s="35"/>
      <c r="K60" s="47" t="str">
        <f t="shared" si="6"/>
        <v/>
      </c>
      <c r="L60" s="48"/>
      <c r="M60" s="6" t="str">
        <f>IF(J60="","",(K60/J60)/LOOKUP(RIGHT($D$2,3),定数!$A$6:$A$13,定数!$B$6:$B$13))</f>
        <v/>
      </c>
      <c r="N60" s="35"/>
      <c r="O60" s="8"/>
      <c r="P60" s="46"/>
      <c r="Q60" s="46"/>
      <c r="R60" s="49" t="str">
        <f>IF(P60="","",T60*M60*LOOKUP(RIGHT($D$2,3),定数!$A$6:$A$13,定数!$B$6:$B$13))</f>
        <v/>
      </c>
      <c r="S60" s="49"/>
      <c r="T60" s="50" t="str">
        <f t="shared" si="7"/>
        <v/>
      </c>
      <c r="U60" s="50"/>
      <c r="V60" t="str">
        <f t="shared" si="10"/>
        <v/>
      </c>
      <c r="W60" t="str">
        <f t="shared" si="2"/>
        <v/>
      </c>
      <c r="X60" s="41" t="str">
        <f t="shared" si="8"/>
        <v/>
      </c>
      <c r="Y60" s="42" t="str">
        <f t="shared" si="9"/>
        <v/>
      </c>
      <c r="Z60" t="str">
        <f t="shared" si="3"/>
        <v/>
      </c>
      <c r="AA60" t="str">
        <f t="shared" si="4"/>
        <v/>
      </c>
    </row>
    <row r="61" spans="2:27" x14ac:dyDescent="0.2">
      <c r="B61" s="35">
        <v>53</v>
      </c>
      <c r="C61" s="45" t="str">
        <f t="shared" si="0"/>
        <v/>
      </c>
      <c r="D61" s="45"/>
      <c r="E61" s="35"/>
      <c r="F61" s="8"/>
      <c r="G61" s="35"/>
      <c r="H61" s="46"/>
      <c r="I61" s="46"/>
      <c r="J61" s="35"/>
      <c r="K61" s="47" t="str">
        <f t="shared" si="6"/>
        <v/>
      </c>
      <c r="L61" s="48"/>
      <c r="M61" s="6" t="str">
        <f>IF(J61="","",(K61/J61)/LOOKUP(RIGHT($D$2,3),定数!$A$6:$A$13,定数!$B$6:$B$13))</f>
        <v/>
      </c>
      <c r="N61" s="35"/>
      <c r="O61" s="8"/>
      <c r="P61" s="46"/>
      <c r="Q61" s="46"/>
      <c r="R61" s="49" t="str">
        <f>IF(P61="","",T61*M61*LOOKUP(RIGHT($D$2,3),定数!$A$6:$A$13,定数!$B$6:$B$13))</f>
        <v/>
      </c>
      <c r="S61" s="49"/>
      <c r="T61" s="50" t="str">
        <f t="shared" si="7"/>
        <v/>
      </c>
      <c r="U61" s="50"/>
      <c r="V61" t="str">
        <f t="shared" si="10"/>
        <v/>
      </c>
      <c r="W61" t="str">
        <f t="shared" si="2"/>
        <v/>
      </c>
      <c r="X61" s="41" t="str">
        <f t="shared" si="8"/>
        <v/>
      </c>
      <c r="Y61" s="42" t="str">
        <f t="shared" si="9"/>
        <v/>
      </c>
      <c r="Z61" t="str">
        <f t="shared" si="3"/>
        <v/>
      </c>
      <c r="AA61" t="str">
        <f t="shared" si="4"/>
        <v/>
      </c>
    </row>
    <row r="62" spans="2:27" x14ac:dyDescent="0.2">
      <c r="B62" s="35">
        <v>54</v>
      </c>
      <c r="C62" s="45" t="str">
        <f t="shared" si="0"/>
        <v/>
      </c>
      <c r="D62" s="45"/>
      <c r="E62" s="35"/>
      <c r="F62" s="8"/>
      <c r="G62" s="35"/>
      <c r="H62" s="46"/>
      <c r="I62" s="46"/>
      <c r="J62" s="35"/>
      <c r="K62" s="47" t="str">
        <f t="shared" si="6"/>
        <v/>
      </c>
      <c r="L62" s="48"/>
      <c r="M62" s="6" t="str">
        <f>IF(J62="","",(K62/J62)/LOOKUP(RIGHT($D$2,3),定数!$A$6:$A$13,定数!$B$6:$B$13))</f>
        <v/>
      </c>
      <c r="N62" s="35"/>
      <c r="O62" s="8"/>
      <c r="P62" s="46"/>
      <c r="Q62" s="46"/>
      <c r="R62" s="49" t="str">
        <f>IF(P62="","",T62*M62*LOOKUP(RIGHT($D$2,3),定数!$A$6:$A$13,定数!$B$6:$B$13))</f>
        <v/>
      </c>
      <c r="S62" s="49"/>
      <c r="T62" s="50" t="str">
        <f t="shared" si="7"/>
        <v/>
      </c>
      <c r="U62" s="50"/>
      <c r="V62" t="str">
        <f t="shared" si="10"/>
        <v/>
      </c>
      <c r="W62" t="str">
        <f t="shared" si="2"/>
        <v/>
      </c>
      <c r="X62" s="41" t="str">
        <f t="shared" si="8"/>
        <v/>
      </c>
      <c r="Y62" s="42" t="str">
        <f t="shared" si="9"/>
        <v/>
      </c>
      <c r="Z62" t="str">
        <f t="shared" si="3"/>
        <v/>
      </c>
      <c r="AA62" t="str">
        <f t="shared" si="4"/>
        <v/>
      </c>
    </row>
    <row r="63" spans="2:27" x14ac:dyDescent="0.2">
      <c r="B63" s="35">
        <v>55</v>
      </c>
      <c r="C63" s="45" t="str">
        <f t="shared" si="0"/>
        <v/>
      </c>
      <c r="D63" s="45"/>
      <c r="E63" s="35"/>
      <c r="F63" s="8"/>
      <c r="G63" s="35"/>
      <c r="H63" s="46"/>
      <c r="I63" s="46"/>
      <c r="J63" s="35"/>
      <c r="K63" s="47" t="str">
        <f t="shared" si="6"/>
        <v/>
      </c>
      <c r="L63" s="48"/>
      <c r="M63" s="6" t="str">
        <f>IF(J63="","",(K63/J63)/LOOKUP(RIGHT($D$2,3),定数!$A$6:$A$13,定数!$B$6:$B$13))</f>
        <v/>
      </c>
      <c r="N63" s="35"/>
      <c r="O63" s="8"/>
      <c r="P63" s="46"/>
      <c r="Q63" s="46"/>
      <c r="R63" s="49" t="str">
        <f>IF(P63="","",T63*M63*LOOKUP(RIGHT($D$2,3),定数!$A$6:$A$13,定数!$B$6:$B$13))</f>
        <v/>
      </c>
      <c r="S63" s="49"/>
      <c r="T63" s="50" t="str">
        <f t="shared" si="7"/>
        <v/>
      </c>
      <c r="U63" s="50"/>
      <c r="V63" t="str">
        <f t="shared" si="10"/>
        <v/>
      </c>
      <c r="W63" t="str">
        <f t="shared" si="2"/>
        <v/>
      </c>
      <c r="X63" s="41" t="str">
        <f t="shared" si="8"/>
        <v/>
      </c>
      <c r="Y63" s="42" t="str">
        <f t="shared" si="9"/>
        <v/>
      </c>
      <c r="Z63" t="str">
        <f t="shared" si="3"/>
        <v/>
      </c>
      <c r="AA63" t="str">
        <f t="shared" si="4"/>
        <v/>
      </c>
    </row>
    <row r="64" spans="2:27" x14ac:dyDescent="0.2">
      <c r="B64" s="35">
        <v>56</v>
      </c>
      <c r="C64" s="45" t="str">
        <f t="shared" si="0"/>
        <v/>
      </c>
      <c r="D64" s="45"/>
      <c r="E64" s="35"/>
      <c r="F64" s="8"/>
      <c r="G64" s="35"/>
      <c r="H64" s="46"/>
      <c r="I64" s="46"/>
      <c r="J64" s="35"/>
      <c r="K64" s="47" t="str">
        <f t="shared" si="6"/>
        <v/>
      </c>
      <c r="L64" s="48"/>
      <c r="M64" s="6" t="str">
        <f>IF(J64="","",(K64/J64)/LOOKUP(RIGHT($D$2,3),定数!$A$6:$A$13,定数!$B$6:$B$13))</f>
        <v/>
      </c>
      <c r="N64" s="35"/>
      <c r="O64" s="8"/>
      <c r="P64" s="46"/>
      <c r="Q64" s="46"/>
      <c r="R64" s="49" t="str">
        <f>IF(P64="","",T64*M64*LOOKUP(RIGHT($D$2,3),定数!$A$6:$A$13,定数!$B$6:$B$13))</f>
        <v/>
      </c>
      <c r="S64" s="49"/>
      <c r="T64" s="50" t="str">
        <f t="shared" si="7"/>
        <v/>
      </c>
      <c r="U64" s="50"/>
      <c r="V64" t="str">
        <f t="shared" si="10"/>
        <v/>
      </c>
      <c r="W64" t="str">
        <f t="shared" si="2"/>
        <v/>
      </c>
      <c r="X64" s="41" t="str">
        <f t="shared" si="8"/>
        <v/>
      </c>
      <c r="Y64" s="42" t="str">
        <f t="shared" si="9"/>
        <v/>
      </c>
      <c r="Z64" t="str">
        <f t="shared" si="3"/>
        <v/>
      </c>
      <c r="AA64" t="str">
        <f t="shared" si="4"/>
        <v/>
      </c>
    </row>
    <row r="65" spans="2:27" x14ac:dyDescent="0.2">
      <c r="B65" s="35">
        <v>57</v>
      </c>
      <c r="C65" s="45" t="str">
        <f t="shared" si="0"/>
        <v/>
      </c>
      <c r="D65" s="45"/>
      <c r="E65" s="35"/>
      <c r="F65" s="8"/>
      <c r="G65" s="35"/>
      <c r="H65" s="46"/>
      <c r="I65" s="46"/>
      <c r="J65" s="35"/>
      <c r="K65" s="47" t="str">
        <f t="shared" si="6"/>
        <v/>
      </c>
      <c r="L65" s="48"/>
      <c r="M65" s="6" t="str">
        <f>IF(J65="","",(K65/J65)/LOOKUP(RIGHT($D$2,3),定数!$A$6:$A$13,定数!$B$6:$B$13))</f>
        <v/>
      </c>
      <c r="N65" s="35"/>
      <c r="O65" s="8"/>
      <c r="P65" s="46"/>
      <c r="Q65" s="46"/>
      <c r="R65" s="49" t="str">
        <f>IF(P65="","",T65*M65*LOOKUP(RIGHT($D$2,3),定数!$A$6:$A$13,定数!$B$6:$B$13))</f>
        <v/>
      </c>
      <c r="S65" s="49"/>
      <c r="T65" s="50" t="str">
        <f t="shared" si="7"/>
        <v/>
      </c>
      <c r="U65" s="50"/>
      <c r="V65" t="str">
        <f t="shared" si="10"/>
        <v/>
      </c>
      <c r="W65" t="str">
        <f t="shared" si="2"/>
        <v/>
      </c>
      <c r="X65" s="41" t="str">
        <f t="shared" si="8"/>
        <v/>
      </c>
      <c r="Y65" s="42" t="str">
        <f t="shared" si="9"/>
        <v/>
      </c>
      <c r="Z65" t="str">
        <f t="shared" si="3"/>
        <v/>
      </c>
      <c r="AA65" t="str">
        <f t="shared" si="4"/>
        <v/>
      </c>
    </row>
    <row r="66" spans="2:27" x14ac:dyDescent="0.2">
      <c r="B66" s="35">
        <v>58</v>
      </c>
      <c r="C66" s="45" t="str">
        <f t="shared" si="0"/>
        <v/>
      </c>
      <c r="D66" s="45"/>
      <c r="E66" s="35"/>
      <c r="F66" s="8"/>
      <c r="G66" s="35"/>
      <c r="H66" s="46"/>
      <c r="I66" s="46"/>
      <c r="J66" s="35"/>
      <c r="K66" s="47" t="str">
        <f t="shared" si="6"/>
        <v/>
      </c>
      <c r="L66" s="48"/>
      <c r="M66" s="6" t="str">
        <f>IF(J66="","",(K66/J66)/LOOKUP(RIGHT($D$2,3),定数!$A$6:$A$13,定数!$B$6:$B$13))</f>
        <v/>
      </c>
      <c r="N66" s="35"/>
      <c r="O66" s="8"/>
      <c r="P66" s="46"/>
      <c r="Q66" s="46"/>
      <c r="R66" s="49" t="str">
        <f>IF(P66="","",T66*M66*LOOKUP(RIGHT($D$2,3),定数!$A$6:$A$13,定数!$B$6:$B$13))</f>
        <v/>
      </c>
      <c r="S66" s="49"/>
      <c r="T66" s="50" t="str">
        <f t="shared" si="7"/>
        <v/>
      </c>
      <c r="U66" s="50"/>
      <c r="V66" t="str">
        <f t="shared" si="10"/>
        <v/>
      </c>
      <c r="W66" t="str">
        <f t="shared" si="2"/>
        <v/>
      </c>
      <c r="X66" s="41" t="str">
        <f t="shared" si="8"/>
        <v/>
      </c>
      <c r="Y66" s="42" t="str">
        <f t="shared" si="9"/>
        <v/>
      </c>
      <c r="Z66" t="str">
        <f t="shared" si="3"/>
        <v/>
      </c>
      <c r="AA66" t="str">
        <f t="shared" si="4"/>
        <v/>
      </c>
    </row>
    <row r="67" spans="2:27" x14ac:dyDescent="0.2">
      <c r="B67" s="35">
        <v>59</v>
      </c>
      <c r="C67" s="45" t="str">
        <f t="shared" si="0"/>
        <v/>
      </c>
      <c r="D67" s="45"/>
      <c r="E67" s="35"/>
      <c r="F67" s="8"/>
      <c r="G67" s="35"/>
      <c r="H67" s="46"/>
      <c r="I67" s="46"/>
      <c r="J67" s="35"/>
      <c r="K67" s="47" t="str">
        <f t="shared" si="6"/>
        <v/>
      </c>
      <c r="L67" s="48"/>
      <c r="M67" s="6" t="str">
        <f>IF(J67="","",(K67/J67)/LOOKUP(RIGHT($D$2,3),定数!$A$6:$A$13,定数!$B$6:$B$13))</f>
        <v/>
      </c>
      <c r="N67" s="35"/>
      <c r="O67" s="8"/>
      <c r="P67" s="46"/>
      <c r="Q67" s="46"/>
      <c r="R67" s="49" t="str">
        <f>IF(P67="","",T67*M67*LOOKUP(RIGHT($D$2,3),定数!$A$6:$A$13,定数!$B$6:$B$13))</f>
        <v/>
      </c>
      <c r="S67" s="49"/>
      <c r="T67" s="50" t="str">
        <f t="shared" si="7"/>
        <v/>
      </c>
      <c r="U67" s="50"/>
      <c r="V67" t="str">
        <f t="shared" si="10"/>
        <v/>
      </c>
      <c r="W67" t="str">
        <f t="shared" si="2"/>
        <v/>
      </c>
      <c r="X67" s="41" t="str">
        <f t="shared" si="8"/>
        <v/>
      </c>
      <c r="Y67" s="42" t="str">
        <f t="shared" si="9"/>
        <v/>
      </c>
      <c r="Z67" t="str">
        <f t="shared" si="3"/>
        <v/>
      </c>
      <c r="AA67" t="str">
        <f t="shared" si="4"/>
        <v/>
      </c>
    </row>
    <row r="68" spans="2:27" x14ac:dyDescent="0.2">
      <c r="B68" s="35">
        <v>60</v>
      </c>
      <c r="C68" s="45" t="str">
        <f t="shared" si="0"/>
        <v/>
      </c>
      <c r="D68" s="45"/>
      <c r="E68" s="35"/>
      <c r="F68" s="8"/>
      <c r="G68" s="35"/>
      <c r="H68" s="46"/>
      <c r="I68" s="46"/>
      <c r="J68" s="35"/>
      <c r="K68" s="47" t="str">
        <f t="shared" si="6"/>
        <v/>
      </c>
      <c r="L68" s="48"/>
      <c r="M68" s="6" t="str">
        <f>IF(J68="","",(K68/J68)/LOOKUP(RIGHT($D$2,3),定数!$A$6:$A$13,定数!$B$6:$B$13))</f>
        <v/>
      </c>
      <c r="N68" s="35"/>
      <c r="O68" s="8"/>
      <c r="P68" s="46"/>
      <c r="Q68" s="46"/>
      <c r="R68" s="49" t="str">
        <f>IF(P68="","",T68*M68*LOOKUP(RIGHT($D$2,3),定数!$A$6:$A$13,定数!$B$6:$B$13))</f>
        <v/>
      </c>
      <c r="S68" s="49"/>
      <c r="T68" s="50" t="str">
        <f t="shared" si="7"/>
        <v/>
      </c>
      <c r="U68" s="50"/>
      <c r="V68" t="str">
        <f t="shared" si="10"/>
        <v/>
      </c>
      <c r="W68" t="str">
        <f t="shared" si="2"/>
        <v/>
      </c>
      <c r="X68" s="41" t="str">
        <f t="shared" si="8"/>
        <v/>
      </c>
      <c r="Y68" s="42" t="str">
        <f t="shared" si="9"/>
        <v/>
      </c>
      <c r="Z68" t="str">
        <f t="shared" si="3"/>
        <v/>
      </c>
      <c r="AA68" t="str">
        <f t="shared" si="4"/>
        <v/>
      </c>
    </row>
    <row r="69" spans="2:27" x14ac:dyDescent="0.2">
      <c r="B69" s="35">
        <v>61</v>
      </c>
      <c r="C69" s="45" t="str">
        <f t="shared" si="0"/>
        <v/>
      </c>
      <c r="D69" s="45"/>
      <c r="E69" s="35"/>
      <c r="F69" s="8"/>
      <c r="G69" s="35"/>
      <c r="H69" s="46"/>
      <c r="I69" s="46"/>
      <c r="J69" s="35"/>
      <c r="K69" s="47" t="str">
        <f t="shared" si="6"/>
        <v/>
      </c>
      <c r="L69" s="48"/>
      <c r="M69" s="6" t="str">
        <f>IF(J69="","",(K69/J69)/LOOKUP(RIGHT($D$2,3),定数!$A$6:$A$13,定数!$B$6:$B$13))</f>
        <v/>
      </c>
      <c r="N69" s="35"/>
      <c r="O69" s="8"/>
      <c r="P69" s="46"/>
      <c r="Q69" s="46"/>
      <c r="R69" s="49" t="str">
        <f>IF(P69="","",T69*M69*LOOKUP(RIGHT($D$2,3),定数!$A$6:$A$13,定数!$B$6:$B$13))</f>
        <v/>
      </c>
      <c r="S69" s="49"/>
      <c r="T69" s="50" t="str">
        <f t="shared" si="7"/>
        <v/>
      </c>
      <c r="U69" s="50"/>
      <c r="V69" t="str">
        <f t="shared" si="10"/>
        <v/>
      </c>
      <c r="W69" t="str">
        <f t="shared" si="2"/>
        <v/>
      </c>
      <c r="X69" s="41" t="str">
        <f t="shared" si="8"/>
        <v/>
      </c>
      <c r="Y69" s="42" t="str">
        <f t="shared" si="9"/>
        <v/>
      </c>
      <c r="Z69" t="str">
        <f t="shared" si="3"/>
        <v/>
      </c>
      <c r="AA69" t="str">
        <f t="shared" si="4"/>
        <v/>
      </c>
    </row>
    <row r="70" spans="2:27" x14ac:dyDescent="0.2">
      <c r="B70" s="35">
        <v>62</v>
      </c>
      <c r="C70" s="45" t="str">
        <f t="shared" si="0"/>
        <v/>
      </c>
      <c r="D70" s="45"/>
      <c r="E70" s="35"/>
      <c r="F70" s="8"/>
      <c r="G70" s="35"/>
      <c r="H70" s="46"/>
      <c r="I70" s="46"/>
      <c r="J70" s="35"/>
      <c r="K70" s="47" t="str">
        <f t="shared" si="6"/>
        <v/>
      </c>
      <c r="L70" s="48"/>
      <c r="M70" s="6" t="str">
        <f>IF(J70="","",(K70/J70)/LOOKUP(RIGHT($D$2,3),定数!$A$6:$A$13,定数!$B$6:$B$13))</f>
        <v/>
      </c>
      <c r="N70" s="35"/>
      <c r="O70" s="8"/>
      <c r="P70" s="46"/>
      <c r="Q70" s="46"/>
      <c r="R70" s="49" t="str">
        <f>IF(P70="","",T70*M70*LOOKUP(RIGHT($D$2,3),定数!$A$6:$A$13,定数!$B$6:$B$13))</f>
        <v/>
      </c>
      <c r="S70" s="49"/>
      <c r="T70" s="50" t="str">
        <f t="shared" si="7"/>
        <v/>
      </c>
      <c r="U70" s="50"/>
      <c r="V70" t="str">
        <f t="shared" si="10"/>
        <v/>
      </c>
      <c r="W70" t="str">
        <f t="shared" si="2"/>
        <v/>
      </c>
      <c r="X70" s="41" t="str">
        <f t="shared" si="8"/>
        <v/>
      </c>
      <c r="Y70" s="42" t="str">
        <f t="shared" si="9"/>
        <v/>
      </c>
      <c r="Z70" t="str">
        <f t="shared" si="3"/>
        <v/>
      </c>
      <c r="AA70" t="str">
        <f t="shared" si="4"/>
        <v/>
      </c>
    </row>
    <row r="71" spans="2:27" x14ac:dyDescent="0.2">
      <c r="B71" s="35">
        <v>63</v>
      </c>
      <c r="C71" s="45" t="str">
        <f t="shared" si="0"/>
        <v/>
      </c>
      <c r="D71" s="45"/>
      <c r="E71" s="35"/>
      <c r="F71" s="8"/>
      <c r="G71" s="35"/>
      <c r="H71" s="46"/>
      <c r="I71" s="46"/>
      <c r="J71" s="35"/>
      <c r="K71" s="47" t="str">
        <f t="shared" si="6"/>
        <v/>
      </c>
      <c r="L71" s="48"/>
      <c r="M71" s="6" t="str">
        <f>IF(J71="","",(K71/J71)/LOOKUP(RIGHT($D$2,3),定数!$A$6:$A$13,定数!$B$6:$B$13))</f>
        <v/>
      </c>
      <c r="N71" s="35"/>
      <c r="O71" s="8"/>
      <c r="P71" s="46"/>
      <c r="Q71" s="46"/>
      <c r="R71" s="49" t="str">
        <f>IF(P71="","",T71*M71*LOOKUP(RIGHT($D$2,3),定数!$A$6:$A$13,定数!$B$6:$B$13))</f>
        <v/>
      </c>
      <c r="S71" s="49"/>
      <c r="T71" s="50" t="str">
        <f t="shared" si="7"/>
        <v/>
      </c>
      <c r="U71" s="50"/>
      <c r="V71" t="str">
        <f t="shared" si="10"/>
        <v/>
      </c>
      <c r="W71" t="str">
        <f t="shared" si="2"/>
        <v/>
      </c>
      <c r="X71" s="41" t="str">
        <f t="shared" si="8"/>
        <v/>
      </c>
      <c r="Y71" s="42" t="str">
        <f t="shared" si="9"/>
        <v/>
      </c>
      <c r="Z71" t="str">
        <f t="shared" si="3"/>
        <v/>
      </c>
      <c r="AA71" t="str">
        <f t="shared" si="4"/>
        <v/>
      </c>
    </row>
    <row r="72" spans="2:27" x14ac:dyDescent="0.2">
      <c r="B72" s="35">
        <v>64</v>
      </c>
      <c r="C72" s="45" t="str">
        <f t="shared" si="0"/>
        <v/>
      </c>
      <c r="D72" s="45"/>
      <c r="E72" s="35"/>
      <c r="F72" s="8"/>
      <c r="G72" s="35"/>
      <c r="H72" s="46"/>
      <c r="I72" s="46"/>
      <c r="J72" s="35"/>
      <c r="K72" s="47" t="str">
        <f t="shared" si="6"/>
        <v/>
      </c>
      <c r="L72" s="48"/>
      <c r="M72" s="6" t="str">
        <f>IF(J72="","",(K72/J72)/LOOKUP(RIGHT($D$2,3),定数!$A$6:$A$13,定数!$B$6:$B$13))</f>
        <v/>
      </c>
      <c r="N72" s="35"/>
      <c r="O72" s="8"/>
      <c r="P72" s="46"/>
      <c r="Q72" s="46"/>
      <c r="R72" s="49" t="str">
        <f>IF(P72="","",T72*M72*LOOKUP(RIGHT($D$2,3),定数!$A$6:$A$13,定数!$B$6:$B$13))</f>
        <v/>
      </c>
      <c r="S72" s="49"/>
      <c r="T72" s="50" t="str">
        <f t="shared" si="7"/>
        <v/>
      </c>
      <c r="U72" s="50"/>
      <c r="V72" t="str">
        <f t="shared" si="10"/>
        <v/>
      </c>
      <c r="W72" t="str">
        <f t="shared" si="2"/>
        <v/>
      </c>
      <c r="X72" s="41" t="str">
        <f t="shared" si="8"/>
        <v/>
      </c>
      <c r="Y72" s="42" t="str">
        <f t="shared" si="9"/>
        <v/>
      </c>
      <c r="Z72" t="str">
        <f t="shared" si="3"/>
        <v/>
      </c>
      <c r="AA72" t="str">
        <f t="shared" si="4"/>
        <v/>
      </c>
    </row>
    <row r="73" spans="2:27" x14ac:dyDescent="0.2">
      <c r="B73" s="35">
        <v>65</v>
      </c>
      <c r="C73" s="45" t="str">
        <f t="shared" si="0"/>
        <v/>
      </c>
      <c r="D73" s="45"/>
      <c r="E73" s="35"/>
      <c r="F73" s="8"/>
      <c r="G73" s="35"/>
      <c r="H73" s="46"/>
      <c r="I73" s="46"/>
      <c r="J73" s="35"/>
      <c r="K73" s="47" t="str">
        <f t="shared" si="6"/>
        <v/>
      </c>
      <c r="L73" s="48"/>
      <c r="M73" s="6" t="str">
        <f>IF(J73="","",(K73/J73)/LOOKUP(RIGHT($D$2,3),定数!$A$6:$A$13,定数!$B$6:$B$13))</f>
        <v/>
      </c>
      <c r="N73" s="35"/>
      <c r="O73" s="8"/>
      <c r="P73" s="46"/>
      <c r="Q73" s="46"/>
      <c r="R73" s="49" t="str">
        <f>IF(P73="","",T73*M73*LOOKUP(RIGHT($D$2,3),定数!$A$6:$A$13,定数!$B$6:$B$13))</f>
        <v/>
      </c>
      <c r="S73" s="49"/>
      <c r="T73" s="50" t="str">
        <f t="shared" si="7"/>
        <v/>
      </c>
      <c r="U73" s="50"/>
      <c r="V73" t="str">
        <f t="shared" si="10"/>
        <v/>
      </c>
      <c r="W73" t="str">
        <f t="shared" si="2"/>
        <v/>
      </c>
      <c r="X73" s="41" t="str">
        <f t="shared" si="8"/>
        <v/>
      </c>
      <c r="Y73" s="42" t="str">
        <f t="shared" si="9"/>
        <v/>
      </c>
      <c r="Z73" t="str">
        <f t="shared" si="3"/>
        <v/>
      </c>
      <c r="AA73" t="str">
        <f t="shared" si="4"/>
        <v/>
      </c>
    </row>
    <row r="74" spans="2:27" x14ac:dyDescent="0.2">
      <c r="B74" s="35">
        <v>66</v>
      </c>
      <c r="C74" s="45" t="str">
        <f t="shared" ref="C74:C108" si="11">IF(R73="","",C73+R73)</f>
        <v/>
      </c>
      <c r="D74" s="45"/>
      <c r="E74" s="35"/>
      <c r="F74" s="8"/>
      <c r="G74" s="35"/>
      <c r="H74" s="46"/>
      <c r="I74" s="46"/>
      <c r="J74" s="35"/>
      <c r="K74" s="47" t="str">
        <f t="shared" si="6"/>
        <v/>
      </c>
      <c r="L74" s="48"/>
      <c r="M74" s="6" t="str">
        <f>IF(J74="","",(K74/J74)/LOOKUP(RIGHT($D$2,3),定数!$A$6:$A$13,定数!$B$6:$B$13))</f>
        <v/>
      </c>
      <c r="N74" s="35"/>
      <c r="O74" s="8"/>
      <c r="P74" s="46"/>
      <c r="Q74" s="46"/>
      <c r="R74" s="49" t="str">
        <f>IF(P74="","",T74*M74*LOOKUP(RIGHT($D$2,3),定数!$A$6:$A$13,定数!$B$6:$B$13))</f>
        <v/>
      </c>
      <c r="S74" s="49"/>
      <c r="T74" s="50" t="str">
        <f t="shared" si="7"/>
        <v/>
      </c>
      <c r="U74" s="50"/>
      <c r="V74" t="str">
        <f t="shared" si="10"/>
        <v/>
      </c>
      <c r="W74" t="str">
        <f t="shared" si="10"/>
        <v/>
      </c>
      <c r="X74" s="41" t="str">
        <f t="shared" si="8"/>
        <v/>
      </c>
      <c r="Y74" s="42" t="str">
        <f t="shared" si="9"/>
        <v/>
      </c>
      <c r="Z74" t="str">
        <f t="shared" ref="Z74:Z108" si="12">IF(R74&gt;0,R74,"")</f>
        <v/>
      </c>
      <c r="AA74" t="str">
        <f t="shared" ref="AA74:AA108" si="13">IF(R74&lt;0,R74,"")</f>
        <v/>
      </c>
    </row>
    <row r="75" spans="2:27" x14ac:dyDescent="0.2">
      <c r="B75" s="35">
        <v>67</v>
      </c>
      <c r="C75" s="45" t="str">
        <f t="shared" si="11"/>
        <v/>
      </c>
      <c r="D75" s="45"/>
      <c r="E75" s="35"/>
      <c r="F75" s="8"/>
      <c r="G75" s="35"/>
      <c r="H75" s="46"/>
      <c r="I75" s="46"/>
      <c r="J75" s="35"/>
      <c r="K75" s="47" t="str">
        <f t="shared" ref="K75:K108" si="14">IF(J75="","",C75*0.03)</f>
        <v/>
      </c>
      <c r="L75" s="48"/>
      <c r="M75" s="6" t="str">
        <f>IF(J75="","",(K75/J75)/LOOKUP(RIGHT($D$2,3),定数!$A$6:$A$13,定数!$B$6:$B$13))</f>
        <v/>
      </c>
      <c r="N75" s="35"/>
      <c r="O75" s="8"/>
      <c r="P75" s="46"/>
      <c r="Q75" s="46"/>
      <c r="R75" s="49" t="str">
        <f>IF(P75="","",T75*M75*LOOKUP(RIGHT($D$2,3),定数!$A$6:$A$13,定数!$B$6:$B$13))</f>
        <v/>
      </c>
      <c r="S75" s="49"/>
      <c r="T75" s="50" t="str">
        <f t="shared" si="7"/>
        <v/>
      </c>
      <c r="U75" s="50"/>
      <c r="V75" t="str">
        <f t="shared" ref="V75:W90" si="15">IF(S75&lt;&gt;"",IF(S75&lt;0,1+V74,0),"")</f>
        <v/>
      </c>
      <c r="W75" t="str">
        <f t="shared" si="15"/>
        <v/>
      </c>
      <c r="X75" s="41" t="str">
        <f t="shared" si="8"/>
        <v/>
      </c>
      <c r="Y75" s="42" t="str">
        <f t="shared" si="9"/>
        <v/>
      </c>
      <c r="Z75" t="str">
        <f t="shared" si="12"/>
        <v/>
      </c>
      <c r="AA75" t="str">
        <f t="shared" si="13"/>
        <v/>
      </c>
    </row>
    <row r="76" spans="2:27" x14ac:dyDescent="0.2">
      <c r="B76" s="35">
        <v>68</v>
      </c>
      <c r="C76" s="45" t="str">
        <f t="shared" si="11"/>
        <v/>
      </c>
      <c r="D76" s="45"/>
      <c r="E76" s="35"/>
      <c r="F76" s="8"/>
      <c r="G76" s="35"/>
      <c r="H76" s="46"/>
      <c r="I76" s="46"/>
      <c r="J76" s="35"/>
      <c r="K76" s="47" t="str">
        <f t="shared" si="14"/>
        <v/>
      </c>
      <c r="L76" s="48"/>
      <c r="M76" s="6" t="str">
        <f>IF(J76="","",(K76/J76)/LOOKUP(RIGHT($D$2,3),定数!$A$6:$A$13,定数!$B$6:$B$13))</f>
        <v/>
      </c>
      <c r="N76" s="35"/>
      <c r="O76" s="8"/>
      <c r="P76" s="46"/>
      <c r="Q76" s="46"/>
      <c r="R76" s="49" t="str">
        <f>IF(P76="","",T76*M76*LOOKUP(RIGHT($D$2,3),定数!$A$6:$A$13,定数!$B$6:$B$13))</f>
        <v/>
      </c>
      <c r="S76" s="49"/>
      <c r="T76" s="50" t="str">
        <f t="shared" ref="T76:T108" si="16">IF(P76="","",IF(G76="買",(P76-H76),(H76-P76))*IF(RIGHT($D$2,3)="JPY",100,10000))</f>
        <v/>
      </c>
      <c r="U76" s="50"/>
      <c r="V76" t="str">
        <f t="shared" si="15"/>
        <v/>
      </c>
      <c r="W76" t="str">
        <f t="shared" si="15"/>
        <v/>
      </c>
      <c r="X76" s="41" t="str">
        <f t="shared" ref="X76:X108" si="17">IF(C76&lt;&gt;"",MAX(X75,C76),"")</f>
        <v/>
      </c>
      <c r="Y76" s="42" t="str">
        <f t="shared" ref="Y76:Y108" si="18">IF(X76&lt;&gt;"",1-(C76/X76),"")</f>
        <v/>
      </c>
      <c r="Z76" t="str">
        <f t="shared" si="12"/>
        <v/>
      </c>
      <c r="AA76" t="str">
        <f t="shared" si="13"/>
        <v/>
      </c>
    </row>
    <row r="77" spans="2:27" x14ac:dyDescent="0.2">
      <c r="B77" s="35">
        <v>69</v>
      </c>
      <c r="C77" s="45" t="str">
        <f t="shared" si="11"/>
        <v/>
      </c>
      <c r="D77" s="45"/>
      <c r="E77" s="35"/>
      <c r="F77" s="8"/>
      <c r="G77" s="35"/>
      <c r="H77" s="46"/>
      <c r="I77" s="46"/>
      <c r="J77" s="35"/>
      <c r="K77" s="47" t="str">
        <f t="shared" si="14"/>
        <v/>
      </c>
      <c r="L77" s="48"/>
      <c r="M77" s="6" t="str">
        <f>IF(J77="","",(K77/J77)/LOOKUP(RIGHT($D$2,3),定数!$A$6:$A$13,定数!$B$6:$B$13))</f>
        <v/>
      </c>
      <c r="N77" s="35"/>
      <c r="O77" s="8"/>
      <c r="P77" s="46"/>
      <c r="Q77" s="46"/>
      <c r="R77" s="49" t="str">
        <f>IF(P77="","",T77*M77*LOOKUP(RIGHT($D$2,3),定数!$A$6:$A$13,定数!$B$6:$B$13))</f>
        <v/>
      </c>
      <c r="S77" s="49"/>
      <c r="T77" s="50" t="str">
        <f t="shared" si="16"/>
        <v/>
      </c>
      <c r="U77" s="50"/>
      <c r="V77" t="str">
        <f t="shared" si="15"/>
        <v/>
      </c>
      <c r="W77" t="str">
        <f t="shared" si="15"/>
        <v/>
      </c>
      <c r="X77" s="41" t="str">
        <f t="shared" si="17"/>
        <v/>
      </c>
      <c r="Y77" s="42" t="str">
        <f t="shared" si="18"/>
        <v/>
      </c>
      <c r="Z77" t="str">
        <f t="shared" si="12"/>
        <v/>
      </c>
      <c r="AA77" t="str">
        <f t="shared" si="13"/>
        <v/>
      </c>
    </row>
    <row r="78" spans="2:27" x14ac:dyDescent="0.2">
      <c r="B78" s="35">
        <v>70</v>
      </c>
      <c r="C78" s="45" t="str">
        <f t="shared" si="11"/>
        <v/>
      </c>
      <c r="D78" s="45"/>
      <c r="E78" s="35"/>
      <c r="F78" s="8"/>
      <c r="G78" s="35"/>
      <c r="H78" s="46"/>
      <c r="I78" s="46"/>
      <c r="J78" s="35"/>
      <c r="K78" s="47" t="str">
        <f t="shared" si="14"/>
        <v/>
      </c>
      <c r="L78" s="48"/>
      <c r="M78" s="6" t="str">
        <f>IF(J78="","",(K78/J78)/LOOKUP(RIGHT($D$2,3),定数!$A$6:$A$13,定数!$B$6:$B$13))</f>
        <v/>
      </c>
      <c r="N78" s="35"/>
      <c r="O78" s="8"/>
      <c r="P78" s="46"/>
      <c r="Q78" s="46"/>
      <c r="R78" s="49" t="str">
        <f>IF(P78="","",T78*M78*LOOKUP(RIGHT($D$2,3),定数!$A$6:$A$13,定数!$B$6:$B$13))</f>
        <v/>
      </c>
      <c r="S78" s="49"/>
      <c r="T78" s="50" t="str">
        <f t="shared" si="16"/>
        <v/>
      </c>
      <c r="U78" s="50"/>
      <c r="V78" t="str">
        <f t="shared" si="15"/>
        <v/>
      </c>
      <c r="W78" t="str">
        <f t="shared" si="15"/>
        <v/>
      </c>
      <c r="X78" s="41" t="str">
        <f t="shared" si="17"/>
        <v/>
      </c>
      <c r="Y78" s="42" t="str">
        <f t="shared" si="18"/>
        <v/>
      </c>
      <c r="Z78" t="str">
        <f t="shared" si="12"/>
        <v/>
      </c>
      <c r="AA78" t="str">
        <f t="shared" si="13"/>
        <v/>
      </c>
    </row>
    <row r="79" spans="2:27" x14ac:dyDescent="0.2">
      <c r="B79" s="35">
        <v>71</v>
      </c>
      <c r="C79" s="45" t="str">
        <f t="shared" si="11"/>
        <v/>
      </c>
      <c r="D79" s="45"/>
      <c r="E79" s="35"/>
      <c r="F79" s="8"/>
      <c r="G79" s="35"/>
      <c r="H79" s="46"/>
      <c r="I79" s="46"/>
      <c r="J79" s="35"/>
      <c r="K79" s="47" t="str">
        <f t="shared" si="14"/>
        <v/>
      </c>
      <c r="L79" s="48"/>
      <c r="M79" s="6" t="str">
        <f>IF(J79="","",(K79/J79)/LOOKUP(RIGHT($D$2,3),定数!$A$6:$A$13,定数!$B$6:$B$13))</f>
        <v/>
      </c>
      <c r="N79" s="35"/>
      <c r="O79" s="8"/>
      <c r="P79" s="46"/>
      <c r="Q79" s="46"/>
      <c r="R79" s="49" t="str">
        <f>IF(P79="","",T79*M79*LOOKUP(RIGHT($D$2,3),定数!$A$6:$A$13,定数!$B$6:$B$13))</f>
        <v/>
      </c>
      <c r="S79" s="49"/>
      <c r="T79" s="50" t="str">
        <f t="shared" si="16"/>
        <v/>
      </c>
      <c r="U79" s="50"/>
      <c r="V79" t="str">
        <f t="shared" si="15"/>
        <v/>
      </c>
      <c r="W79" t="str">
        <f t="shared" si="15"/>
        <v/>
      </c>
      <c r="X79" s="41" t="str">
        <f t="shared" si="17"/>
        <v/>
      </c>
      <c r="Y79" s="42" t="str">
        <f t="shared" si="18"/>
        <v/>
      </c>
      <c r="Z79" t="str">
        <f t="shared" si="12"/>
        <v/>
      </c>
      <c r="AA79" t="str">
        <f t="shared" si="13"/>
        <v/>
      </c>
    </row>
    <row r="80" spans="2:27" x14ac:dyDescent="0.2">
      <c r="B80" s="35">
        <v>72</v>
      </c>
      <c r="C80" s="45" t="str">
        <f t="shared" si="11"/>
        <v/>
      </c>
      <c r="D80" s="45"/>
      <c r="E80" s="35"/>
      <c r="F80" s="8"/>
      <c r="G80" s="35"/>
      <c r="H80" s="46"/>
      <c r="I80" s="46"/>
      <c r="J80" s="35"/>
      <c r="K80" s="47" t="str">
        <f t="shared" si="14"/>
        <v/>
      </c>
      <c r="L80" s="48"/>
      <c r="M80" s="6" t="str">
        <f>IF(J80="","",(K80/J80)/LOOKUP(RIGHT($D$2,3),定数!$A$6:$A$13,定数!$B$6:$B$13))</f>
        <v/>
      </c>
      <c r="N80" s="35"/>
      <c r="O80" s="8"/>
      <c r="P80" s="46"/>
      <c r="Q80" s="46"/>
      <c r="R80" s="49" t="str">
        <f>IF(P80="","",T80*M80*LOOKUP(RIGHT($D$2,3),定数!$A$6:$A$13,定数!$B$6:$B$13))</f>
        <v/>
      </c>
      <c r="S80" s="49"/>
      <c r="T80" s="50" t="str">
        <f t="shared" si="16"/>
        <v/>
      </c>
      <c r="U80" s="50"/>
      <c r="V80" t="str">
        <f t="shared" si="15"/>
        <v/>
      </c>
      <c r="W80" t="str">
        <f t="shared" si="15"/>
        <v/>
      </c>
      <c r="X80" s="41" t="str">
        <f t="shared" si="17"/>
        <v/>
      </c>
      <c r="Y80" s="42" t="str">
        <f t="shared" si="18"/>
        <v/>
      </c>
      <c r="Z80" t="str">
        <f t="shared" si="12"/>
        <v/>
      </c>
      <c r="AA80" t="str">
        <f t="shared" si="13"/>
        <v/>
      </c>
    </row>
    <row r="81" spans="2:27" x14ac:dyDescent="0.2">
      <c r="B81" s="35">
        <v>73</v>
      </c>
      <c r="C81" s="45" t="str">
        <f t="shared" si="11"/>
        <v/>
      </c>
      <c r="D81" s="45"/>
      <c r="E81" s="35"/>
      <c r="F81" s="8"/>
      <c r="G81" s="35"/>
      <c r="H81" s="46"/>
      <c r="I81" s="46"/>
      <c r="J81" s="35"/>
      <c r="K81" s="47" t="str">
        <f t="shared" si="14"/>
        <v/>
      </c>
      <c r="L81" s="48"/>
      <c r="M81" s="6" t="str">
        <f>IF(J81="","",(K81/J81)/LOOKUP(RIGHT($D$2,3),定数!$A$6:$A$13,定数!$B$6:$B$13))</f>
        <v/>
      </c>
      <c r="N81" s="35"/>
      <c r="O81" s="8"/>
      <c r="P81" s="46"/>
      <c r="Q81" s="46"/>
      <c r="R81" s="49" t="str">
        <f>IF(P81="","",T81*M81*LOOKUP(RIGHT($D$2,3),定数!$A$6:$A$13,定数!$B$6:$B$13))</f>
        <v/>
      </c>
      <c r="S81" s="49"/>
      <c r="T81" s="50" t="str">
        <f t="shared" si="16"/>
        <v/>
      </c>
      <c r="U81" s="50"/>
      <c r="V81" t="str">
        <f t="shared" si="15"/>
        <v/>
      </c>
      <c r="W81" t="str">
        <f t="shared" si="15"/>
        <v/>
      </c>
      <c r="X81" s="41" t="str">
        <f t="shared" si="17"/>
        <v/>
      </c>
      <c r="Y81" s="42" t="str">
        <f t="shared" si="18"/>
        <v/>
      </c>
      <c r="Z81" t="str">
        <f t="shared" si="12"/>
        <v/>
      </c>
      <c r="AA81" t="str">
        <f t="shared" si="13"/>
        <v/>
      </c>
    </row>
    <row r="82" spans="2:27" x14ac:dyDescent="0.2">
      <c r="B82" s="35">
        <v>74</v>
      </c>
      <c r="C82" s="45" t="str">
        <f t="shared" si="11"/>
        <v/>
      </c>
      <c r="D82" s="45"/>
      <c r="E82" s="35"/>
      <c r="F82" s="8"/>
      <c r="G82" s="35"/>
      <c r="H82" s="46"/>
      <c r="I82" s="46"/>
      <c r="J82" s="35"/>
      <c r="K82" s="47" t="str">
        <f t="shared" si="14"/>
        <v/>
      </c>
      <c r="L82" s="48"/>
      <c r="M82" s="6" t="str">
        <f>IF(J82="","",(K82/J82)/LOOKUP(RIGHT($D$2,3),定数!$A$6:$A$13,定数!$B$6:$B$13))</f>
        <v/>
      </c>
      <c r="N82" s="35"/>
      <c r="O82" s="8"/>
      <c r="P82" s="46"/>
      <c r="Q82" s="46"/>
      <c r="R82" s="49" t="str">
        <f>IF(P82="","",T82*M82*LOOKUP(RIGHT($D$2,3),定数!$A$6:$A$13,定数!$B$6:$B$13))</f>
        <v/>
      </c>
      <c r="S82" s="49"/>
      <c r="T82" s="50" t="str">
        <f t="shared" si="16"/>
        <v/>
      </c>
      <c r="U82" s="50"/>
      <c r="V82" t="str">
        <f t="shared" si="15"/>
        <v/>
      </c>
      <c r="W82" t="str">
        <f t="shared" si="15"/>
        <v/>
      </c>
      <c r="X82" s="41" t="str">
        <f t="shared" si="17"/>
        <v/>
      </c>
      <c r="Y82" s="42" t="str">
        <f t="shared" si="18"/>
        <v/>
      </c>
      <c r="Z82" t="str">
        <f t="shared" si="12"/>
        <v/>
      </c>
      <c r="AA82" t="str">
        <f t="shared" si="13"/>
        <v/>
      </c>
    </row>
    <row r="83" spans="2:27" x14ac:dyDescent="0.2">
      <c r="B83" s="35">
        <v>75</v>
      </c>
      <c r="C83" s="45" t="str">
        <f t="shared" si="11"/>
        <v/>
      </c>
      <c r="D83" s="45"/>
      <c r="E83" s="35"/>
      <c r="F83" s="8"/>
      <c r="G83" s="35"/>
      <c r="H83" s="46"/>
      <c r="I83" s="46"/>
      <c r="J83" s="35"/>
      <c r="K83" s="47" t="str">
        <f t="shared" si="14"/>
        <v/>
      </c>
      <c r="L83" s="48"/>
      <c r="M83" s="6" t="str">
        <f>IF(J83="","",(K83/J83)/LOOKUP(RIGHT($D$2,3),定数!$A$6:$A$13,定数!$B$6:$B$13))</f>
        <v/>
      </c>
      <c r="N83" s="35"/>
      <c r="O83" s="8"/>
      <c r="P83" s="46"/>
      <c r="Q83" s="46"/>
      <c r="R83" s="49" t="str">
        <f>IF(P83="","",T83*M83*LOOKUP(RIGHT($D$2,3),定数!$A$6:$A$13,定数!$B$6:$B$13))</f>
        <v/>
      </c>
      <c r="S83" s="49"/>
      <c r="T83" s="50" t="str">
        <f t="shared" si="16"/>
        <v/>
      </c>
      <c r="U83" s="50"/>
      <c r="V83" t="str">
        <f t="shared" si="15"/>
        <v/>
      </c>
      <c r="W83" t="str">
        <f t="shared" si="15"/>
        <v/>
      </c>
      <c r="X83" s="41" t="str">
        <f t="shared" si="17"/>
        <v/>
      </c>
      <c r="Y83" s="42" t="str">
        <f t="shared" si="18"/>
        <v/>
      </c>
      <c r="Z83" t="str">
        <f t="shared" si="12"/>
        <v/>
      </c>
      <c r="AA83" t="str">
        <f t="shared" si="13"/>
        <v/>
      </c>
    </row>
    <row r="84" spans="2:27" x14ac:dyDescent="0.2">
      <c r="B84" s="35">
        <v>76</v>
      </c>
      <c r="C84" s="45" t="str">
        <f t="shared" si="11"/>
        <v/>
      </c>
      <c r="D84" s="45"/>
      <c r="E84" s="35"/>
      <c r="F84" s="8"/>
      <c r="G84" s="35"/>
      <c r="H84" s="46"/>
      <c r="I84" s="46"/>
      <c r="J84" s="35"/>
      <c r="K84" s="47" t="str">
        <f t="shared" si="14"/>
        <v/>
      </c>
      <c r="L84" s="48"/>
      <c r="M84" s="6" t="str">
        <f>IF(J84="","",(K84/J84)/LOOKUP(RIGHT($D$2,3),定数!$A$6:$A$13,定数!$B$6:$B$13))</f>
        <v/>
      </c>
      <c r="N84" s="35"/>
      <c r="O84" s="8"/>
      <c r="P84" s="46"/>
      <c r="Q84" s="46"/>
      <c r="R84" s="49" t="str">
        <f>IF(P84="","",T84*M84*LOOKUP(RIGHT($D$2,3),定数!$A$6:$A$13,定数!$B$6:$B$13))</f>
        <v/>
      </c>
      <c r="S84" s="49"/>
      <c r="T84" s="50" t="str">
        <f t="shared" si="16"/>
        <v/>
      </c>
      <c r="U84" s="50"/>
      <c r="V84" t="str">
        <f t="shared" si="15"/>
        <v/>
      </c>
      <c r="W84" t="str">
        <f t="shared" si="15"/>
        <v/>
      </c>
      <c r="X84" s="41" t="str">
        <f t="shared" si="17"/>
        <v/>
      </c>
      <c r="Y84" s="42" t="str">
        <f t="shared" si="18"/>
        <v/>
      </c>
      <c r="Z84" t="str">
        <f t="shared" si="12"/>
        <v/>
      </c>
      <c r="AA84" t="str">
        <f t="shared" si="13"/>
        <v/>
      </c>
    </row>
    <row r="85" spans="2:27" x14ac:dyDescent="0.2">
      <c r="B85" s="35">
        <v>77</v>
      </c>
      <c r="C85" s="45" t="str">
        <f t="shared" si="11"/>
        <v/>
      </c>
      <c r="D85" s="45"/>
      <c r="E85" s="35"/>
      <c r="F85" s="8"/>
      <c r="G85" s="35"/>
      <c r="H85" s="46"/>
      <c r="I85" s="46"/>
      <c r="J85" s="35"/>
      <c r="K85" s="47" t="str">
        <f t="shared" si="14"/>
        <v/>
      </c>
      <c r="L85" s="48"/>
      <c r="M85" s="6" t="str">
        <f>IF(J85="","",(K85/J85)/LOOKUP(RIGHT($D$2,3),定数!$A$6:$A$13,定数!$B$6:$B$13))</f>
        <v/>
      </c>
      <c r="N85" s="35"/>
      <c r="O85" s="8"/>
      <c r="P85" s="46"/>
      <c r="Q85" s="46"/>
      <c r="R85" s="49" t="str">
        <f>IF(P85="","",T85*M85*LOOKUP(RIGHT($D$2,3),定数!$A$6:$A$13,定数!$B$6:$B$13))</f>
        <v/>
      </c>
      <c r="S85" s="49"/>
      <c r="T85" s="50" t="str">
        <f t="shared" si="16"/>
        <v/>
      </c>
      <c r="U85" s="50"/>
      <c r="V85" t="str">
        <f t="shared" si="15"/>
        <v/>
      </c>
      <c r="W85" t="str">
        <f t="shared" si="15"/>
        <v/>
      </c>
      <c r="X85" s="41" t="str">
        <f t="shared" si="17"/>
        <v/>
      </c>
      <c r="Y85" s="42" t="str">
        <f t="shared" si="18"/>
        <v/>
      </c>
      <c r="Z85" t="str">
        <f t="shared" si="12"/>
        <v/>
      </c>
      <c r="AA85" t="str">
        <f t="shared" si="13"/>
        <v/>
      </c>
    </row>
    <row r="86" spans="2:27" x14ac:dyDescent="0.2">
      <c r="B86" s="35">
        <v>78</v>
      </c>
      <c r="C86" s="45" t="str">
        <f t="shared" si="11"/>
        <v/>
      </c>
      <c r="D86" s="45"/>
      <c r="E86" s="35"/>
      <c r="F86" s="8"/>
      <c r="G86" s="35"/>
      <c r="H86" s="46"/>
      <c r="I86" s="46"/>
      <c r="J86" s="35"/>
      <c r="K86" s="47" t="str">
        <f t="shared" si="14"/>
        <v/>
      </c>
      <c r="L86" s="48"/>
      <c r="M86" s="6" t="str">
        <f>IF(J86="","",(K86/J86)/LOOKUP(RIGHT($D$2,3),定数!$A$6:$A$13,定数!$B$6:$B$13))</f>
        <v/>
      </c>
      <c r="N86" s="35"/>
      <c r="O86" s="8"/>
      <c r="P86" s="46"/>
      <c r="Q86" s="46"/>
      <c r="R86" s="49" t="str">
        <f>IF(P86="","",T86*M86*LOOKUP(RIGHT($D$2,3),定数!$A$6:$A$13,定数!$B$6:$B$13))</f>
        <v/>
      </c>
      <c r="S86" s="49"/>
      <c r="T86" s="50" t="str">
        <f t="shared" si="16"/>
        <v/>
      </c>
      <c r="U86" s="50"/>
      <c r="V86" t="str">
        <f t="shared" si="15"/>
        <v/>
      </c>
      <c r="W86" t="str">
        <f t="shared" si="15"/>
        <v/>
      </c>
      <c r="X86" s="41" t="str">
        <f t="shared" si="17"/>
        <v/>
      </c>
      <c r="Y86" s="42" t="str">
        <f t="shared" si="18"/>
        <v/>
      </c>
      <c r="Z86" t="str">
        <f t="shared" si="12"/>
        <v/>
      </c>
      <c r="AA86" t="str">
        <f t="shared" si="13"/>
        <v/>
      </c>
    </row>
    <row r="87" spans="2:27" x14ac:dyDescent="0.2">
      <c r="B87" s="35">
        <v>79</v>
      </c>
      <c r="C87" s="45" t="str">
        <f t="shared" si="11"/>
        <v/>
      </c>
      <c r="D87" s="45"/>
      <c r="E87" s="35"/>
      <c r="F87" s="8"/>
      <c r="G87" s="35"/>
      <c r="H87" s="46"/>
      <c r="I87" s="46"/>
      <c r="J87" s="35"/>
      <c r="K87" s="47" t="str">
        <f t="shared" si="14"/>
        <v/>
      </c>
      <c r="L87" s="48"/>
      <c r="M87" s="6" t="str">
        <f>IF(J87="","",(K87/J87)/LOOKUP(RIGHT($D$2,3),定数!$A$6:$A$13,定数!$B$6:$B$13))</f>
        <v/>
      </c>
      <c r="N87" s="35"/>
      <c r="O87" s="8"/>
      <c r="P87" s="46"/>
      <c r="Q87" s="46"/>
      <c r="R87" s="49" t="str">
        <f>IF(P87="","",T87*M87*LOOKUP(RIGHT($D$2,3),定数!$A$6:$A$13,定数!$B$6:$B$13))</f>
        <v/>
      </c>
      <c r="S87" s="49"/>
      <c r="T87" s="50" t="str">
        <f t="shared" si="16"/>
        <v/>
      </c>
      <c r="U87" s="50"/>
      <c r="V87" t="str">
        <f t="shared" si="15"/>
        <v/>
      </c>
      <c r="W87" t="str">
        <f t="shared" si="15"/>
        <v/>
      </c>
      <c r="X87" s="41" t="str">
        <f t="shared" si="17"/>
        <v/>
      </c>
      <c r="Y87" s="42" t="str">
        <f t="shared" si="18"/>
        <v/>
      </c>
      <c r="Z87" t="str">
        <f t="shared" si="12"/>
        <v/>
      </c>
      <c r="AA87" t="str">
        <f t="shared" si="13"/>
        <v/>
      </c>
    </row>
    <row r="88" spans="2:27" x14ac:dyDescent="0.2">
      <c r="B88" s="35">
        <v>80</v>
      </c>
      <c r="C88" s="45" t="str">
        <f t="shared" si="11"/>
        <v/>
      </c>
      <c r="D88" s="45"/>
      <c r="E88" s="35"/>
      <c r="F88" s="8"/>
      <c r="G88" s="35"/>
      <c r="H88" s="46"/>
      <c r="I88" s="46"/>
      <c r="J88" s="35"/>
      <c r="K88" s="47" t="str">
        <f t="shared" si="14"/>
        <v/>
      </c>
      <c r="L88" s="48"/>
      <c r="M88" s="6" t="str">
        <f>IF(J88="","",(K88/J88)/LOOKUP(RIGHT($D$2,3),定数!$A$6:$A$13,定数!$B$6:$B$13))</f>
        <v/>
      </c>
      <c r="N88" s="35"/>
      <c r="O88" s="8"/>
      <c r="P88" s="46"/>
      <c r="Q88" s="46"/>
      <c r="R88" s="49" t="str">
        <f>IF(P88="","",T88*M88*LOOKUP(RIGHT($D$2,3),定数!$A$6:$A$13,定数!$B$6:$B$13))</f>
        <v/>
      </c>
      <c r="S88" s="49"/>
      <c r="T88" s="50" t="str">
        <f t="shared" si="16"/>
        <v/>
      </c>
      <c r="U88" s="50"/>
      <c r="V88" t="str">
        <f t="shared" si="15"/>
        <v/>
      </c>
      <c r="W88" t="str">
        <f t="shared" si="15"/>
        <v/>
      </c>
      <c r="X88" s="41" t="str">
        <f t="shared" si="17"/>
        <v/>
      </c>
      <c r="Y88" s="42" t="str">
        <f t="shared" si="18"/>
        <v/>
      </c>
      <c r="Z88" t="str">
        <f t="shared" si="12"/>
        <v/>
      </c>
      <c r="AA88" t="str">
        <f t="shared" si="13"/>
        <v/>
      </c>
    </row>
    <row r="89" spans="2:27" x14ac:dyDescent="0.2">
      <c r="B89" s="35">
        <v>81</v>
      </c>
      <c r="C89" s="45" t="str">
        <f t="shared" si="11"/>
        <v/>
      </c>
      <c r="D89" s="45"/>
      <c r="E89" s="35"/>
      <c r="F89" s="8"/>
      <c r="G89" s="35"/>
      <c r="H89" s="46"/>
      <c r="I89" s="46"/>
      <c r="J89" s="35"/>
      <c r="K89" s="47" t="str">
        <f t="shared" si="14"/>
        <v/>
      </c>
      <c r="L89" s="48"/>
      <c r="M89" s="6" t="str">
        <f>IF(J89="","",(K89/J89)/LOOKUP(RIGHT($D$2,3),定数!$A$6:$A$13,定数!$B$6:$B$13))</f>
        <v/>
      </c>
      <c r="N89" s="35"/>
      <c r="O89" s="8"/>
      <c r="P89" s="46"/>
      <c r="Q89" s="46"/>
      <c r="R89" s="49" t="str">
        <f>IF(P89="","",T89*M89*LOOKUP(RIGHT($D$2,3),定数!$A$6:$A$13,定数!$B$6:$B$13))</f>
        <v/>
      </c>
      <c r="S89" s="49"/>
      <c r="T89" s="50" t="str">
        <f t="shared" si="16"/>
        <v/>
      </c>
      <c r="U89" s="50"/>
      <c r="V89" t="str">
        <f t="shared" si="15"/>
        <v/>
      </c>
      <c r="W89" t="str">
        <f t="shared" si="15"/>
        <v/>
      </c>
      <c r="X89" s="41" t="str">
        <f t="shared" si="17"/>
        <v/>
      </c>
      <c r="Y89" s="42" t="str">
        <f t="shared" si="18"/>
        <v/>
      </c>
      <c r="Z89" t="str">
        <f t="shared" si="12"/>
        <v/>
      </c>
      <c r="AA89" t="str">
        <f t="shared" si="13"/>
        <v/>
      </c>
    </row>
    <row r="90" spans="2:27" x14ac:dyDescent="0.2">
      <c r="B90" s="35">
        <v>82</v>
      </c>
      <c r="C90" s="45" t="str">
        <f t="shared" si="11"/>
        <v/>
      </c>
      <c r="D90" s="45"/>
      <c r="E90" s="35"/>
      <c r="F90" s="8"/>
      <c r="G90" s="35"/>
      <c r="H90" s="46"/>
      <c r="I90" s="46"/>
      <c r="J90" s="35"/>
      <c r="K90" s="47" t="str">
        <f t="shared" si="14"/>
        <v/>
      </c>
      <c r="L90" s="48"/>
      <c r="M90" s="6" t="str">
        <f>IF(J90="","",(K90/J90)/LOOKUP(RIGHT($D$2,3),定数!$A$6:$A$13,定数!$B$6:$B$13))</f>
        <v/>
      </c>
      <c r="N90" s="35"/>
      <c r="O90" s="8"/>
      <c r="P90" s="46"/>
      <c r="Q90" s="46"/>
      <c r="R90" s="49" t="str">
        <f>IF(P90="","",T90*M90*LOOKUP(RIGHT($D$2,3),定数!$A$6:$A$13,定数!$B$6:$B$13))</f>
        <v/>
      </c>
      <c r="S90" s="49"/>
      <c r="T90" s="50" t="str">
        <f t="shared" si="16"/>
        <v/>
      </c>
      <c r="U90" s="50"/>
      <c r="V90" t="str">
        <f t="shared" si="15"/>
        <v/>
      </c>
      <c r="W90" t="str">
        <f t="shared" si="15"/>
        <v/>
      </c>
      <c r="X90" s="41" t="str">
        <f t="shared" si="17"/>
        <v/>
      </c>
      <c r="Y90" s="42" t="str">
        <f t="shared" si="18"/>
        <v/>
      </c>
      <c r="Z90" t="str">
        <f t="shared" si="12"/>
        <v/>
      </c>
      <c r="AA90" t="str">
        <f t="shared" si="13"/>
        <v/>
      </c>
    </row>
    <row r="91" spans="2:27" x14ac:dyDescent="0.2">
      <c r="B91" s="35">
        <v>83</v>
      </c>
      <c r="C91" s="45" t="str">
        <f t="shared" si="11"/>
        <v/>
      </c>
      <c r="D91" s="45"/>
      <c r="E91" s="35"/>
      <c r="F91" s="8"/>
      <c r="G91" s="35"/>
      <c r="H91" s="46"/>
      <c r="I91" s="46"/>
      <c r="J91" s="35"/>
      <c r="K91" s="47" t="str">
        <f t="shared" si="14"/>
        <v/>
      </c>
      <c r="L91" s="48"/>
      <c r="M91" s="6" t="str">
        <f>IF(J91="","",(K91/J91)/LOOKUP(RIGHT($D$2,3),定数!$A$6:$A$13,定数!$B$6:$B$13))</f>
        <v/>
      </c>
      <c r="N91" s="35"/>
      <c r="O91" s="8"/>
      <c r="P91" s="46"/>
      <c r="Q91" s="46"/>
      <c r="R91" s="49" t="str">
        <f>IF(P91="","",T91*M91*LOOKUP(RIGHT($D$2,3),定数!$A$6:$A$13,定数!$B$6:$B$13))</f>
        <v/>
      </c>
      <c r="S91" s="49"/>
      <c r="T91" s="50" t="str">
        <f t="shared" si="16"/>
        <v/>
      </c>
      <c r="U91" s="50"/>
      <c r="V91" t="str">
        <f t="shared" ref="V91:W106" si="19">IF(S91&lt;&gt;"",IF(S91&lt;0,1+V90,0),"")</f>
        <v/>
      </c>
      <c r="W91" t="str">
        <f t="shared" si="19"/>
        <v/>
      </c>
      <c r="X91" s="41" t="str">
        <f t="shared" si="17"/>
        <v/>
      </c>
      <c r="Y91" s="42" t="str">
        <f t="shared" si="18"/>
        <v/>
      </c>
      <c r="Z91" t="str">
        <f t="shared" si="12"/>
        <v/>
      </c>
      <c r="AA91" t="str">
        <f t="shared" si="13"/>
        <v/>
      </c>
    </row>
    <row r="92" spans="2:27" x14ac:dyDescent="0.2">
      <c r="B92" s="35">
        <v>84</v>
      </c>
      <c r="C92" s="45" t="str">
        <f t="shared" si="11"/>
        <v/>
      </c>
      <c r="D92" s="45"/>
      <c r="E92" s="35"/>
      <c r="F92" s="8"/>
      <c r="G92" s="35"/>
      <c r="H92" s="46"/>
      <c r="I92" s="46"/>
      <c r="J92" s="35"/>
      <c r="K92" s="47" t="str">
        <f t="shared" si="14"/>
        <v/>
      </c>
      <c r="L92" s="48"/>
      <c r="M92" s="6" t="str">
        <f>IF(J92="","",(K92/J92)/LOOKUP(RIGHT($D$2,3),定数!$A$6:$A$13,定数!$B$6:$B$13))</f>
        <v/>
      </c>
      <c r="N92" s="35"/>
      <c r="O92" s="8"/>
      <c r="P92" s="46"/>
      <c r="Q92" s="46"/>
      <c r="R92" s="49" t="str">
        <f>IF(P92="","",T92*M92*LOOKUP(RIGHT($D$2,3),定数!$A$6:$A$13,定数!$B$6:$B$13))</f>
        <v/>
      </c>
      <c r="S92" s="49"/>
      <c r="T92" s="50" t="str">
        <f t="shared" si="16"/>
        <v/>
      </c>
      <c r="U92" s="50"/>
      <c r="V92" t="str">
        <f t="shared" si="19"/>
        <v/>
      </c>
      <c r="W92" t="str">
        <f t="shared" si="19"/>
        <v/>
      </c>
      <c r="X92" s="41" t="str">
        <f t="shared" si="17"/>
        <v/>
      </c>
      <c r="Y92" s="42" t="str">
        <f t="shared" si="18"/>
        <v/>
      </c>
      <c r="Z92" t="str">
        <f t="shared" si="12"/>
        <v/>
      </c>
      <c r="AA92" t="str">
        <f t="shared" si="13"/>
        <v/>
      </c>
    </row>
    <row r="93" spans="2:27" x14ac:dyDescent="0.2">
      <c r="B93" s="35">
        <v>85</v>
      </c>
      <c r="C93" s="45" t="str">
        <f t="shared" si="11"/>
        <v/>
      </c>
      <c r="D93" s="45"/>
      <c r="E93" s="35"/>
      <c r="F93" s="8"/>
      <c r="G93" s="35"/>
      <c r="H93" s="46"/>
      <c r="I93" s="46"/>
      <c r="J93" s="35"/>
      <c r="K93" s="47" t="str">
        <f t="shared" si="14"/>
        <v/>
      </c>
      <c r="L93" s="48"/>
      <c r="M93" s="6" t="str">
        <f>IF(J93="","",(K93/J93)/LOOKUP(RIGHT($D$2,3),定数!$A$6:$A$13,定数!$B$6:$B$13))</f>
        <v/>
      </c>
      <c r="N93" s="35"/>
      <c r="O93" s="8"/>
      <c r="P93" s="46"/>
      <c r="Q93" s="46"/>
      <c r="R93" s="49" t="str">
        <f>IF(P93="","",T93*M93*LOOKUP(RIGHT($D$2,3),定数!$A$6:$A$13,定数!$B$6:$B$13))</f>
        <v/>
      </c>
      <c r="S93" s="49"/>
      <c r="T93" s="50" t="str">
        <f t="shared" si="16"/>
        <v/>
      </c>
      <c r="U93" s="50"/>
      <c r="V93" t="str">
        <f t="shared" si="19"/>
        <v/>
      </c>
      <c r="W93" t="str">
        <f t="shared" si="19"/>
        <v/>
      </c>
      <c r="X93" s="41" t="str">
        <f t="shared" si="17"/>
        <v/>
      </c>
      <c r="Y93" s="42" t="str">
        <f t="shared" si="18"/>
        <v/>
      </c>
      <c r="Z93" t="str">
        <f t="shared" si="12"/>
        <v/>
      </c>
      <c r="AA93" t="str">
        <f t="shared" si="13"/>
        <v/>
      </c>
    </row>
    <row r="94" spans="2:27" x14ac:dyDescent="0.2">
      <c r="B94" s="35">
        <v>86</v>
      </c>
      <c r="C94" s="45" t="str">
        <f t="shared" si="11"/>
        <v/>
      </c>
      <c r="D94" s="45"/>
      <c r="E94" s="35"/>
      <c r="F94" s="8"/>
      <c r="G94" s="35"/>
      <c r="H94" s="46"/>
      <c r="I94" s="46"/>
      <c r="J94" s="35"/>
      <c r="K94" s="47" t="str">
        <f t="shared" si="14"/>
        <v/>
      </c>
      <c r="L94" s="48"/>
      <c r="M94" s="6" t="str">
        <f>IF(J94="","",(K94/J94)/LOOKUP(RIGHT($D$2,3),定数!$A$6:$A$13,定数!$B$6:$B$13))</f>
        <v/>
      </c>
      <c r="N94" s="35"/>
      <c r="O94" s="8"/>
      <c r="P94" s="46"/>
      <c r="Q94" s="46"/>
      <c r="R94" s="49" t="str">
        <f>IF(P94="","",T94*M94*LOOKUP(RIGHT($D$2,3),定数!$A$6:$A$13,定数!$B$6:$B$13))</f>
        <v/>
      </c>
      <c r="S94" s="49"/>
      <c r="T94" s="50" t="str">
        <f t="shared" si="16"/>
        <v/>
      </c>
      <c r="U94" s="50"/>
      <c r="V94" t="str">
        <f t="shared" si="19"/>
        <v/>
      </c>
      <c r="W94" t="str">
        <f t="shared" si="19"/>
        <v/>
      </c>
      <c r="X94" s="41" t="str">
        <f t="shared" si="17"/>
        <v/>
      </c>
      <c r="Y94" s="42" t="str">
        <f t="shared" si="18"/>
        <v/>
      </c>
      <c r="Z94" t="str">
        <f t="shared" si="12"/>
        <v/>
      </c>
      <c r="AA94" t="str">
        <f t="shared" si="13"/>
        <v/>
      </c>
    </row>
    <row r="95" spans="2:27" x14ac:dyDescent="0.2">
      <c r="B95" s="35">
        <v>87</v>
      </c>
      <c r="C95" s="45" t="str">
        <f t="shared" si="11"/>
        <v/>
      </c>
      <c r="D95" s="45"/>
      <c r="E95" s="35"/>
      <c r="F95" s="8"/>
      <c r="G95" s="35"/>
      <c r="H95" s="46"/>
      <c r="I95" s="46"/>
      <c r="J95" s="35"/>
      <c r="K95" s="47" t="str">
        <f t="shared" si="14"/>
        <v/>
      </c>
      <c r="L95" s="48"/>
      <c r="M95" s="6" t="str">
        <f>IF(J95="","",(K95/J95)/LOOKUP(RIGHT($D$2,3),定数!$A$6:$A$13,定数!$B$6:$B$13))</f>
        <v/>
      </c>
      <c r="N95" s="35"/>
      <c r="O95" s="8"/>
      <c r="P95" s="46"/>
      <c r="Q95" s="46"/>
      <c r="R95" s="49" t="str">
        <f>IF(P95="","",T95*M95*LOOKUP(RIGHT($D$2,3),定数!$A$6:$A$13,定数!$B$6:$B$13))</f>
        <v/>
      </c>
      <c r="S95" s="49"/>
      <c r="T95" s="50" t="str">
        <f t="shared" si="16"/>
        <v/>
      </c>
      <c r="U95" s="50"/>
      <c r="V95" t="str">
        <f t="shared" si="19"/>
        <v/>
      </c>
      <c r="W95" t="str">
        <f t="shared" si="19"/>
        <v/>
      </c>
      <c r="X95" s="41" t="str">
        <f t="shared" si="17"/>
        <v/>
      </c>
      <c r="Y95" s="42" t="str">
        <f t="shared" si="18"/>
        <v/>
      </c>
      <c r="Z95" t="str">
        <f t="shared" si="12"/>
        <v/>
      </c>
      <c r="AA95" t="str">
        <f t="shared" si="13"/>
        <v/>
      </c>
    </row>
    <row r="96" spans="2:27" x14ac:dyDescent="0.2">
      <c r="B96" s="35">
        <v>88</v>
      </c>
      <c r="C96" s="45" t="str">
        <f t="shared" si="11"/>
        <v/>
      </c>
      <c r="D96" s="45"/>
      <c r="E96" s="35"/>
      <c r="F96" s="8"/>
      <c r="G96" s="35"/>
      <c r="H96" s="46"/>
      <c r="I96" s="46"/>
      <c r="J96" s="35"/>
      <c r="K96" s="47" t="str">
        <f t="shared" si="14"/>
        <v/>
      </c>
      <c r="L96" s="48"/>
      <c r="M96" s="6" t="str">
        <f>IF(J96="","",(K96/J96)/LOOKUP(RIGHT($D$2,3),定数!$A$6:$A$13,定数!$B$6:$B$13))</f>
        <v/>
      </c>
      <c r="N96" s="35"/>
      <c r="O96" s="8"/>
      <c r="P96" s="46"/>
      <c r="Q96" s="46"/>
      <c r="R96" s="49" t="str">
        <f>IF(P96="","",T96*M96*LOOKUP(RIGHT($D$2,3),定数!$A$6:$A$13,定数!$B$6:$B$13))</f>
        <v/>
      </c>
      <c r="S96" s="49"/>
      <c r="T96" s="50" t="str">
        <f t="shared" si="16"/>
        <v/>
      </c>
      <c r="U96" s="50"/>
      <c r="V96" t="str">
        <f t="shared" si="19"/>
        <v/>
      </c>
      <c r="W96" t="str">
        <f t="shared" si="19"/>
        <v/>
      </c>
      <c r="X96" s="41" t="str">
        <f t="shared" si="17"/>
        <v/>
      </c>
      <c r="Y96" s="42" t="str">
        <f t="shared" si="18"/>
        <v/>
      </c>
      <c r="Z96" t="str">
        <f t="shared" si="12"/>
        <v/>
      </c>
      <c r="AA96" t="str">
        <f t="shared" si="13"/>
        <v/>
      </c>
    </row>
    <row r="97" spans="2:27" x14ac:dyDescent="0.2">
      <c r="B97" s="35">
        <v>89</v>
      </c>
      <c r="C97" s="45" t="str">
        <f t="shared" si="11"/>
        <v/>
      </c>
      <c r="D97" s="45"/>
      <c r="E97" s="35"/>
      <c r="F97" s="8"/>
      <c r="G97" s="35"/>
      <c r="H97" s="46"/>
      <c r="I97" s="46"/>
      <c r="J97" s="35"/>
      <c r="K97" s="47" t="str">
        <f t="shared" si="14"/>
        <v/>
      </c>
      <c r="L97" s="48"/>
      <c r="M97" s="6" t="str">
        <f>IF(J97="","",(K97/J97)/LOOKUP(RIGHT($D$2,3),定数!$A$6:$A$13,定数!$B$6:$B$13))</f>
        <v/>
      </c>
      <c r="N97" s="35"/>
      <c r="O97" s="8"/>
      <c r="P97" s="46"/>
      <c r="Q97" s="46"/>
      <c r="R97" s="49" t="str">
        <f>IF(P97="","",T97*M97*LOOKUP(RIGHT($D$2,3),定数!$A$6:$A$13,定数!$B$6:$B$13))</f>
        <v/>
      </c>
      <c r="S97" s="49"/>
      <c r="T97" s="50" t="str">
        <f t="shared" si="16"/>
        <v/>
      </c>
      <c r="U97" s="50"/>
      <c r="V97" t="str">
        <f t="shared" si="19"/>
        <v/>
      </c>
      <c r="W97" t="str">
        <f t="shared" si="19"/>
        <v/>
      </c>
      <c r="X97" s="41" t="str">
        <f t="shared" si="17"/>
        <v/>
      </c>
      <c r="Y97" s="42" t="str">
        <f t="shared" si="18"/>
        <v/>
      </c>
      <c r="Z97" t="str">
        <f t="shared" si="12"/>
        <v/>
      </c>
      <c r="AA97" t="str">
        <f t="shared" si="13"/>
        <v/>
      </c>
    </row>
    <row r="98" spans="2:27" x14ac:dyDescent="0.2">
      <c r="B98" s="35">
        <v>90</v>
      </c>
      <c r="C98" s="45" t="str">
        <f t="shared" si="11"/>
        <v/>
      </c>
      <c r="D98" s="45"/>
      <c r="E98" s="35"/>
      <c r="F98" s="8"/>
      <c r="G98" s="35"/>
      <c r="H98" s="46"/>
      <c r="I98" s="46"/>
      <c r="J98" s="35"/>
      <c r="K98" s="47" t="str">
        <f t="shared" si="14"/>
        <v/>
      </c>
      <c r="L98" s="48"/>
      <c r="M98" s="6" t="str">
        <f>IF(J98="","",(K98/J98)/LOOKUP(RIGHT($D$2,3),定数!$A$6:$A$13,定数!$B$6:$B$13))</f>
        <v/>
      </c>
      <c r="N98" s="35"/>
      <c r="O98" s="8"/>
      <c r="P98" s="46"/>
      <c r="Q98" s="46"/>
      <c r="R98" s="49" t="str">
        <f>IF(P98="","",T98*M98*LOOKUP(RIGHT($D$2,3),定数!$A$6:$A$13,定数!$B$6:$B$13))</f>
        <v/>
      </c>
      <c r="S98" s="49"/>
      <c r="T98" s="50" t="str">
        <f t="shared" si="16"/>
        <v/>
      </c>
      <c r="U98" s="50"/>
      <c r="V98" t="str">
        <f t="shared" si="19"/>
        <v/>
      </c>
      <c r="W98" t="str">
        <f t="shared" si="19"/>
        <v/>
      </c>
      <c r="X98" s="41" t="str">
        <f t="shared" si="17"/>
        <v/>
      </c>
      <c r="Y98" s="42" t="str">
        <f t="shared" si="18"/>
        <v/>
      </c>
      <c r="Z98" t="str">
        <f t="shared" si="12"/>
        <v/>
      </c>
      <c r="AA98" t="str">
        <f t="shared" si="13"/>
        <v/>
      </c>
    </row>
    <row r="99" spans="2:27" x14ac:dyDescent="0.2">
      <c r="B99" s="35">
        <v>91</v>
      </c>
      <c r="C99" s="45" t="str">
        <f t="shared" si="11"/>
        <v/>
      </c>
      <c r="D99" s="45"/>
      <c r="E99" s="35"/>
      <c r="F99" s="8"/>
      <c r="G99" s="35"/>
      <c r="H99" s="46"/>
      <c r="I99" s="46"/>
      <c r="J99" s="35"/>
      <c r="K99" s="47" t="str">
        <f t="shared" si="14"/>
        <v/>
      </c>
      <c r="L99" s="48"/>
      <c r="M99" s="6" t="str">
        <f>IF(J99="","",(K99/J99)/LOOKUP(RIGHT($D$2,3),定数!$A$6:$A$13,定数!$B$6:$B$13))</f>
        <v/>
      </c>
      <c r="N99" s="35"/>
      <c r="O99" s="8"/>
      <c r="P99" s="46"/>
      <c r="Q99" s="46"/>
      <c r="R99" s="49" t="str">
        <f>IF(P99="","",T99*M99*LOOKUP(RIGHT($D$2,3),定数!$A$6:$A$13,定数!$B$6:$B$13))</f>
        <v/>
      </c>
      <c r="S99" s="49"/>
      <c r="T99" s="50" t="str">
        <f t="shared" si="16"/>
        <v/>
      </c>
      <c r="U99" s="50"/>
      <c r="V99" t="str">
        <f t="shared" si="19"/>
        <v/>
      </c>
      <c r="W99" t="str">
        <f t="shared" si="19"/>
        <v/>
      </c>
      <c r="X99" s="41" t="str">
        <f t="shared" si="17"/>
        <v/>
      </c>
      <c r="Y99" s="42" t="str">
        <f t="shared" si="18"/>
        <v/>
      </c>
      <c r="Z99" t="str">
        <f t="shared" si="12"/>
        <v/>
      </c>
      <c r="AA99" t="str">
        <f t="shared" si="13"/>
        <v/>
      </c>
    </row>
    <row r="100" spans="2:27" x14ac:dyDescent="0.2">
      <c r="B100" s="35">
        <v>92</v>
      </c>
      <c r="C100" s="45" t="str">
        <f t="shared" si="11"/>
        <v/>
      </c>
      <c r="D100" s="45"/>
      <c r="E100" s="35"/>
      <c r="F100" s="8"/>
      <c r="G100" s="35"/>
      <c r="H100" s="46"/>
      <c r="I100" s="46"/>
      <c r="J100" s="35"/>
      <c r="K100" s="47" t="str">
        <f t="shared" si="14"/>
        <v/>
      </c>
      <c r="L100" s="48"/>
      <c r="M100" s="6" t="str">
        <f>IF(J100="","",(K100/J100)/LOOKUP(RIGHT($D$2,3),定数!$A$6:$A$13,定数!$B$6:$B$13))</f>
        <v/>
      </c>
      <c r="N100" s="35"/>
      <c r="O100" s="8"/>
      <c r="P100" s="46"/>
      <c r="Q100" s="46"/>
      <c r="R100" s="49" t="str">
        <f>IF(P100="","",T100*M100*LOOKUP(RIGHT($D$2,3),定数!$A$6:$A$13,定数!$B$6:$B$13))</f>
        <v/>
      </c>
      <c r="S100" s="49"/>
      <c r="T100" s="50" t="str">
        <f t="shared" si="16"/>
        <v/>
      </c>
      <c r="U100" s="50"/>
      <c r="V100" t="str">
        <f t="shared" si="19"/>
        <v/>
      </c>
      <c r="W100" t="str">
        <f t="shared" si="19"/>
        <v/>
      </c>
      <c r="X100" s="41" t="str">
        <f t="shared" si="17"/>
        <v/>
      </c>
      <c r="Y100" s="42" t="str">
        <f t="shared" si="18"/>
        <v/>
      </c>
      <c r="Z100" t="str">
        <f t="shared" si="12"/>
        <v/>
      </c>
      <c r="AA100" t="str">
        <f t="shared" si="13"/>
        <v/>
      </c>
    </row>
    <row r="101" spans="2:27" x14ac:dyDescent="0.2">
      <c r="B101" s="35">
        <v>93</v>
      </c>
      <c r="C101" s="45" t="str">
        <f t="shared" si="11"/>
        <v/>
      </c>
      <c r="D101" s="45"/>
      <c r="E101" s="35"/>
      <c r="F101" s="8"/>
      <c r="G101" s="35"/>
      <c r="H101" s="46"/>
      <c r="I101" s="46"/>
      <c r="J101" s="35"/>
      <c r="K101" s="47" t="str">
        <f t="shared" si="14"/>
        <v/>
      </c>
      <c r="L101" s="48"/>
      <c r="M101" s="6" t="str">
        <f>IF(J101="","",(K101/J101)/LOOKUP(RIGHT($D$2,3),定数!$A$6:$A$13,定数!$B$6:$B$13))</f>
        <v/>
      </c>
      <c r="N101" s="35"/>
      <c r="O101" s="8"/>
      <c r="P101" s="46"/>
      <c r="Q101" s="46"/>
      <c r="R101" s="49" t="str">
        <f>IF(P101="","",T101*M101*LOOKUP(RIGHT($D$2,3),定数!$A$6:$A$13,定数!$B$6:$B$13))</f>
        <v/>
      </c>
      <c r="S101" s="49"/>
      <c r="T101" s="50" t="str">
        <f t="shared" si="16"/>
        <v/>
      </c>
      <c r="U101" s="50"/>
      <c r="V101" t="str">
        <f t="shared" si="19"/>
        <v/>
      </c>
      <c r="W101" t="str">
        <f t="shared" si="19"/>
        <v/>
      </c>
      <c r="X101" s="41" t="str">
        <f t="shared" si="17"/>
        <v/>
      </c>
      <c r="Y101" s="42" t="str">
        <f t="shared" si="18"/>
        <v/>
      </c>
      <c r="Z101" t="str">
        <f t="shared" si="12"/>
        <v/>
      </c>
      <c r="AA101" t="str">
        <f t="shared" si="13"/>
        <v/>
      </c>
    </row>
    <row r="102" spans="2:27" x14ac:dyDescent="0.2">
      <c r="B102" s="35">
        <v>94</v>
      </c>
      <c r="C102" s="45" t="str">
        <f t="shared" si="11"/>
        <v/>
      </c>
      <c r="D102" s="45"/>
      <c r="E102" s="35"/>
      <c r="F102" s="8"/>
      <c r="G102" s="35"/>
      <c r="H102" s="46"/>
      <c r="I102" s="46"/>
      <c r="J102" s="35"/>
      <c r="K102" s="47" t="str">
        <f t="shared" si="14"/>
        <v/>
      </c>
      <c r="L102" s="48"/>
      <c r="M102" s="6" t="str">
        <f>IF(J102="","",(K102/J102)/LOOKUP(RIGHT($D$2,3),定数!$A$6:$A$13,定数!$B$6:$B$13))</f>
        <v/>
      </c>
      <c r="N102" s="35"/>
      <c r="O102" s="8"/>
      <c r="P102" s="46"/>
      <c r="Q102" s="46"/>
      <c r="R102" s="49" t="str">
        <f>IF(P102="","",T102*M102*LOOKUP(RIGHT($D$2,3),定数!$A$6:$A$13,定数!$B$6:$B$13))</f>
        <v/>
      </c>
      <c r="S102" s="49"/>
      <c r="T102" s="50" t="str">
        <f t="shared" si="16"/>
        <v/>
      </c>
      <c r="U102" s="50"/>
      <c r="V102" t="str">
        <f t="shared" si="19"/>
        <v/>
      </c>
      <c r="W102" t="str">
        <f t="shared" si="19"/>
        <v/>
      </c>
      <c r="X102" s="41" t="str">
        <f t="shared" si="17"/>
        <v/>
      </c>
      <c r="Y102" s="42" t="str">
        <f t="shared" si="18"/>
        <v/>
      </c>
      <c r="Z102" t="str">
        <f t="shared" si="12"/>
        <v/>
      </c>
      <c r="AA102" t="str">
        <f t="shared" si="13"/>
        <v/>
      </c>
    </row>
    <row r="103" spans="2:27" x14ac:dyDescent="0.2">
      <c r="B103" s="35">
        <v>95</v>
      </c>
      <c r="C103" s="45" t="str">
        <f t="shared" si="11"/>
        <v/>
      </c>
      <c r="D103" s="45"/>
      <c r="E103" s="35"/>
      <c r="F103" s="8"/>
      <c r="G103" s="35"/>
      <c r="H103" s="46"/>
      <c r="I103" s="46"/>
      <c r="J103" s="35"/>
      <c r="K103" s="47" t="str">
        <f t="shared" si="14"/>
        <v/>
      </c>
      <c r="L103" s="48"/>
      <c r="M103" s="6" t="str">
        <f>IF(J103="","",(K103/J103)/LOOKUP(RIGHT($D$2,3),定数!$A$6:$A$13,定数!$B$6:$B$13))</f>
        <v/>
      </c>
      <c r="N103" s="35"/>
      <c r="O103" s="8"/>
      <c r="P103" s="46"/>
      <c r="Q103" s="46"/>
      <c r="R103" s="49" t="str">
        <f>IF(P103="","",T103*M103*LOOKUP(RIGHT($D$2,3),定数!$A$6:$A$13,定数!$B$6:$B$13))</f>
        <v/>
      </c>
      <c r="S103" s="49"/>
      <c r="T103" s="50" t="str">
        <f t="shared" si="16"/>
        <v/>
      </c>
      <c r="U103" s="50"/>
      <c r="V103" t="str">
        <f t="shared" si="19"/>
        <v/>
      </c>
      <c r="W103" t="str">
        <f t="shared" si="19"/>
        <v/>
      </c>
      <c r="X103" s="41" t="str">
        <f t="shared" si="17"/>
        <v/>
      </c>
      <c r="Y103" s="42" t="str">
        <f t="shared" si="18"/>
        <v/>
      </c>
      <c r="Z103" t="str">
        <f t="shared" si="12"/>
        <v/>
      </c>
      <c r="AA103" t="str">
        <f t="shared" si="13"/>
        <v/>
      </c>
    </row>
    <row r="104" spans="2:27" x14ac:dyDescent="0.2">
      <c r="B104" s="35">
        <v>96</v>
      </c>
      <c r="C104" s="45" t="str">
        <f t="shared" si="11"/>
        <v/>
      </c>
      <c r="D104" s="45"/>
      <c r="E104" s="35"/>
      <c r="F104" s="8"/>
      <c r="G104" s="35"/>
      <c r="H104" s="46"/>
      <c r="I104" s="46"/>
      <c r="J104" s="35"/>
      <c r="K104" s="47" t="str">
        <f t="shared" si="14"/>
        <v/>
      </c>
      <c r="L104" s="48"/>
      <c r="M104" s="6" t="str">
        <f>IF(J104="","",(K104/J104)/LOOKUP(RIGHT($D$2,3),定数!$A$6:$A$13,定数!$B$6:$B$13))</f>
        <v/>
      </c>
      <c r="N104" s="35"/>
      <c r="O104" s="8"/>
      <c r="P104" s="46"/>
      <c r="Q104" s="46"/>
      <c r="R104" s="49" t="str">
        <f>IF(P104="","",T104*M104*LOOKUP(RIGHT($D$2,3),定数!$A$6:$A$13,定数!$B$6:$B$13))</f>
        <v/>
      </c>
      <c r="S104" s="49"/>
      <c r="T104" s="50" t="str">
        <f t="shared" si="16"/>
        <v/>
      </c>
      <c r="U104" s="50"/>
      <c r="V104" t="str">
        <f t="shared" si="19"/>
        <v/>
      </c>
      <c r="W104" t="str">
        <f t="shared" si="19"/>
        <v/>
      </c>
      <c r="X104" s="41" t="str">
        <f t="shared" si="17"/>
        <v/>
      </c>
      <c r="Y104" s="42" t="str">
        <f t="shared" si="18"/>
        <v/>
      </c>
      <c r="Z104" t="str">
        <f t="shared" si="12"/>
        <v/>
      </c>
      <c r="AA104" t="str">
        <f t="shared" si="13"/>
        <v/>
      </c>
    </row>
    <row r="105" spans="2:27" x14ac:dyDescent="0.2">
      <c r="B105" s="35">
        <v>97</v>
      </c>
      <c r="C105" s="45" t="str">
        <f t="shared" si="11"/>
        <v/>
      </c>
      <c r="D105" s="45"/>
      <c r="E105" s="35"/>
      <c r="F105" s="8"/>
      <c r="G105" s="35"/>
      <c r="H105" s="46"/>
      <c r="I105" s="46"/>
      <c r="J105" s="35"/>
      <c r="K105" s="47" t="str">
        <f t="shared" si="14"/>
        <v/>
      </c>
      <c r="L105" s="48"/>
      <c r="M105" s="6" t="str">
        <f>IF(J105="","",(K105/J105)/LOOKUP(RIGHT($D$2,3),定数!$A$6:$A$13,定数!$B$6:$B$13))</f>
        <v/>
      </c>
      <c r="N105" s="35"/>
      <c r="O105" s="8"/>
      <c r="P105" s="46"/>
      <c r="Q105" s="46"/>
      <c r="R105" s="49" t="str">
        <f>IF(P105="","",T105*M105*LOOKUP(RIGHT($D$2,3),定数!$A$6:$A$13,定数!$B$6:$B$13))</f>
        <v/>
      </c>
      <c r="S105" s="49"/>
      <c r="T105" s="50" t="str">
        <f t="shared" si="16"/>
        <v/>
      </c>
      <c r="U105" s="50"/>
      <c r="V105" t="str">
        <f t="shared" si="19"/>
        <v/>
      </c>
      <c r="W105" t="str">
        <f t="shared" si="19"/>
        <v/>
      </c>
      <c r="X105" s="41" t="str">
        <f t="shared" si="17"/>
        <v/>
      </c>
      <c r="Y105" s="42" t="str">
        <f t="shared" si="18"/>
        <v/>
      </c>
      <c r="Z105" t="str">
        <f t="shared" si="12"/>
        <v/>
      </c>
      <c r="AA105" t="str">
        <f t="shared" si="13"/>
        <v/>
      </c>
    </row>
    <row r="106" spans="2:27" x14ac:dyDescent="0.2">
      <c r="B106" s="35">
        <v>98</v>
      </c>
      <c r="C106" s="45" t="str">
        <f t="shared" si="11"/>
        <v/>
      </c>
      <c r="D106" s="45"/>
      <c r="E106" s="35"/>
      <c r="F106" s="8"/>
      <c r="G106" s="35"/>
      <c r="H106" s="46"/>
      <c r="I106" s="46"/>
      <c r="J106" s="35"/>
      <c r="K106" s="47" t="str">
        <f t="shared" si="14"/>
        <v/>
      </c>
      <c r="L106" s="48"/>
      <c r="M106" s="6" t="str">
        <f>IF(J106="","",(K106/J106)/LOOKUP(RIGHT($D$2,3),定数!$A$6:$A$13,定数!$B$6:$B$13))</f>
        <v/>
      </c>
      <c r="N106" s="35"/>
      <c r="O106" s="8"/>
      <c r="P106" s="46"/>
      <c r="Q106" s="46"/>
      <c r="R106" s="49" t="str">
        <f>IF(P106="","",T106*M106*LOOKUP(RIGHT($D$2,3),定数!$A$6:$A$13,定数!$B$6:$B$13))</f>
        <v/>
      </c>
      <c r="S106" s="49"/>
      <c r="T106" s="50" t="str">
        <f t="shared" si="16"/>
        <v/>
      </c>
      <c r="U106" s="50"/>
      <c r="V106" t="str">
        <f t="shared" si="19"/>
        <v/>
      </c>
      <c r="W106" t="str">
        <f t="shared" si="19"/>
        <v/>
      </c>
      <c r="X106" s="41" t="str">
        <f t="shared" si="17"/>
        <v/>
      </c>
      <c r="Y106" s="42" t="str">
        <f t="shared" si="18"/>
        <v/>
      </c>
      <c r="Z106" t="str">
        <f t="shared" si="12"/>
        <v/>
      </c>
      <c r="AA106" t="str">
        <f t="shared" si="13"/>
        <v/>
      </c>
    </row>
    <row r="107" spans="2:27" x14ac:dyDescent="0.2">
      <c r="B107" s="35">
        <v>99</v>
      </c>
      <c r="C107" s="45" t="str">
        <f t="shared" si="11"/>
        <v/>
      </c>
      <c r="D107" s="45"/>
      <c r="E107" s="35"/>
      <c r="F107" s="8"/>
      <c r="G107" s="35"/>
      <c r="H107" s="46"/>
      <c r="I107" s="46"/>
      <c r="J107" s="35"/>
      <c r="K107" s="47" t="str">
        <f t="shared" si="14"/>
        <v/>
      </c>
      <c r="L107" s="48"/>
      <c r="M107" s="6" t="str">
        <f>IF(J107="","",(K107/J107)/LOOKUP(RIGHT($D$2,3),定数!$A$6:$A$13,定数!$B$6:$B$13))</f>
        <v/>
      </c>
      <c r="N107" s="35"/>
      <c r="O107" s="8"/>
      <c r="P107" s="46"/>
      <c r="Q107" s="46"/>
      <c r="R107" s="49" t="str">
        <f>IF(P107="","",T107*M107*LOOKUP(RIGHT($D$2,3),定数!$A$6:$A$13,定数!$B$6:$B$13))</f>
        <v/>
      </c>
      <c r="S107" s="49"/>
      <c r="T107" s="50" t="str">
        <f t="shared" si="16"/>
        <v/>
      </c>
      <c r="U107" s="50"/>
      <c r="V107" t="str">
        <f>IF(S107&lt;&gt;"",IF(S107&lt;0,1+V106,0),"")</f>
        <v/>
      </c>
      <c r="W107" t="str">
        <f>IF(T107&lt;&gt;"",IF(T107&lt;0,1+W106,0),"")</f>
        <v/>
      </c>
      <c r="X107" s="41" t="str">
        <f t="shared" si="17"/>
        <v/>
      </c>
      <c r="Y107" s="42" t="str">
        <f t="shared" si="18"/>
        <v/>
      </c>
      <c r="Z107" t="str">
        <f t="shared" si="12"/>
        <v/>
      </c>
      <c r="AA107" t="str">
        <f t="shared" si="13"/>
        <v/>
      </c>
    </row>
    <row r="108" spans="2:27" x14ac:dyDescent="0.2">
      <c r="B108" s="35">
        <v>100</v>
      </c>
      <c r="C108" s="45" t="str">
        <f t="shared" si="11"/>
        <v/>
      </c>
      <c r="D108" s="45"/>
      <c r="E108" s="35"/>
      <c r="F108" s="8"/>
      <c r="G108" s="35"/>
      <c r="H108" s="46"/>
      <c r="I108" s="46"/>
      <c r="J108" s="35"/>
      <c r="K108" s="47" t="str">
        <f t="shared" si="14"/>
        <v/>
      </c>
      <c r="L108" s="48"/>
      <c r="M108" s="6" t="str">
        <f>IF(J108="","",(K108/J108)/LOOKUP(RIGHT($D$2,3),定数!$A$6:$A$13,定数!$B$6:$B$13))</f>
        <v/>
      </c>
      <c r="N108" s="35"/>
      <c r="O108" s="8"/>
      <c r="P108" s="46"/>
      <c r="Q108" s="46"/>
      <c r="R108" s="49" t="str">
        <f>IF(P108="","",T108*M108*LOOKUP(RIGHT($D$2,3),定数!$A$6:$A$13,定数!$B$6:$B$13))</f>
        <v/>
      </c>
      <c r="S108" s="49"/>
      <c r="T108" s="50" t="str">
        <f t="shared" si="16"/>
        <v/>
      </c>
      <c r="U108" s="50"/>
      <c r="V108" t="str">
        <f>IF(S108&lt;&gt;"",IF(S108&lt;0,1+V107,0),"")</f>
        <v/>
      </c>
      <c r="W108" t="str">
        <f>IF(T108&lt;&gt;"",IF(T108&lt;0,1+W107,0),"")</f>
        <v/>
      </c>
      <c r="X108" s="41" t="str">
        <f t="shared" si="17"/>
        <v/>
      </c>
      <c r="Y108" s="42" t="str">
        <f t="shared" si="18"/>
        <v/>
      </c>
      <c r="Z108" t="str">
        <f t="shared" si="12"/>
        <v/>
      </c>
      <c r="AA108" t="str">
        <f t="shared" si="13"/>
        <v/>
      </c>
    </row>
    <row r="109" spans="2:27"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opLeftCell="A870" zoomScale="65" zoomScaleNormal="65" workbookViewId="0">
      <selection activeCell="AC896" sqref="AC896"/>
    </sheetView>
  </sheetViews>
  <sheetFormatPr defaultRowHeight="14.4" x14ac:dyDescent="0.2"/>
  <cols>
    <col min="1" max="1" width="7.33203125" style="34" customWidth="1"/>
    <col min="2" max="2" width="8.109375" customWidth="1"/>
  </cols>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topLeftCell="A10" zoomScale="145" zoomScaleNormal="145" zoomScaleSheetLayoutView="100" workbookViewId="0">
      <selection activeCell="A22" sqref="A22:J29"/>
    </sheetView>
  </sheetViews>
  <sheetFormatPr defaultRowHeight="13.2" x14ac:dyDescent="0.2"/>
  <sheetData>
    <row r="1" spans="1:10" x14ac:dyDescent="0.2">
      <c r="A1" t="s">
        <v>0</v>
      </c>
    </row>
    <row r="2" spans="1:10" x14ac:dyDescent="0.2">
      <c r="A2" s="85" t="s">
        <v>69</v>
      </c>
      <c r="B2" s="86"/>
      <c r="C2" s="86"/>
      <c r="D2" s="86"/>
      <c r="E2" s="86"/>
      <c r="F2" s="86"/>
      <c r="G2" s="86"/>
      <c r="H2" s="86"/>
      <c r="I2" s="86"/>
      <c r="J2" s="86"/>
    </row>
    <row r="3" spans="1:10" x14ac:dyDescent="0.2">
      <c r="A3" s="86"/>
      <c r="B3" s="86"/>
      <c r="C3" s="86"/>
      <c r="D3" s="86"/>
      <c r="E3" s="86"/>
      <c r="F3" s="86"/>
      <c r="G3" s="86"/>
      <c r="H3" s="86"/>
      <c r="I3" s="86"/>
      <c r="J3" s="86"/>
    </row>
    <row r="4" spans="1:10" x14ac:dyDescent="0.2">
      <c r="A4" s="86"/>
      <c r="B4" s="86"/>
      <c r="C4" s="86"/>
      <c r="D4" s="86"/>
      <c r="E4" s="86"/>
      <c r="F4" s="86"/>
      <c r="G4" s="86"/>
      <c r="H4" s="86"/>
      <c r="I4" s="86"/>
      <c r="J4" s="86"/>
    </row>
    <row r="5" spans="1:10" x14ac:dyDescent="0.2">
      <c r="A5" s="86"/>
      <c r="B5" s="86"/>
      <c r="C5" s="86"/>
      <c r="D5" s="86"/>
      <c r="E5" s="86"/>
      <c r="F5" s="86"/>
      <c r="G5" s="86"/>
      <c r="H5" s="86"/>
      <c r="I5" s="86"/>
      <c r="J5" s="86"/>
    </row>
    <row r="6" spans="1:10" x14ac:dyDescent="0.2">
      <c r="A6" s="86"/>
      <c r="B6" s="86"/>
      <c r="C6" s="86"/>
      <c r="D6" s="86"/>
      <c r="E6" s="86"/>
      <c r="F6" s="86"/>
      <c r="G6" s="86"/>
      <c r="H6" s="86"/>
      <c r="I6" s="86"/>
      <c r="J6" s="86"/>
    </row>
    <row r="7" spans="1:10" x14ac:dyDescent="0.2">
      <c r="A7" s="86"/>
      <c r="B7" s="86"/>
      <c r="C7" s="86"/>
      <c r="D7" s="86"/>
      <c r="E7" s="86"/>
      <c r="F7" s="86"/>
      <c r="G7" s="86"/>
      <c r="H7" s="86"/>
      <c r="I7" s="86"/>
      <c r="J7" s="86"/>
    </row>
    <row r="8" spans="1:10" x14ac:dyDescent="0.2">
      <c r="A8" s="86"/>
      <c r="B8" s="86"/>
      <c r="C8" s="86"/>
      <c r="D8" s="86"/>
      <c r="E8" s="86"/>
      <c r="F8" s="86"/>
      <c r="G8" s="86"/>
      <c r="H8" s="86"/>
      <c r="I8" s="86"/>
      <c r="J8" s="86"/>
    </row>
    <row r="9" spans="1:10" x14ac:dyDescent="0.2">
      <c r="A9" s="86"/>
      <c r="B9" s="86"/>
      <c r="C9" s="86"/>
      <c r="D9" s="86"/>
      <c r="E9" s="86"/>
      <c r="F9" s="86"/>
      <c r="G9" s="86"/>
      <c r="H9" s="86"/>
      <c r="I9" s="86"/>
      <c r="J9" s="86"/>
    </row>
    <row r="11" spans="1:10" x14ac:dyDescent="0.2">
      <c r="A11" t="s">
        <v>1</v>
      </c>
    </row>
    <row r="12" spans="1:10" x14ac:dyDescent="0.2">
      <c r="A12" s="87" t="s">
        <v>70</v>
      </c>
      <c r="B12" s="88"/>
      <c r="C12" s="88"/>
      <c r="D12" s="88"/>
      <c r="E12" s="88"/>
      <c r="F12" s="88"/>
      <c r="G12" s="88"/>
      <c r="H12" s="88"/>
      <c r="I12" s="88"/>
      <c r="J12" s="88"/>
    </row>
    <row r="13" spans="1:10" x14ac:dyDescent="0.2">
      <c r="A13" s="88"/>
      <c r="B13" s="88"/>
      <c r="C13" s="88"/>
      <c r="D13" s="88"/>
      <c r="E13" s="88"/>
      <c r="F13" s="88"/>
      <c r="G13" s="88"/>
      <c r="H13" s="88"/>
      <c r="I13" s="88"/>
      <c r="J13" s="88"/>
    </row>
    <row r="14" spans="1:10" x14ac:dyDescent="0.2">
      <c r="A14" s="88"/>
      <c r="B14" s="88"/>
      <c r="C14" s="88"/>
      <c r="D14" s="88"/>
      <c r="E14" s="88"/>
      <c r="F14" s="88"/>
      <c r="G14" s="88"/>
      <c r="H14" s="88"/>
      <c r="I14" s="88"/>
      <c r="J14" s="88"/>
    </row>
    <row r="15" spans="1:10" x14ac:dyDescent="0.2">
      <c r="A15" s="88"/>
      <c r="B15" s="88"/>
      <c r="C15" s="88"/>
      <c r="D15" s="88"/>
      <c r="E15" s="88"/>
      <c r="F15" s="88"/>
      <c r="G15" s="88"/>
      <c r="H15" s="88"/>
      <c r="I15" s="88"/>
      <c r="J15" s="88"/>
    </row>
    <row r="16" spans="1:10" x14ac:dyDescent="0.2">
      <c r="A16" s="88"/>
      <c r="B16" s="88"/>
      <c r="C16" s="88"/>
      <c r="D16" s="88"/>
      <c r="E16" s="88"/>
      <c r="F16" s="88"/>
      <c r="G16" s="88"/>
      <c r="H16" s="88"/>
      <c r="I16" s="88"/>
      <c r="J16" s="88"/>
    </row>
    <row r="17" spans="1:10" x14ac:dyDescent="0.2">
      <c r="A17" s="88"/>
      <c r="B17" s="88"/>
      <c r="C17" s="88"/>
      <c r="D17" s="88"/>
      <c r="E17" s="88"/>
      <c r="F17" s="88"/>
      <c r="G17" s="88"/>
      <c r="H17" s="88"/>
      <c r="I17" s="88"/>
      <c r="J17" s="88"/>
    </row>
    <row r="18" spans="1:10" x14ac:dyDescent="0.2">
      <c r="A18" s="88"/>
      <c r="B18" s="88"/>
      <c r="C18" s="88"/>
      <c r="D18" s="88"/>
      <c r="E18" s="88"/>
      <c r="F18" s="88"/>
      <c r="G18" s="88"/>
      <c r="H18" s="88"/>
      <c r="I18" s="88"/>
      <c r="J18" s="88"/>
    </row>
    <row r="19" spans="1:10" x14ac:dyDescent="0.2">
      <c r="A19" s="88"/>
      <c r="B19" s="88"/>
      <c r="C19" s="88"/>
      <c r="D19" s="88"/>
      <c r="E19" s="88"/>
      <c r="F19" s="88"/>
      <c r="G19" s="88"/>
      <c r="H19" s="88"/>
      <c r="I19" s="88"/>
      <c r="J19" s="88"/>
    </row>
    <row r="21" spans="1:10" x14ac:dyDescent="0.2">
      <c r="A21" t="s">
        <v>2</v>
      </c>
    </row>
    <row r="22" spans="1:10" x14ac:dyDescent="0.2">
      <c r="A22" s="87"/>
      <c r="B22" s="87"/>
      <c r="C22" s="87"/>
      <c r="D22" s="87"/>
      <c r="E22" s="87"/>
      <c r="F22" s="87"/>
      <c r="G22" s="87"/>
      <c r="H22" s="87"/>
      <c r="I22" s="87"/>
      <c r="J22" s="87"/>
    </row>
    <row r="23" spans="1:10" x14ac:dyDescent="0.2">
      <c r="A23" s="87"/>
      <c r="B23" s="87"/>
      <c r="C23" s="87"/>
      <c r="D23" s="87"/>
      <c r="E23" s="87"/>
      <c r="F23" s="87"/>
      <c r="G23" s="87"/>
      <c r="H23" s="87"/>
      <c r="I23" s="87"/>
      <c r="J23" s="87"/>
    </row>
    <row r="24" spans="1:10" x14ac:dyDescent="0.2">
      <c r="A24" s="87"/>
      <c r="B24" s="87"/>
      <c r="C24" s="87"/>
      <c r="D24" s="87"/>
      <c r="E24" s="87"/>
      <c r="F24" s="87"/>
      <c r="G24" s="87"/>
      <c r="H24" s="87"/>
      <c r="I24" s="87"/>
      <c r="J24" s="87"/>
    </row>
    <row r="25" spans="1:10" x14ac:dyDescent="0.2">
      <c r="A25" s="87"/>
      <c r="B25" s="87"/>
      <c r="C25" s="87"/>
      <c r="D25" s="87"/>
      <c r="E25" s="87"/>
      <c r="F25" s="87"/>
      <c r="G25" s="87"/>
      <c r="H25" s="87"/>
      <c r="I25" s="87"/>
      <c r="J25" s="87"/>
    </row>
    <row r="26" spans="1:10" x14ac:dyDescent="0.2">
      <c r="A26" s="87"/>
      <c r="B26" s="87"/>
      <c r="C26" s="87"/>
      <c r="D26" s="87"/>
      <c r="E26" s="87"/>
      <c r="F26" s="87"/>
      <c r="G26" s="87"/>
      <c r="H26" s="87"/>
      <c r="I26" s="87"/>
      <c r="J26" s="87"/>
    </row>
    <row r="27" spans="1:10" x14ac:dyDescent="0.2">
      <c r="A27" s="87"/>
      <c r="B27" s="87"/>
      <c r="C27" s="87"/>
      <c r="D27" s="87"/>
      <c r="E27" s="87"/>
      <c r="F27" s="87"/>
      <c r="G27" s="87"/>
      <c r="H27" s="87"/>
      <c r="I27" s="87"/>
      <c r="J27" s="87"/>
    </row>
    <row r="28" spans="1:10" x14ac:dyDescent="0.2">
      <c r="A28" s="87"/>
      <c r="B28" s="87"/>
      <c r="C28" s="87"/>
      <c r="D28" s="87"/>
      <c r="E28" s="87"/>
      <c r="F28" s="87"/>
      <c r="G28" s="87"/>
      <c r="H28" s="87"/>
      <c r="I28" s="87"/>
      <c r="J28" s="87"/>
    </row>
    <row r="29" spans="1:10" x14ac:dyDescent="0.2">
      <c r="A29" s="87"/>
      <c r="B29" s="87"/>
      <c r="C29" s="87"/>
      <c r="D29" s="87"/>
      <c r="E29" s="87"/>
      <c r="F29" s="87"/>
      <c r="G29" s="87"/>
      <c r="H29" s="87"/>
      <c r="I29" s="87"/>
      <c r="J29" s="87"/>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E19" sqref="E19"/>
    </sheetView>
  </sheetViews>
  <sheetFormatPr defaultColWidth="8.88671875" defaultRowHeight="16.2" x14ac:dyDescent="0.2"/>
  <cols>
    <col min="1" max="1" width="3.109375" style="26" customWidth="1"/>
    <col min="2" max="2" width="13.21875" style="23" customWidth="1"/>
    <col min="3" max="3" width="15.7773437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x14ac:dyDescent="0.2">
      <c r="B2" s="24" t="s">
        <v>39</v>
      </c>
      <c r="C2" s="26"/>
    </row>
    <row r="4" spans="2:9" x14ac:dyDescent="0.2">
      <c r="B4" s="29" t="s">
        <v>42</v>
      </c>
      <c r="C4" s="29" t="s">
        <v>40</v>
      </c>
      <c r="D4" s="29" t="s">
        <v>45</v>
      </c>
      <c r="E4" s="30" t="s">
        <v>41</v>
      </c>
      <c r="F4" s="29" t="s">
        <v>46</v>
      </c>
      <c r="G4" s="30" t="s">
        <v>41</v>
      </c>
      <c r="H4" s="29" t="s">
        <v>47</v>
      </c>
      <c r="I4" s="30" t="s">
        <v>41</v>
      </c>
    </row>
    <row r="5" spans="2:9" x14ac:dyDescent="0.2">
      <c r="B5" s="27" t="s">
        <v>43</v>
      </c>
      <c r="C5" s="28" t="s">
        <v>44</v>
      </c>
      <c r="D5" s="28">
        <v>13</v>
      </c>
      <c r="E5" s="32">
        <v>44099</v>
      </c>
      <c r="F5" s="28"/>
      <c r="G5" s="32"/>
      <c r="H5" s="28"/>
      <c r="I5" s="32"/>
    </row>
    <row r="6" spans="2:9" x14ac:dyDescent="0.2">
      <c r="B6" s="27" t="s">
        <v>43</v>
      </c>
      <c r="C6" s="28"/>
      <c r="D6" s="28"/>
      <c r="E6" s="32"/>
      <c r="F6" s="28"/>
      <c r="G6" s="33"/>
      <c r="H6" s="28"/>
      <c r="I6" s="33"/>
    </row>
    <row r="7" spans="2:9" x14ac:dyDescent="0.2">
      <c r="B7" s="27" t="s">
        <v>43</v>
      </c>
      <c r="C7" s="28"/>
      <c r="D7" s="28"/>
      <c r="E7" s="33"/>
      <c r="F7" s="28"/>
      <c r="G7" s="33"/>
      <c r="H7" s="28"/>
      <c r="I7" s="33"/>
    </row>
    <row r="8" spans="2:9" x14ac:dyDescent="0.2">
      <c r="B8" s="27" t="s">
        <v>43</v>
      </c>
      <c r="C8" s="28"/>
      <c r="D8" s="28"/>
      <c r="E8" s="33"/>
      <c r="F8" s="28"/>
      <c r="G8" s="33"/>
      <c r="H8" s="28"/>
      <c r="I8" s="33"/>
    </row>
    <row r="9" spans="2:9" x14ac:dyDescent="0.2">
      <c r="B9" s="27" t="s">
        <v>43</v>
      </c>
      <c r="C9" s="28"/>
      <c r="D9" s="28"/>
      <c r="E9" s="33"/>
      <c r="F9" s="28"/>
      <c r="G9" s="33"/>
      <c r="H9" s="28"/>
      <c r="I9" s="33"/>
    </row>
    <row r="10" spans="2:9" x14ac:dyDescent="0.2">
      <c r="B10" s="27" t="s">
        <v>43</v>
      </c>
      <c r="C10" s="28"/>
      <c r="D10" s="28"/>
      <c r="E10" s="33"/>
      <c r="F10" s="28"/>
      <c r="G10" s="33"/>
      <c r="H10" s="28"/>
      <c r="I10" s="33"/>
    </row>
    <row r="11" spans="2:9" x14ac:dyDescent="0.2">
      <c r="B11" s="27" t="s">
        <v>43</v>
      </c>
      <c r="C11" s="28"/>
      <c r="D11" s="28"/>
      <c r="E11" s="33"/>
      <c r="F11" s="28"/>
      <c r="G11" s="33"/>
      <c r="H11" s="28"/>
      <c r="I11" s="33"/>
    </row>
    <row r="12" spans="2:9" x14ac:dyDescent="0.2">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6640625" customWidth="1"/>
    <col min="22" max="22" width="10.88671875" style="22" bestFit="1" customWidth="1"/>
  </cols>
  <sheetData>
    <row r="2" spans="2:21" x14ac:dyDescent="0.2">
      <c r="B2" s="71" t="s">
        <v>5</v>
      </c>
      <c r="C2" s="71"/>
      <c r="D2" s="74"/>
      <c r="E2" s="74"/>
      <c r="F2" s="71" t="s">
        <v>6</v>
      </c>
      <c r="G2" s="71"/>
      <c r="H2" s="74" t="s">
        <v>36</v>
      </c>
      <c r="I2" s="74"/>
      <c r="J2" s="71" t="s">
        <v>7</v>
      </c>
      <c r="K2" s="71"/>
      <c r="L2" s="76">
        <f>C9</f>
        <v>1000000</v>
      </c>
      <c r="M2" s="74"/>
      <c r="N2" s="71" t="s">
        <v>8</v>
      </c>
      <c r="O2" s="71"/>
      <c r="P2" s="76" t="e">
        <f>C108+R108</f>
        <v>#VALUE!</v>
      </c>
      <c r="Q2" s="74"/>
      <c r="R2" s="1"/>
      <c r="S2" s="1"/>
      <c r="T2" s="1"/>
    </row>
    <row r="3" spans="2:21" ht="57" customHeight="1" x14ac:dyDescent="0.2">
      <c r="B3" s="71" t="s">
        <v>9</v>
      </c>
      <c r="C3" s="71"/>
      <c r="D3" s="83" t="s">
        <v>38</v>
      </c>
      <c r="E3" s="83"/>
      <c r="F3" s="83"/>
      <c r="G3" s="83"/>
      <c r="H3" s="83"/>
      <c r="I3" s="83"/>
      <c r="J3" s="71" t="s">
        <v>10</v>
      </c>
      <c r="K3" s="71"/>
      <c r="L3" s="83" t="s">
        <v>35</v>
      </c>
      <c r="M3" s="84"/>
      <c r="N3" s="84"/>
      <c r="O3" s="84"/>
      <c r="P3" s="84"/>
      <c r="Q3" s="84"/>
      <c r="R3" s="1"/>
      <c r="S3" s="1"/>
    </row>
    <row r="4" spans="2:21" x14ac:dyDescent="0.2">
      <c r="B4" s="71" t="s">
        <v>11</v>
      </c>
      <c r="C4" s="71"/>
      <c r="D4" s="72">
        <f>SUM($R$9:$S$993)</f>
        <v>153684.21052631587</v>
      </c>
      <c r="E4" s="72"/>
      <c r="F4" s="71" t="s">
        <v>12</v>
      </c>
      <c r="G4" s="71"/>
      <c r="H4" s="73">
        <f>SUM($T$9:$U$108)</f>
        <v>292.00000000000017</v>
      </c>
      <c r="I4" s="74"/>
      <c r="J4" s="75" t="s">
        <v>13</v>
      </c>
      <c r="K4" s="75"/>
      <c r="L4" s="76">
        <f>MAX($C$9:$D$990)-C9</f>
        <v>153684.21052631596</v>
      </c>
      <c r="M4" s="76"/>
      <c r="N4" s="75" t="s">
        <v>14</v>
      </c>
      <c r="O4" s="75"/>
      <c r="P4" s="72">
        <f>MIN($C$9:$D$990)-C9</f>
        <v>0</v>
      </c>
      <c r="Q4" s="72"/>
      <c r="R4" s="1"/>
      <c r="S4" s="1"/>
      <c r="T4" s="1"/>
    </row>
    <row r="5" spans="2:21" x14ac:dyDescent="0.2">
      <c r="B5" s="21" t="s">
        <v>15</v>
      </c>
      <c r="C5" s="2">
        <f>COUNTIF($R$9:$R$990,"&gt;0")</f>
        <v>1</v>
      </c>
      <c r="D5" s="20" t="s">
        <v>16</v>
      </c>
      <c r="E5" s="15">
        <f>COUNTIF($R$9:$R$990,"&lt;0")</f>
        <v>0</v>
      </c>
      <c r="F5" s="20" t="s">
        <v>17</v>
      </c>
      <c r="G5" s="2">
        <f>COUNTIF($R$9:$R$990,"=0")</f>
        <v>0</v>
      </c>
      <c r="H5" s="20" t="s">
        <v>18</v>
      </c>
      <c r="I5" s="3">
        <f>C5/SUM(C5,E5,G5)</f>
        <v>1</v>
      </c>
      <c r="J5" s="78" t="s">
        <v>19</v>
      </c>
      <c r="K5" s="71"/>
      <c r="L5" s="79"/>
      <c r="M5" s="80"/>
      <c r="N5" s="17" t="s">
        <v>20</v>
      </c>
      <c r="O5" s="9"/>
      <c r="P5" s="79"/>
      <c r="Q5" s="80"/>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51" t="s">
        <v>21</v>
      </c>
      <c r="C7" s="53" t="s">
        <v>22</v>
      </c>
      <c r="D7" s="54"/>
      <c r="E7" s="57" t="s">
        <v>23</v>
      </c>
      <c r="F7" s="58"/>
      <c r="G7" s="58"/>
      <c r="H7" s="58"/>
      <c r="I7" s="59"/>
      <c r="J7" s="60" t="s">
        <v>24</v>
      </c>
      <c r="K7" s="61"/>
      <c r="L7" s="62"/>
      <c r="M7" s="63" t="s">
        <v>25</v>
      </c>
      <c r="N7" s="64" t="s">
        <v>26</v>
      </c>
      <c r="O7" s="65"/>
      <c r="P7" s="65"/>
      <c r="Q7" s="66"/>
      <c r="R7" s="67" t="s">
        <v>27</v>
      </c>
      <c r="S7" s="67"/>
      <c r="T7" s="67"/>
      <c r="U7" s="67"/>
    </row>
    <row r="8" spans="2:21" x14ac:dyDescent="0.2">
      <c r="B8" s="52"/>
      <c r="C8" s="55"/>
      <c r="D8" s="56"/>
      <c r="E8" s="18" t="s">
        <v>28</v>
      </c>
      <c r="F8" s="18" t="s">
        <v>29</v>
      </c>
      <c r="G8" s="18" t="s">
        <v>30</v>
      </c>
      <c r="H8" s="68" t="s">
        <v>31</v>
      </c>
      <c r="I8" s="59"/>
      <c r="J8" s="4" t="s">
        <v>32</v>
      </c>
      <c r="K8" s="69" t="s">
        <v>33</v>
      </c>
      <c r="L8" s="62"/>
      <c r="M8" s="63"/>
      <c r="N8" s="5" t="s">
        <v>28</v>
      </c>
      <c r="O8" s="5" t="s">
        <v>29</v>
      </c>
      <c r="P8" s="70" t="s">
        <v>31</v>
      </c>
      <c r="Q8" s="66"/>
      <c r="R8" s="67" t="s">
        <v>34</v>
      </c>
      <c r="S8" s="67"/>
      <c r="T8" s="67" t="s">
        <v>32</v>
      </c>
      <c r="U8" s="67"/>
    </row>
    <row r="9" spans="2:21" x14ac:dyDescent="0.2">
      <c r="B9" s="19">
        <v>1</v>
      </c>
      <c r="C9" s="45">
        <v>1000000</v>
      </c>
      <c r="D9" s="45"/>
      <c r="E9" s="19">
        <v>2001</v>
      </c>
      <c r="F9" s="8">
        <v>42111</v>
      </c>
      <c r="G9" s="19" t="s">
        <v>4</v>
      </c>
      <c r="H9" s="46">
        <v>105.33</v>
      </c>
      <c r="I9" s="46"/>
      <c r="J9" s="19">
        <v>57</v>
      </c>
      <c r="K9" s="45">
        <f t="shared" ref="K9:K72" si="0">IF(F9="","",C9*0.03)</f>
        <v>30000</v>
      </c>
      <c r="L9" s="45"/>
      <c r="M9" s="6">
        <f>IF(J9="","",(K9/J9)/1000)</f>
        <v>0.52631578947368418</v>
      </c>
      <c r="N9" s="19">
        <v>2001</v>
      </c>
      <c r="O9" s="8">
        <v>42111</v>
      </c>
      <c r="P9" s="46">
        <v>108.25</v>
      </c>
      <c r="Q9" s="46"/>
      <c r="R9" s="49">
        <f>IF(O9="","",(IF(G9="売",H9-P9,P9-H9))*M9*100000)</f>
        <v>153684.21052631587</v>
      </c>
      <c r="S9" s="49"/>
      <c r="T9" s="50">
        <f>IF(O9="","",IF(R9&lt;0,J9*(-1),IF(G9="買",(P9-H9)*100,(H9-P9)*100)))</f>
        <v>292.00000000000017</v>
      </c>
      <c r="U9" s="50"/>
    </row>
    <row r="10" spans="2:21" x14ac:dyDescent="0.2">
      <c r="B10" s="19">
        <v>2</v>
      </c>
      <c r="C10" s="45">
        <f t="shared" ref="C10:C73" si="1">IF(R9="","",C9+R9)</f>
        <v>1153684.210526316</v>
      </c>
      <c r="D10" s="45"/>
      <c r="E10" s="19"/>
      <c r="F10" s="8"/>
      <c r="G10" s="19" t="s">
        <v>4</v>
      </c>
      <c r="H10" s="46"/>
      <c r="I10" s="46"/>
      <c r="J10" s="19"/>
      <c r="K10" s="45" t="str">
        <f t="shared" si="0"/>
        <v/>
      </c>
      <c r="L10" s="45"/>
      <c r="M10" s="6" t="str">
        <f t="shared" ref="M10:M73" si="2">IF(J10="","",(K10/J10)/1000)</f>
        <v/>
      </c>
      <c r="N10" s="19"/>
      <c r="O10" s="8"/>
      <c r="P10" s="46"/>
      <c r="Q10" s="46"/>
      <c r="R10" s="49" t="str">
        <f t="shared" ref="R10:R73" si="3">IF(O10="","",(IF(G10="売",H10-P10,P10-H10))*M10*100000)</f>
        <v/>
      </c>
      <c r="S10" s="49"/>
      <c r="T10" s="50" t="str">
        <f t="shared" ref="T10:T73" si="4">IF(O10="","",IF(R10&lt;0,J10*(-1),IF(G10="買",(P10-H10)*100,(H10-P10)*100)))</f>
        <v/>
      </c>
      <c r="U10" s="50"/>
    </row>
    <row r="11" spans="2:21" x14ac:dyDescent="0.2">
      <c r="B11" s="19">
        <v>3</v>
      </c>
      <c r="C11" s="45" t="str">
        <f t="shared" si="1"/>
        <v/>
      </c>
      <c r="D11" s="45"/>
      <c r="E11" s="19"/>
      <c r="F11" s="8"/>
      <c r="G11" s="19" t="s">
        <v>4</v>
      </c>
      <c r="H11" s="46"/>
      <c r="I11" s="46"/>
      <c r="J11" s="19"/>
      <c r="K11" s="45" t="str">
        <f t="shared" si="0"/>
        <v/>
      </c>
      <c r="L11" s="45"/>
      <c r="M11" s="6" t="str">
        <f t="shared" si="2"/>
        <v/>
      </c>
      <c r="N11" s="19"/>
      <c r="O11" s="8"/>
      <c r="P11" s="46"/>
      <c r="Q11" s="46"/>
      <c r="R11" s="49" t="str">
        <f t="shared" si="3"/>
        <v/>
      </c>
      <c r="S11" s="49"/>
      <c r="T11" s="50" t="str">
        <f t="shared" si="4"/>
        <v/>
      </c>
      <c r="U11" s="50"/>
    </row>
    <row r="12" spans="2:21" x14ac:dyDescent="0.2">
      <c r="B12" s="19">
        <v>4</v>
      </c>
      <c r="C12" s="45" t="str">
        <f t="shared" si="1"/>
        <v/>
      </c>
      <c r="D12" s="45"/>
      <c r="E12" s="19"/>
      <c r="F12" s="8"/>
      <c r="G12" s="19" t="s">
        <v>3</v>
      </c>
      <c r="H12" s="46"/>
      <c r="I12" s="46"/>
      <c r="J12" s="19"/>
      <c r="K12" s="45" t="str">
        <f t="shared" si="0"/>
        <v/>
      </c>
      <c r="L12" s="45"/>
      <c r="M12" s="6" t="str">
        <f t="shared" si="2"/>
        <v/>
      </c>
      <c r="N12" s="19"/>
      <c r="O12" s="8"/>
      <c r="P12" s="46"/>
      <c r="Q12" s="46"/>
      <c r="R12" s="49" t="str">
        <f t="shared" si="3"/>
        <v/>
      </c>
      <c r="S12" s="49"/>
      <c r="T12" s="50" t="str">
        <f t="shared" si="4"/>
        <v/>
      </c>
      <c r="U12" s="50"/>
    </row>
    <row r="13" spans="2:21" x14ac:dyDescent="0.2">
      <c r="B13" s="19">
        <v>5</v>
      </c>
      <c r="C13" s="45" t="str">
        <f t="shared" si="1"/>
        <v/>
      </c>
      <c r="D13" s="45"/>
      <c r="E13" s="19"/>
      <c r="F13" s="8"/>
      <c r="G13" s="19" t="s">
        <v>3</v>
      </c>
      <c r="H13" s="46"/>
      <c r="I13" s="46"/>
      <c r="J13" s="19"/>
      <c r="K13" s="45" t="str">
        <f t="shared" si="0"/>
        <v/>
      </c>
      <c r="L13" s="45"/>
      <c r="M13" s="6" t="str">
        <f t="shared" si="2"/>
        <v/>
      </c>
      <c r="N13" s="19"/>
      <c r="O13" s="8"/>
      <c r="P13" s="46"/>
      <c r="Q13" s="46"/>
      <c r="R13" s="49" t="str">
        <f t="shared" si="3"/>
        <v/>
      </c>
      <c r="S13" s="49"/>
      <c r="T13" s="50" t="str">
        <f t="shared" si="4"/>
        <v/>
      </c>
      <c r="U13" s="50"/>
    </row>
    <row r="14" spans="2:21" x14ac:dyDescent="0.2">
      <c r="B14" s="19">
        <v>6</v>
      </c>
      <c r="C14" s="45" t="str">
        <f t="shared" si="1"/>
        <v/>
      </c>
      <c r="D14" s="45"/>
      <c r="E14" s="19"/>
      <c r="F14" s="8"/>
      <c r="G14" s="19" t="s">
        <v>4</v>
      </c>
      <c r="H14" s="46"/>
      <c r="I14" s="46"/>
      <c r="J14" s="19"/>
      <c r="K14" s="45" t="str">
        <f t="shared" si="0"/>
        <v/>
      </c>
      <c r="L14" s="45"/>
      <c r="M14" s="6" t="str">
        <f t="shared" si="2"/>
        <v/>
      </c>
      <c r="N14" s="19"/>
      <c r="O14" s="8"/>
      <c r="P14" s="46"/>
      <c r="Q14" s="46"/>
      <c r="R14" s="49" t="str">
        <f t="shared" si="3"/>
        <v/>
      </c>
      <c r="S14" s="49"/>
      <c r="T14" s="50" t="str">
        <f t="shared" si="4"/>
        <v/>
      </c>
      <c r="U14" s="50"/>
    </row>
    <row r="15" spans="2:21" x14ac:dyDescent="0.2">
      <c r="B15" s="19">
        <v>7</v>
      </c>
      <c r="C15" s="45" t="str">
        <f t="shared" si="1"/>
        <v/>
      </c>
      <c r="D15" s="45"/>
      <c r="E15" s="19"/>
      <c r="F15" s="8"/>
      <c r="G15" s="19" t="s">
        <v>4</v>
      </c>
      <c r="H15" s="46"/>
      <c r="I15" s="46"/>
      <c r="J15" s="19"/>
      <c r="K15" s="45" t="str">
        <f t="shared" si="0"/>
        <v/>
      </c>
      <c r="L15" s="45"/>
      <c r="M15" s="6" t="str">
        <f t="shared" si="2"/>
        <v/>
      </c>
      <c r="N15" s="19"/>
      <c r="O15" s="8"/>
      <c r="P15" s="46"/>
      <c r="Q15" s="46"/>
      <c r="R15" s="49" t="str">
        <f t="shared" si="3"/>
        <v/>
      </c>
      <c r="S15" s="49"/>
      <c r="T15" s="50" t="str">
        <f t="shared" si="4"/>
        <v/>
      </c>
      <c r="U15" s="50"/>
    </row>
    <row r="16" spans="2:21" x14ac:dyDescent="0.2">
      <c r="B16" s="19">
        <v>8</v>
      </c>
      <c r="C16" s="45" t="str">
        <f t="shared" si="1"/>
        <v/>
      </c>
      <c r="D16" s="45"/>
      <c r="E16" s="19"/>
      <c r="F16" s="8"/>
      <c r="G16" s="19" t="s">
        <v>4</v>
      </c>
      <c r="H16" s="46"/>
      <c r="I16" s="46"/>
      <c r="J16" s="19"/>
      <c r="K16" s="45" t="str">
        <f t="shared" si="0"/>
        <v/>
      </c>
      <c r="L16" s="45"/>
      <c r="M16" s="6" t="str">
        <f t="shared" si="2"/>
        <v/>
      </c>
      <c r="N16" s="19"/>
      <c r="O16" s="8"/>
      <c r="P16" s="46"/>
      <c r="Q16" s="46"/>
      <c r="R16" s="49" t="str">
        <f t="shared" si="3"/>
        <v/>
      </c>
      <c r="S16" s="49"/>
      <c r="T16" s="50" t="str">
        <f t="shared" si="4"/>
        <v/>
      </c>
      <c r="U16" s="50"/>
    </row>
    <row r="17" spans="2:21" x14ac:dyDescent="0.2">
      <c r="B17" s="19">
        <v>9</v>
      </c>
      <c r="C17" s="45" t="str">
        <f t="shared" si="1"/>
        <v/>
      </c>
      <c r="D17" s="45"/>
      <c r="E17" s="19"/>
      <c r="F17" s="8"/>
      <c r="G17" s="19" t="s">
        <v>4</v>
      </c>
      <c r="H17" s="46"/>
      <c r="I17" s="46"/>
      <c r="J17" s="19"/>
      <c r="K17" s="45" t="str">
        <f t="shared" si="0"/>
        <v/>
      </c>
      <c r="L17" s="45"/>
      <c r="M17" s="6" t="str">
        <f t="shared" si="2"/>
        <v/>
      </c>
      <c r="N17" s="19"/>
      <c r="O17" s="8"/>
      <c r="P17" s="46"/>
      <c r="Q17" s="46"/>
      <c r="R17" s="49" t="str">
        <f t="shared" si="3"/>
        <v/>
      </c>
      <c r="S17" s="49"/>
      <c r="T17" s="50" t="str">
        <f t="shared" si="4"/>
        <v/>
      </c>
      <c r="U17" s="50"/>
    </row>
    <row r="18" spans="2:21" x14ac:dyDescent="0.2">
      <c r="B18" s="19">
        <v>10</v>
      </c>
      <c r="C18" s="45" t="str">
        <f t="shared" si="1"/>
        <v/>
      </c>
      <c r="D18" s="45"/>
      <c r="E18" s="19"/>
      <c r="F18" s="8"/>
      <c r="G18" s="19" t="s">
        <v>4</v>
      </c>
      <c r="H18" s="46"/>
      <c r="I18" s="46"/>
      <c r="J18" s="19"/>
      <c r="K18" s="45" t="str">
        <f t="shared" si="0"/>
        <v/>
      </c>
      <c r="L18" s="45"/>
      <c r="M18" s="6" t="str">
        <f t="shared" si="2"/>
        <v/>
      </c>
      <c r="N18" s="19"/>
      <c r="O18" s="8"/>
      <c r="P18" s="46"/>
      <c r="Q18" s="46"/>
      <c r="R18" s="49" t="str">
        <f t="shared" si="3"/>
        <v/>
      </c>
      <c r="S18" s="49"/>
      <c r="T18" s="50" t="str">
        <f t="shared" si="4"/>
        <v/>
      </c>
      <c r="U18" s="50"/>
    </row>
    <row r="19" spans="2:21" x14ac:dyDescent="0.2">
      <c r="B19" s="19">
        <v>11</v>
      </c>
      <c r="C19" s="45" t="str">
        <f t="shared" si="1"/>
        <v/>
      </c>
      <c r="D19" s="45"/>
      <c r="E19" s="19"/>
      <c r="F19" s="8"/>
      <c r="G19" s="19" t="s">
        <v>4</v>
      </c>
      <c r="H19" s="46"/>
      <c r="I19" s="46"/>
      <c r="J19" s="19"/>
      <c r="K19" s="45" t="str">
        <f t="shared" si="0"/>
        <v/>
      </c>
      <c r="L19" s="45"/>
      <c r="M19" s="6" t="str">
        <f t="shared" si="2"/>
        <v/>
      </c>
      <c r="N19" s="19"/>
      <c r="O19" s="8"/>
      <c r="P19" s="46"/>
      <c r="Q19" s="46"/>
      <c r="R19" s="49" t="str">
        <f t="shared" si="3"/>
        <v/>
      </c>
      <c r="S19" s="49"/>
      <c r="T19" s="50" t="str">
        <f t="shared" si="4"/>
        <v/>
      </c>
      <c r="U19" s="50"/>
    </row>
    <row r="20" spans="2:21" x14ac:dyDescent="0.2">
      <c r="B20" s="19">
        <v>12</v>
      </c>
      <c r="C20" s="45" t="str">
        <f t="shared" si="1"/>
        <v/>
      </c>
      <c r="D20" s="45"/>
      <c r="E20" s="19"/>
      <c r="F20" s="8"/>
      <c r="G20" s="19" t="s">
        <v>4</v>
      </c>
      <c r="H20" s="46"/>
      <c r="I20" s="46"/>
      <c r="J20" s="19"/>
      <c r="K20" s="45" t="str">
        <f t="shared" si="0"/>
        <v/>
      </c>
      <c r="L20" s="45"/>
      <c r="M20" s="6" t="str">
        <f t="shared" si="2"/>
        <v/>
      </c>
      <c r="N20" s="19"/>
      <c r="O20" s="8"/>
      <c r="P20" s="46"/>
      <c r="Q20" s="46"/>
      <c r="R20" s="49" t="str">
        <f t="shared" si="3"/>
        <v/>
      </c>
      <c r="S20" s="49"/>
      <c r="T20" s="50" t="str">
        <f t="shared" si="4"/>
        <v/>
      </c>
      <c r="U20" s="50"/>
    </row>
    <row r="21" spans="2:21" x14ac:dyDescent="0.2">
      <c r="B21" s="19">
        <v>13</v>
      </c>
      <c r="C21" s="45" t="str">
        <f t="shared" si="1"/>
        <v/>
      </c>
      <c r="D21" s="45"/>
      <c r="E21" s="19"/>
      <c r="F21" s="8"/>
      <c r="G21" s="19" t="s">
        <v>4</v>
      </c>
      <c r="H21" s="46"/>
      <c r="I21" s="46"/>
      <c r="J21" s="19"/>
      <c r="K21" s="45" t="str">
        <f t="shared" si="0"/>
        <v/>
      </c>
      <c r="L21" s="45"/>
      <c r="M21" s="6" t="str">
        <f t="shared" si="2"/>
        <v/>
      </c>
      <c r="N21" s="19"/>
      <c r="O21" s="8"/>
      <c r="P21" s="46"/>
      <c r="Q21" s="46"/>
      <c r="R21" s="49" t="str">
        <f t="shared" si="3"/>
        <v/>
      </c>
      <c r="S21" s="49"/>
      <c r="T21" s="50" t="str">
        <f t="shared" si="4"/>
        <v/>
      </c>
      <c r="U21" s="50"/>
    </row>
    <row r="22" spans="2:21" x14ac:dyDescent="0.2">
      <c r="B22" s="19">
        <v>14</v>
      </c>
      <c r="C22" s="45" t="str">
        <f t="shared" si="1"/>
        <v/>
      </c>
      <c r="D22" s="45"/>
      <c r="E22" s="19"/>
      <c r="F22" s="8"/>
      <c r="G22" s="19" t="s">
        <v>3</v>
      </c>
      <c r="H22" s="46"/>
      <c r="I22" s="46"/>
      <c r="J22" s="19"/>
      <c r="K22" s="45" t="str">
        <f t="shared" si="0"/>
        <v/>
      </c>
      <c r="L22" s="45"/>
      <c r="M22" s="6" t="str">
        <f t="shared" si="2"/>
        <v/>
      </c>
      <c r="N22" s="19"/>
      <c r="O22" s="8"/>
      <c r="P22" s="46"/>
      <c r="Q22" s="46"/>
      <c r="R22" s="49" t="str">
        <f t="shared" si="3"/>
        <v/>
      </c>
      <c r="S22" s="49"/>
      <c r="T22" s="50" t="str">
        <f t="shared" si="4"/>
        <v/>
      </c>
      <c r="U22" s="50"/>
    </row>
    <row r="23" spans="2:21" x14ac:dyDescent="0.2">
      <c r="B23" s="19">
        <v>15</v>
      </c>
      <c r="C23" s="45" t="str">
        <f t="shared" si="1"/>
        <v/>
      </c>
      <c r="D23" s="45"/>
      <c r="E23" s="19"/>
      <c r="F23" s="8"/>
      <c r="G23" s="19" t="s">
        <v>4</v>
      </c>
      <c r="H23" s="46"/>
      <c r="I23" s="46"/>
      <c r="J23" s="19"/>
      <c r="K23" s="45" t="str">
        <f t="shared" si="0"/>
        <v/>
      </c>
      <c r="L23" s="45"/>
      <c r="M23" s="6" t="str">
        <f t="shared" si="2"/>
        <v/>
      </c>
      <c r="N23" s="19"/>
      <c r="O23" s="8"/>
      <c r="P23" s="46"/>
      <c r="Q23" s="46"/>
      <c r="R23" s="49" t="str">
        <f t="shared" si="3"/>
        <v/>
      </c>
      <c r="S23" s="49"/>
      <c r="T23" s="50" t="str">
        <f t="shared" si="4"/>
        <v/>
      </c>
      <c r="U23" s="50"/>
    </row>
    <row r="24" spans="2:21" x14ac:dyDescent="0.2">
      <c r="B24" s="19">
        <v>16</v>
      </c>
      <c r="C24" s="45" t="str">
        <f t="shared" si="1"/>
        <v/>
      </c>
      <c r="D24" s="45"/>
      <c r="E24" s="19"/>
      <c r="F24" s="8"/>
      <c r="G24" s="19" t="s">
        <v>4</v>
      </c>
      <c r="H24" s="46"/>
      <c r="I24" s="46"/>
      <c r="J24" s="19"/>
      <c r="K24" s="45" t="str">
        <f t="shared" si="0"/>
        <v/>
      </c>
      <c r="L24" s="45"/>
      <c r="M24" s="6" t="str">
        <f t="shared" si="2"/>
        <v/>
      </c>
      <c r="N24" s="19"/>
      <c r="O24" s="8"/>
      <c r="P24" s="46"/>
      <c r="Q24" s="46"/>
      <c r="R24" s="49" t="str">
        <f t="shared" si="3"/>
        <v/>
      </c>
      <c r="S24" s="49"/>
      <c r="T24" s="50" t="str">
        <f t="shared" si="4"/>
        <v/>
      </c>
      <c r="U24" s="50"/>
    </row>
    <row r="25" spans="2:21" x14ac:dyDescent="0.2">
      <c r="B25" s="19">
        <v>17</v>
      </c>
      <c r="C25" s="45" t="str">
        <f t="shared" si="1"/>
        <v/>
      </c>
      <c r="D25" s="45"/>
      <c r="E25" s="19"/>
      <c r="F25" s="8"/>
      <c r="G25" s="19" t="s">
        <v>4</v>
      </c>
      <c r="H25" s="46"/>
      <c r="I25" s="46"/>
      <c r="J25" s="19"/>
      <c r="K25" s="45" t="str">
        <f t="shared" si="0"/>
        <v/>
      </c>
      <c r="L25" s="45"/>
      <c r="M25" s="6" t="str">
        <f t="shared" si="2"/>
        <v/>
      </c>
      <c r="N25" s="19"/>
      <c r="O25" s="8"/>
      <c r="P25" s="46"/>
      <c r="Q25" s="46"/>
      <c r="R25" s="49" t="str">
        <f t="shared" si="3"/>
        <v/>
      </c>
      <c r="S25" s="49"/>
      <c r="T25" s="50" t="str">
        <f t="shared" si="4"/>
        <v/>
      </c>
      <c r="U25" s="50"/>
    </row>
    <row r="26" spans="2:21" x14ac:dyDescent="0.2">
      <c r="B26" s="19">
        <v>18</v>
      </c>
      <c r="C26" s="45" t="str">
        <f t="shared" si="1"/>
        <v/>
      </c>
      <c r="D26" s="45"/>
      <c r="E26" s="19"/>
      <c r="F26" s="8"/>
      <c r="G26" s="19" t="s">
        <v>4</v>
      </c>
      <c r="H26" s="46"/>
      <c r="I26" s="46"/>
      <c r="J26" s="19"/>
      <c r="K26" s="45" t="str">
        <f t="shared" si="0"/>
        <v/>
      </c>
      <c r="L26" s="45"/>
      <c r="M26" s="6" t="str">
        <f t="shared" si="2"/>
        <v/>
      </c>
      <c r="N26" s="19"/>
      <c r="O26" s="8"/>
      <c r="P26" s="46"/>
      <c r="Q26" s="46"/>
      <c r="R26" s="49" t="str">
        <f t="shared" si="3"/>
        <v/>
      </c>
      <c r="S26" s="49"/>
      <c r="T26" s="50" t="str">
        <f t="shared" si="4"/>
        <v/>
      </c>
      <c r="U26" s="50"/>
    </row>
    <row r="27" spans="2:21" x14ac:dyDescent="0.2">
      <c r="B27" s="19">
        <v>19</v>
      </c>
      <c r="C27" s="45" t="str">
        <f t="shared" si="1"/>
        <v/>
      </c>
      <c r="D27" s="45"/>
      <c r="E27" s="19"/>
      <c r="F27" s="8"/>
      <c r="G27" s="19" t="s">
        <v>3</v>
      </c>
      <c r="H27" s="46"/>
      <c r="I27" s="46"/>
      <c r="J27" s="19"/>
      <c r="K27" s="45" t="str">
        <f t="shared" si="0"/>
        <v/>
      </c>
      <c r="L27" s="45"/>
      <c r="M27" s="6" t="str">
        <f t="shared" si="2"/>
        <v/>
      </c>
      <c r="N27" s="19"/>
      <c r="O27" s="8"/>
      <c r="P27" s="46"/>
      <c r="Q27" s="46"/>
      <c r="R27" s="49" t="str">
        <f t="shared" si="3"/>
        <v/>
      </c>
      <c r="S27" s="49"/>
      <c r="T27" s="50" t="str">
        <f t="shared" si="4"/>
        <v/>
      </c>
      <c r="U27" s="50"/>
    </row>
    <row r="28" spans="2:21" x14ac:dyDescent="0.2">
      <c r="B28" s="19">
        <v>20</v>
      </c>
      <c r="C28" s="45" t="str">
        <f t="shared" si="1"/>
        <v/>
      </c>
      <c r="D28" s="45"/>
      <c r="E28" s="19"/>
      <c r="F28" s="8"/>
      <c r="G28" s="19" t="s">
        <v>4</v>
      </c>
      <c r="H28" s="46"/>
      <c r="I28" s="46"/>
      <c r="J28" s="19"/>
      <c r="K28" s="45" t="str">
        <f t="shared" si="0"/>
        <v/>
      </c>
      <c r="L28" s="45"/>
      <c r="M28" s="6" t="str">
        <f t="shared" si="2"/>
        <v/>
      </c>
      <c r="N28" s="19"/>
      <c r="O28" s="8"/>
      <c r="P28" s="46"/>
      <c r="Q28" s="46"/>
      <c r="R28" s="49" t="str">
        <f t="shared" si="3"/>
        <v/>
      </c>
      <c r="S28" s="49"/>
      <c r="T28" s="50" t="str">
        <f t="shared" si="4"/>
        <v/>
      </c>
      <c r="U28" s="50"/>
    </row>
    <row r="29" spans="2:21" x14ac:dyDescent="0.2">
      <c r="B29" s="19">
        <v>21</v>
      </c>
      <c r="C29" s="45" t="str">
        <f t="shared" si="1"/>
        <v/>
      </c>
      <c r="D29" s="45"/>
      <c r="E29" s="19"/>
      <c r="F29" s="8"/>
      <c r="G29" s="19" t="s">
        <v>3</v>
      </c>
      <c r="H29" s="46"/>
      <c r="I29" s="46"/>
      <c r="J29" s="19"/>
      <c r="K29" s="45" t="str">
        <f t="shared" si="0"/>
        <v/>
      </c>
      <c r="L29" s="45"/>
      <c r="M29" s="6" t="str">
        <f t="shared" si="2"/>
        <v/>
      </c>
      <c r="N29" s="19"/>
      <c r="O29" s="8"/>
      <c r="P29" s="46"/>
      <c r="Q29" s="46"/>
      <c r="R29" s="49" t="str">
        <f t="shared" si="3"/>
        <v/>
      </c>
      <c r="S29" s="49"/>
      <c r="T29" s="50" t="str">
        <f t="shared" si="4"/>
        <v/>
      </c>
      <c r="U29" s="50"/>
    </row>
    <row r="30" spans="2:21" x14ac:dyDescent="0.2">
      <c r="B30" s="19">
        <v>22</v>
      </c>
      <c r="C30" s="45" t="str">
        <f t="shared" si="1"/>
        <v/>
      </c>
      <c r="D30" s="45"/>
      <c r="E30" s="19"/>
      <c r="F30" s="8"/>
      <c r="G30" s="19" t="s">
        <v>3</v>
      </c>
      <c r="H30" s="46"/>
      <c r="I30" s="46"/>
      <c r="J30" s="19"/>
      <c r="K30" s="45" t="str">
        <f t="shared" si="0"/>
        <v/>
      </c>
      <c r="L30" s="45"/>
      <c r="M30" s="6" t="str">
        <f t="shared" si="2"/>
        <v/>
      </c>
      <c r="N30" s="19"/>
      <c r="O30" s="8"/>
      <c r="P30" s="46"/>
      <c r="Q30" s="46"/>
      <c r="R30" s="49" t="str">
        <f t="shared" si="3"/>
        <v/>
      </c>
      <c r="S30" s="49"/>
      <c r="T30" s="50" t="str">
        <f t="shared" si="4"/>
        <v/>
      </c>
      <c r="U30" s="50"/>
    </row>
    <row r="31" spans="2:21" x14ac:dyDescent="0.2">
      <c r="B31" s="19">
        <v>23</v>
      </c>
      <c r="C31" s="45" t="str">
        <f t="shared" si="1"/>
        <v/>
      </c>
      <c r="D31" s="45"/>
      <c r="E31" s="19"/>
      <c r="F31" s="8"/>
      <c r="G31" s="19" t="s">
        <v>3</v>
      </c>
      <c r="H31" s="46"/>
      <c r="I31" s="46"/>
      <c r="J31" s="19"/>
      <c r="K31" s="45" t="str">
        <f t="shared" si="0"/>
        <v/>
      </c>
      <c r="L31" s="45"/>
      <c r="M31" s="6" t="str">
        <f t="shared" si="2"/>
        <v/>
      </c>
      <c r="N31" s="19"/>
      <c r="O31" s="8"/>
      <c r="P31" s="46"/>
      <c r="Q31" s="46"/>
      <c r="R31" s="49" t="str">
        <f t="shared" si="3"/>
        <v/>
      </c>
      <c r="S31" s="49"/>
      <c r="T31" s="50" t="str">
        <f t="shared" si="4"/>
        <v/>
      </c>
      <c r="U31" s="50"/>
    </row>
    <row r="32" spans="2:21" x14ac:dyDescent="0.2">
      <c r="B32" s="19">
        <v>24</v>
      </c>
      <c r="C32" s="45" t="str">
        <f t="shared" si="1"/>
        <v/>
      </c>
      <c r="D32" s="45"/>
      <c r="E32" s="19"/>
      <c r="F32" s="8"/>
      <c r="G32" s="19" t="s">
        <v>3</v>
      </c>
      <c r="H32" s="46"/>
      <c r="I32" s="46"/>
      <c r="J32" s="19"/>
      <c r="K32" s="45" t="str">
        <f t="shared" si="0"/>
        <v/>
      </c>
      <c r="L32" s="45"/>
      <c r="M32" s="6" t="str">
        <f t="shared" si="2"/>
        <v/>
      </c>
      <c r="N32" s="19"/>
      <c r="O32" s="8"/>
      <c r="P32" s="46"/>
      <c r="Q32" s="46"/>
      <c r="R32" s="49" t="str">
        <f t="shared" si="3"/>
        <v/>
      </c>
      <c r="S32" s="49"/>
      <c r="T32" s="50" t="str">
        <f t="shared" si="4"/>
        <v/>
      </c>
      <c r="U32" s="50"/>
    </row>
    <row r="33" spans="2:21" x14ac:dyDescent="0.2">
      <c r="B33" s="19">
        <v>25</v>
      </c>
      <c r="C33" s="45" t="str">
        <f t="shared" si="1"/>
        <v/>
      </c>
      <c r="D33" s="45"/>
      <c r="E33" s="19"/>
      <c r="F33" s="8"/>
      <c r="G33" s="19" t="s">
        <v>4</v>
      </c>
      <c r="H33" s="46"/>
      <c r="I33" s="46"/>
      <c r="J33" s="19"/>
      <c r="K33" s="45" t="str">
        <f t="shared" si="0"/>
        <v/>
      </c>
      <c r="L33" s="45"/>
      <c r="M33" s="6" t="str">
        <f t="shared" si="2"/>
        <v/>
      </c>
      <c r="N33" s="19"/>
      <c r="O33" s="8"/>
      <c r="P33" s="46"/>
      <c r="Q33" s="46"/>
      <c r="R33" s="49" t="str">
        <f t="shared" si="3"/>
        <v/>
      </c>
      <c r="S33" s="49"/>
      <c r="T33" s="50" t="str">
        <f t="shared" si="4"/>
        <v/>
      </c>
      <c r="U33" s="50"/>
    </row>
    <row r="34" spans="2:21" x14ac:dyDescent="0.2">
      <c r="B34" s="19">
        <v>26</v>
      </c>
      <c r="C34" s="45" t="str">
        <f t="shared" si="1"/>
        <v/>
      </c>
      <c r="D34" s="45"/>
      <c r="E34" s="19"/>
      <c r="F34" s="8"/>
      <c r="G34" s="19" t="s">
        <v>3</v>
      </c>
      <c r="H34" s="46"/>
      <c r="I34" s="46"/>
      <c r="J34" s="19"/>
      <c r="K34" s="45" t="str">
        <f t="shared" si="0"/>
        <v/>
      </c>
      <c r="L34" s="45"/>
      <c r="M34" s="6" t="str">
        <f t="shared" si="2"/>
        <v/>
      </c>
      <c r="N34" s="19"/>
      <c r="O34" s="8"/>
      <c r="P34" s="46"/>
      <c r="Q34" s="46"/>
      <c r="R34" s="49" t="str">
        <f t="shared" si="3"/>
        <v/>
      </c>
      <c r="S34" s="49"/>
      <c r="T34" s="50" t="str">
        <f t="shared" si="4"/>
        <v/>
      </c>
      <c r="U34" s="50"/>
    </row>
    <row r="35" spans="2:21" x14ac:dyDescent="0.2">
      <c r="B35" s="19">
        <v>27</v>
      </c>
      <c r="C35" s="45" t="str">
        <f t="shared" si="1"/>
        <v/>
      </c>
      <c r="D35" s="45"/>
      <c r="E35" s="19"/>
      <c r="F35" s="8"/>
      <c r="G35" s="19" t="s">
        <v>3</v>
      </c>
      <c r="H35" s="46"/>
      <c r="I35" s="46"/>
      <c r="J35" s="19"/>
      <c r="K35" s="45" t="str">
        <f t="shared" si="0"/>
        <v/>
      </c>
      <c r="L35" s="45"/>
      <c r="M35" s="6" t="str">
        <f t="shared" si="2"/>
        <v/>
      </c>
      <c r="N35" s="19"/>
      <c r="O35" s="8"/>
      <c r="P35" s="46"/>
      <c r="Q35" s="46"/>
      <c r="R35" s="49" t="str">
        <f t="shared" si="3"/>
        <v/>
      </c>
      <c r="S35" s="49"/>
      <c r="T35" s="50" t="str">
        <f t="shared" si="4"/>
        <v/>
      </c>
      <c r="U35" s="50"/>
    </row>
    <row r="36" spans="2:21" x14ac:dyDescent="0.2">
      <c r="B36" s="19">
        <v>28</v>
      </c>
      <c r="C36" s="45" t="str">
        <f t="shared" si="1"/>
        <v/>
      </c>
      <c r="D36" s="45"/>
      <c r="E36" s="19"/>
      <c r="F36" s="8"/>
      <c r="G36" s="19" t="s">
        <v>3</v>
      </c>
      <c r="H36" s="46"/>
      <c r="I36" s="46"/>
      <c r="J36" s="19"/>
      <c r="K36" s="45" t="str">
        <f t="shared" si="0"/>
        <v/>
      </c>
      <c r="L36" s="45"/>
      <c r="M36" s="6" t="str">
        <f t="shared" si="2"/>
        <v/>
      </c>
      <c r="N36" s="19"/>
      <c r="O36" s="8"/>
      <c r="P36" s="46"/>
      <c r="Q36" s="46"/>
      <c r="R36" s="49" t="str">
        <f t="shared" si="3"/>
        <v/>
      </c>
      <c r="S36" s="49"/>
      <c r="T36" s="50" t="str">
        <f t="shared" si="4"/>
        <v/>
      </c>
      <c r="U36" s="50"/>
    </row>
    <row r="37" spans="2:21" x14ac:dyDescent="0.2">
      <c r="B37" s="19">
        <v>29</v>
      </c>
      <c r="C37" s="45" t="str">
        <f t="shared" si="1"/>
        <v/>
      </c>
      <c r="D37" s="45"/>
      <c r="E37" s="19"/>
      <c r="F37" s="8"/>
      <c r="G37" s="19" t="s">
        <v>3</v>
      </c>
      <c r="H37" s="46"/>
      <c r="I37" s="46"/>
      <c r="J37" s="19"/>
      <c r="K37" s="45" t="str">
        <f t="shared" si="0"/>
        <v/>
      </c>
      <c r="L37" s="45"/>
      <c r="M37" s="6" t="str">
        <f t="shared" si="2"/>
        <v/>
      </c>
      <c r="N37" s="19"/>
      <c r="O37" s="8"/>
      <c r="P37" s="46"/>
      <c r="Q37" s="46"/>
      <c r="R37" s="49" t="str">
        <f t="shared" si="3"/>
        <v/>
      </c>
      <c r="S37" s="49"/>
      <c r="T37" s="50" t="str">
        <f t="shared" si="4"/>
        <v/>
      </c>
      <c r="U37" s="50"/>
    </row>
    <row r="38" spans="2:21" x14ac:dyDescent="0.2">
      <c r="B38" s="19">
        <v>30</v>
      </c>
      <c r="C38" s="45" t="str">
        <f t="shared" si="1"/>
        <v/>
      </c>
      <c r="D38" s="45"/>
      <c r="E38" s="19"/>
      <c r="F38" s="8"/>
      <c r="G38" s="19" t="s">
        <v>4</v>
      </c>
      <c r="H38" s="46"/>
      <c r="I38" s="46"/>
      <c r="J38" s="19"/>
      <c r="K38" s="45" t="str">
        <f t="shared" si="0"/>
        <v/>
      </c>
      <c r="L38" s="45"/>
      <c r="M38" s="6" t="str">
        <f t="shared" si="2"/>
        <v/>
      </c>
      <c r="N38" s="19"/>
      <c r="O38" s="8"/>
      <c r="P38" s="46"/>
      <c r="Q38" s="46"/>
      <c r="R38" s="49" t="str">
        <f t="shared" si="3"/>
        <v/>
      </c>
      <c r="S38" s="49"/>
      <c r="T38" s="50" t="str">
        <f t="shared" si="4"/>
        <v/>
      </c>
      <c r="U38" s="50"/>
    </row>
    <row r="39" spans="2:21" x14ac:dyDescent="0.2">
      <c r="B39" s="19">
        <v>31</v>
      </c>
      <c r="C39" s="45" t="str">
        <f t="shared" si="1"/>
        <v/>
      </c>
      <c r="D39" s="45"/>
      <c r="E39" s="19"/>
      <c r="F39" s="8"/>
      <c r="G39" s="19" t="s">
        <v>4</v>
      </c>
      <c r="H39" s="46"/>
      <c r="I39" s="46"/>
      <c r="J39" s="19"/>
      <c r="K39" s="45" t="str">
        <f t="shared" si="0"/>
        <v/>
      </c>
      <c r="L39" s="45"/>
      <c r="M39" s="6" t="str">
        <f t="shared" si="2"/>
        <v/>
      </c>
      <c r="N39" s="19"/>
      <c r="O39" s="8"/>
      <c r="P39" s="46"/>
      <c r="Q39" s="46"/>
      <c r="R39" s="49" t="str">
        <f t="shared" si="3"/>
        <v/>
      </c>
      <c r="S39" s="49"/>
      <c r="T39" s="50" t="str">
        <f t="shared" si="4"/>
        <v/>
      </c>
      <c r="U39" s="50"/>
    </row>
    <row r="40" spans="2:21" x14ac:dyDescent="0.2">
      <c r="B40" s="19">
        <v>32</v>
      </c>
      <c r="C40" s="45" t="str">
        <f t="shared" si="1"/>
        <v/>
      </c>
      <c r="D40" s="45"/>
      <c r="E40" s="19"/>
      <c r="F40" s="8"/>
      <c r="G40" s="19" t="s">
        <v>4</v>
      </c>
      <c r="H40" s="46"/>
      <c r="I40" s="46"/>
      <c r="J40" s="19"/>
      <c r="K40" s="45" t="str">
        <f t="shared" si="0"/>
        <v/>
      </c>
      <c r="L40" s="45"/>
      <c r="M40" s="6" t="str">
        <f t="shared" si="2"/>
        <v/>
      </c>
      <c r="N40" s="19"/>
      <c r="O40" s="8"/>
      <c r="P40" s="46"/>
      <c r="Q40" s="46"/>
      <c r="R40" s="49" t="str">
        <f t="shared" si="3"/>
        <v/>
      </c>
      <c r="S40" s="49"/>
      <c r="T40" s="50" t="str">
        <f t="shared" si="4"/>
        <v/>
      </c>
      <c r="U40" s="50"/>
    </row>
    <row r="41" spans="2:21" x14ac:dyDescent="0.2">
      <c r="B41" s="19">
        <v>33</v>
      </c>
      <c r="C41" s="45" t="str">
        <f t="shared" si="1"/>
        <v/>
      </c>
      <c r="D41" s="45"/>
      <c r="E41" s="19"/>
      <c r="F41" s="8"/>
      <c r="G41" s="19" t="s">
        <v>3</v>
      </c>
      <c r="H41" s="46"/>
      <c r="I41" s="46"/>
      <c r="J41" s="19"/>
      <c r="K41" s="45" t="str">
        <f t="shared" si="0"/>
        <v/>
      </c>
      <c r="L41" s="45"/>
      <c r="M41" s="6" t="str">
        <f t="shared" si="2"/>
        <v/>
      </c>
      <c r="N41" s="19"/>
      <c r="O41" s="8"/>
      <c r="P41" s="46"/>
      <c r="Q41" s="46"/>
      <c r="R41" s="49" t="str">
        <f t="shared" si="3"/>
        <v/>
      </c>
      <c r="S41" s="49"/>
      <c r="T41" s="50" t="str">
        <f t="shared" si="4"/>
        <v/>
      </c>
      <c r="U41" s="50"/>
    </row>
    <row r="42" spans="2:21" x14ac:dyDescent="0.2">
      <c r="B42" s="19">
        <v>34</v>
      </c>
      <c r="C42" s="45" t="str">
        <f t="shared" si="1"/>
        <v/>
      </c>
      <c r="D42" s="45"/>
      <c r="E42" s="19"/>
      <c r="F42" s="8"/>
      <c r="G42" s="19" t="s">
        <v>4</v>
      </c>
      <c r="H42" s="46"/>
      <c r="I42" s="46"/>
      <c r="J42" s="19"/>
      <c r="K42" s="45" t="str">
        <f t="shared" si="0"/>
        <v/>
      </c>
      <c r="L42" s="45"/>
      <c r="M42" s="6" t="str">
        <f t="shared" si="2"/>
        <v/>
      </c>
      <c r="N42" s="19"/>
      <c r="O42" s="8"/>
      <c r="P42" s="46"/>
      <c r="Q42" s="46"/>
      <c r="R42" s="49" t="str">
        <f t="shared" si="3"/>
        <v/>
      </c>
      <c r="S42" s="49"/>
      <c r="T42" s="50" t="str">
        <f t="shared" si="4"/>
        <v/>
      </c>
      <c r="U42" s="50"/>
    </row>
    <row r="43" spans="2:21" x14ac:dyDescent="0.2">
      <c r="B43" s="19">
        <v>35</v>
      </c>
      <c r="C43" s="45" t="str">
        <f t="shared" si="1"/>
        <v/>
      </c>
      <c r="D43" s="45"/>
      <c r="E43" s="19"/>
      <c r="F43" s="8"/>
      <c r="G43" s="19" t="s">
        <v>3</v>
      </c>
      <c r="H43" s="46"/>
      <c r="I43" s="46"/>
      <c r="J43" s="19"/>
      <c r="K43" s="45" t="str">
        <f t="shared" si="0"/>
        <v/>
      </c>
      <c r="L43" s="45"/>
      <c r="M43" s="6" t="str">
        <f t="shared" si="2"/>
        <v/>
      </c>
      <c r="N43" s="19"/>
      <c r="O43" s="8"/>
      <c r="P43" s="46"/>
      <c r="Q43" s="46"/>
      <c r="R43" s="49" t="str">
        <f t="shared" si="3"/>
        <v/>
      </c>
      <c r="S43" s="49"/>
      <c r="T43" s="50" t="str">
        <f t="shared" si="4"/>
        <v/>
      </c>
      <c r="U43" s="50"/>
    </row>
    <row r="44" spans="2:21" x14ac:dyDescent="0.2">
      <c r="B44" s="19">
        <v>36</v>
      </c>
      <c r="C44" s="45" t="str">
        <f t="shared" si="1"/>
        <v/>
      </c>
      <c r="D44" s="45"/>
      <c r="E44" s="19"/>
      <c r="F44" s="8"/>
      <c r="G44" s="19" t="s">
        <v>4</v>
      </c>
      <c r="H44" s="46"/>
      <c r="I44" s="46"/>
      <c r="J44" s="19"/>
      <c r="K44" s="45" t="str">
        <f t="shared" si="0"/>
        <v/>
      </c>
      <c r="L44" s="45"/>
      <c r="M44" s="6" t="str">
        <f t="shared" si="2"/>
        <v/>
      </c>
      <c r="N44" s="19"/>
      <c r="O44" s="8"/>
      <c r="P44" s="46"/>
      <c r="Q44" s="46"/>
      <c r="R44" s="49" t="str">
        <f t="shared" si="3"/>
        <v/>
      </c>
      <c r="S44" s="49"/>
      <c r="T44" s="50" t="str">
        <f t="shared" si="4"/>
        <v/>
      </c>
      <c r="U44" s="50"/>
    </row>
    <row r="45" spans="2:21" x14ac:dyDescent="0.2">
      <c r="B45" s="19">
        <v>37</v>
      </c>
      <c r="C45" s="45" t="str">
        <f t="shared" si="1"/>
        <v/>
      </c>
      <c r="D45" s="45"/>
      <c r="E45" s="19"/>
      <c r="F45" s="8"/>
      <c r="G45" s="19" t="s">
        <v>3</v>
      </c>
      <c r="H45" s="46"/>
      <c r="I45" s="46"/>
      <c r="J45" s="19"/>
      <c r="K45" s="45" t="str">
        <f t="shared" si="0"/>
        <v/>
      </c>
      <c r="L45" s="45"/>
      <c r="M45" s="6" t="str">
        <f t="shared" si="2"/>
        <v/>
      </c>
      <c r="N45" s="19"/>
      <c r="O45" s="8"/>
      <c r="P45" s="46"/>
      <c r="Q45" s="46"/>
      <c r="R45" s="49" t="str">
        <f t="shared" si="3"/>
        <v/>
      </c>
      <c r="S45" s="49"/>
      <c r="T45" s="50" t="str">
        <f t="shared" si="4"/>
        <v/>
      </c>
      <c r="U45" s="50"/>
    </row>
    <row r="46" spans="2:21" x14ac:dyDescent="0.2">
      <c r="B46" s="19">
        <v>38</v>
      </c>
      <c r="C46" s="45" t="str">
        <f t="shared" si="1"/>
        <v/>
      </c>
      <c r="D46" s="45"/>
      <c r="E46" s="19"/>
      <c r="F46" s="8"/>
      <c r="G46" s="19" t="s">
        <v>4</v>
      </c>
      <c r="H46" s="46"/>
      <c r="I46" s="46"/>
      <c r="J46" s="19"/>
      <c r="K46" s="45" t="str">
        <f t="shared" si="0"/>
        <v/>
      </c>
      <c r="L46" s="45"/>
      <c r="M46" s="6" t="str">
        <f t="shared" si="2"/>
        <v/>
      </c>
      <c r="N46" s="19"/>
      <c r="O46" s="8"/>
      <c r="P46" s="46"/>
      <c r="Q46" s="46"/>
      <c r="R46" s="49" t="str">
        <f t="shared" si="3"/>
        <v/>
      </c>
      <c r="S46" s="49"/>
      <c r="T46" s="50" t="str">
        <f t="shared" si="4"/>
        <v/>
      </c>
      <c r="U46" s="50"/>
    </row>
    <row r="47" spans="2:21" x14ac:dyDescent="0.2">
      <c r="B47" s="19">
        <v>39</v>
      </c>
      <c r="C47" s="45" t="str">
        <f t="shared" si="1"/>
        <v/>
      </c>
      <c r="D47" s="45"/>
      <c r="E47" s="19"/>
      <c r="F47" s="8"/>
      <c r="G47" s="19" t="s">
        <v>4</v>
      </c>
      <c r="H47" s="46"/>
      <c r="I47" s="46"/>
      <c r="J47" s="19"/>
      <c r="K47" s="45" t="str">
        <f t="shared" si="0"/>
        <v/>
      </c>
      <c r="L47" s="45"/>
      <c r="M47" s="6" t="str">
        <f t="shared" si="2"/>
        <v/>
      </c>
      <c r="N47" s="19"/>
      <c r="O47" s="8"/>
      <c r="P47" s="46"/>
      <c r="Q47" s="46"/>
      <c r="R47" s="49" t="str">
        <f t="shared" si="3"/>
        <v/>
      </c>
      <c r="S47" s="49"/>
      <c r="T47" s="50" t="str">
        <f t="shared" si="4"/>
        <v/>
      </c>
      <c r="U47" s="50"/>
    </row>
    <row r="48" spans="2:21" x14ac:dyDescent="0.2">
      <c r="B48" s="19">
        <v>40</v>
      </c>
      <c r="C48" s="45" t="str">
        <f t="shared" si="1"/>
        <v/>
      </c>
      <c r="D48" s="45"/>
      <c r="E48" s="19"/>
      <c r="F48" s="8"/>
      <c r="G48" s="19" t="s">
        <v>37</v>
      </c>
      <c r="H48" s="46"/>
      <c r="I48" s="46"/>
      <c r="J48" s="19"/>
      <c r="K48" s="45" t="str">
        <f t="shared" si="0"/>
        <v/>
      </c>
      <c r="L48" s="45"/>
      <c r="M48" s="6" t="str">
        <f t="shared" si="2"/>
        <v/>
      </c>
      <c r="N48" s="19"/>
      <c r="O48" s="8"/>
      <c r="P48" s="46"/>
      <c r="Q48" s="46"/>
      <c r="R48" s="49" t="str">
        <f t="shared" si="3"/>
        <v/>
      </c>
      <c r="S48" s="49"/>
      <c r="T48" s="50" t="str">
        <f t="shared" si="4"/>
        <v/>
      </c>
      <c r="U48" s="50"/>
    </row>
    <row r="49" spans="2:21" x14ac:dyDescent="0.2">
      <c r="B49" s="19">
        <v>41</v>
      </c>
      <c r="C49" s="45" t="str">
        <f t="shared" si="1"/>
        <v/>
      </c>
      <c r="D49" s="45"/>
      <c r="E49" s="19"/>
      <c r="F49" s="8"/>
      <c r="G49" s="19" t="s">
        <v>4</v>
      </c>
      <c r="H49" s="46"/>
      <c r="I49" s="46"/>
      <c r="J49" s="19"/>
      <c r="K49" s="45" t="str">
        <f t="shared" si="0"/>
        <v/>
      </c>
      <c r="L49" s="45"/>
      <c r="M49" s="6" t="str">
        <f t="shared" si="2"/>
        <v/>
      </c>
      <c r="N49" s="19"/>
      <c r="O49" s="8"/>
      <c r="P49" s="46"/>
      <c r="Q49" s="46"/>
      <c r="R49" s="49" t="str">
        <f t="shared" si="3"/>
        <v/>
      </c>
      <c r="S49" s="49"/>
      <c r="T49" s="50" t="str">
        <f t="shared" si="4"/>
        <v/>
      </c>
      <c r="U49" s="50"/>
    </row>
    <row r="50" spans="2:21" x14ac:dyDescent="0.2">
      <c r="B50" s="19">
        <v>42</v>
      </c>
      <c r="C50" s="45" t="str">
        <f t="shared" si="1"/>
        <v/>
      </c>
      <c r="D50" s="45"/>
      <c r="E50" s="19"/>
      <c r="F50" s="8"/>
      <c r="G50" s="19" t="s">
        <v>4</v>
      </c>
      <c r="H50" s="46"/>
      <c r="I50" s="46"/>
      <c r="J50" s="19"/>
      <c r="K50" s="45" t="str">
        <f t="shared" si="0"/>
        <v/>
      </c>
      <c r="L50" s="45"/>
      <c r="M50" s="6" t="str">
        <f t="shared" si="2"/>
        <v/>
      </c>
      <c r="N50" s="19"/>
      <c r="O50" s="8"/>
      <c r="P50" s="46"/>
      <c r="Q50" s="46"/>
      <c r="R50" s="49" t="str">
        <f t="shared" si="3"/>
        <v/>
      </c>
      <c r="S50" s="49"/>
      <c r="T50" s="50" t="str">
        <f t="shared" si="4"/>
        <v/>
      </c>
      <c r="U50" s="50"/>
    </row>
    <row r="51" spans="2:21" x14ac:dyDescent="0.2">
      <c r="B51" s="19">
        <v>43</v>
      </c>
      <c r="C51" s="45" t="str">
        <f t="shared" si="1"/>
        <v/>
      </c>
      <c r="D51" s="45"/>
      <c r="E51" s="19"/>
      <c r="F51" s="8"/>
      <c r="G51" s="19" t="s">
        <v>3</v>
      </c>
      <c r="H51" s="46"/>
      <c r="I51" s="46"/>
      <c r="J51" s="19"/>
      <c r="K51" s="45" t="str">
        <f t="shared" si="0"/>
        <v/>
      </c>
      <c r="L51" s="45"/>
      <c r="M51" s="6" t="str">
        <f t="shared" si="2"/>
        <v/>
      </c>
      <c r="N51" s="19"/>
      <c r="O51" s="8"/>
      <c r="P51" s="46"/>
      <c r="Q51" s="46"/>
      <c r="R51" s="49" t="str">
        <f t="shared" si="3"/>
        <v/>
      </c>
      <c r="S51" s="49"/>
      <c r="T51" s="50" t="str">
        <f t="shared" si="4"/>
        <v/>
      </c>
      <c r="U51" s="50"/>
    </row>
    <row r="52" spans="2:21" x14ac:dyDescent="0.2">
      <c r="B52" s="19">
        <v>44</v>
      </c>
      <c r="C52" s="45" t="str">
        <f t="shared" si="1"/>
        <v/>
      </c>
      <c r="D52" s="45"/>
      <c r="E52" s="19"/>
      <c r="F52" s="8"/>
      <c r="G52" s="19" t="s">
        <v>3</v>
      </c>
      <c r="H52" s="46"/>
      <c r="I52" s="46"/>
      <c r="J52" s="19"/>
      <c r="K52" s="45" t="str">
        <f t="shared" si="0"/>
        <v/>
      </c>
      <c r="L52" s="45"/>
      <c r="M52" s="6" t="str">
        <f t="shared" si="2"/>
        <v/>
      </c>
      <c r="N52" s="19"/>
      <c r="O52" s="8"/>
      <c r="P52" s="46"/>
      <c r="Q52" s="46"/>
      <c r="R52" s="49" t="str">
        <f t="shared" si="3"/>
        <v/>
      </c>
      <c r="S52" s="49"/>
      <c r="T52" s="50" t="str">
        <f t="shared" si="4"/>
        <v/>
      </c>
      <c r="U52" s="50"/>
    </row>
    <row r="53" spans="2:21" x14ac:dyDescent="0.2">
      <c r="B53" s="19">
        <v>45</v>
      </c>
      <c r="C53" s="45" t="str">
        <f t="shared" si="1"/>
        <v/>
      </c>
      <c r="D53" s="45"/>
      <c r="E53" s="19"/>
      <c r="F53" s="8"/>
      <c r="G53" s="19" t="s">
        <v>4</v>
      </c>
      <c r="H53" s="46"/>
      <c r="I53" s="46"/>
      <c r="J53" s="19"/>
      <c r="K53" s="45" t="str">
        <f t="shared" si="0"/>
        <v/>
      </c>
      <c r="L53" s="45"/>
      <c r="M53" s="6" t="str">
        <f t="shared" si="2"/>
        <v/>
      </c>
      <c r="N53" s="19"/>
      <c r="O53" s="8"/>
      <c r="P53" s="46"/>
      <c r="Q53" s="46"/>
      <c r="R53" s="49" t="str">
        <f t="shared" si="3"/>
        <v/>
      </c>
      <c r="S53" s="49"/>
      <c r="T53" s="50" t="str">
        <f t="shared" si="4"/>
        <v/>
      </c>
      <c r="U53" s="50"/>
    </row>
    <row r="54" spans="2:21" x14ac:dyDescent="0.2">
      <c r="B54" s="19">
        <v>46</v>
      </c>
      <c r="C54" s="45" t="str">
        <f t="shared" si="1"/>
        <v/>
      </c>
      <c r="D54" s="45"/>
      <c r="E54" s="19"/>
      <c r="F54" s="8"/>
      <c r="G54" s="19" t="s">
        <v>4</v>
      </c>
      <c r="H54" s="46"/>
      <c r="I54" s="46"/>
      <c r="J54" s="19"/>
      <c r="K54" s="45" t="str">
        <f t="shared" si="0"/>
        <v/>
      </c>
      <c r="L54" s="45"/>
      <c r="M54" s="6" t="str">
        <f t="shared" si="2"/>
        <v/>
      </c>
      <c r="N54" s="19"/>
      <c r="O54" s="8"/>
      <c r="P54" s="46"/>
      <c r="Q54" s="46"/>
      <c r="R54" s="49" t="str">
        <f t="shared" si="3"/>
        <v/>
      </c>
      <c r="S54" s="49"/>
      <c r="T54" s="50" t="str">
        <f t="shared" si="4"/>
        <v/>
      </c>
      <c r="U54" s="50"/>
    </row>
    <row r="55" spans="2:21" x14ac:dyDescent="0.2">
      <c r="B55" s="19">
        <v>47</v>
      </c>
      <c r="C55" s="45" t="str">
        <f t="shared" si="1"/>
        <v/>
      </c>
      <c r="D55" s="45"/>
      <c r="E55" s="19"/>
      <c r="F55" s="8"/>
      <c r="G55" s="19" t="s">
        <v>3</v>
      </c>
      <c r="H55" s="46"/>
      <c r="I55" s="46"/>
      <c r="J55" s="19"/>
      <c r="K55" s="45" t="str">
        <f t="shared" si="0"/>
        <v/>
      </c>
      <c r="L55" s="45"/>
      <c r="M55" s="6" t="str">
        <f t="shared" si="2"/>
        <v/>
      </c>
      <c r="N55" s="19"/>
      <c r="O55" s="8"/>
      <c r="P55" s="46"/>
      <c r="Q55" s="46"/>
      <c r="R55" s="49" t="str">
        <f t="shared" si="3"/>
        <v/>
      </c>
      <c r="S55" s="49"/>
      <c r="T55" s="50" t="str">
        <f t="shared" si="4"/>
        <v/>
      </c>
      <c r="U55" s="50"/>
    </row>
    <row r="56" spans="2:21" x14ac:dyDescent="0.2">
      <c r="B56" s="19">
        <v>48</v>
      </c>
      <c r="C56" s="45" t="str">
        <f t="shared" si="1"/>
        <v/>
      </c>
      <c r="D56" s="45"/>
      <c r="E56" s="19"/>
      <c r="F56" s="8"/>
      <c r="G56" s="19" t="s">
        <v>3</v>
      </c>
      <c r="H56" s="46"/>
      <c r="I56" s="46"/>
      <c r="J56" s="19"/>
      <c r="K56" s="45" t="str">
        <f t="shared" si="0"/>
        <v/>
      </c>
      <c r="L56" s="45"/>
      <c r="M56" s="6" t="str">
        <f t="shared" si="2"/>
        <v/>
      </c>
      <c r="N56" s="19"/>
      <c r="O56" s="8"/>
      <c r="P56" s="46"/>
      <c r="Q56" s="46"/>
      <c r="R56" s="49" t="str">
        <f t="shared" si="3"/>
        <v/>
      </c>
      <c r="S56" s="49"/>
      <c r="T56" s="50" t="str">
        <f t="shared" si="4"/>
        <v/>
      </c>
      <c r="U56" s="50"/>
    </row>
    <row r="57" spans="2:21" x14ac:dyDescent="0.2">
      <c r="B57" s="19">
        <v>49</v>
      </c>
      <c r="C57" s="45" t="str">
        <f t="shared" si="1"/>
        <v/>
      </c>
      <c r="D57" s="45"/>
      <c r="E57" s="19"/>
      <c r="F57" s="8"/>
      <c r="G57" s="19" t="s">
        <v>3</v>
      </c>
      <c r="H57" s="46"/>
      <c r="I57" s="46"/>
      <c r="J57" s="19"/>
      <c r="K57" s="45" t="str">
        <f t="shared" si="0"/>
        <v/>
      </c>
      <c r="L57" s="45"/>
      <c r="M57" s="6" t="str">
        <f t="shared" si="2"/>
        <v/>
      </c>
      <c r="N57" s="19"/>
      <c r="O57" s="8"/>
      <c r="P57" s="46"/>
      <c r="Q57" s="46"/>
      <c r="R57" s="49" t="str">
        <f t="shared" si="3"/>
        <v/>
      </c>
      <c r="S57" s="49"/>
      <c r="T57" s="50" t="str">
        <f t="shared" si="4"/>
        <v/>
      </c>
      <c r="U57" s="50"/>
    </row>
    <row r="58" spans="2:21" x14ac:dyDescent="0.2">
      <c r="B58" s="19">
        <v>50</v>
      </c>
      <c r="C58" s="45" t="str">
        <f t="shared" si="1"/>
        <v/>
      </c>
      <c r="D58" s="45"/>
      <c r="E58" s="19"/>
      <c r="F58" s="8"/>
      <c r="G58" s="19" t="s">
        <v>3</v>
      </c>
      <c r="H58" s="46"/>
      <c r="I58" s="46"/>
      <c r="J58" s="19"/>
      <c r="K58" s="45" t="str">
        <f t="shared" si="0"/>
        <v/>
      </c>
      <c r="L58" s="45"/>
      <c r="M58" s="6" t="str">
        <f t="shared" si="2"/>
        <v/>
      </c>
      <c r="N58" s="19"/>
      <c r="O58" s="8"/>
      <c r="P58" s="46"/>
      <c r="Q58" s="46"/>
      <c r="R58" s="49" t="str">
        <f t="shared" si="3"/>
        <v/>
      </c>
      <c r="S58" s="49"/>
      <c r="T58" s="50" t="str">
        <f t="shared" si="4"/>
        <v/>
      </c>
      <c r="U58" s="50"/>
    </row>
    <row r="59" spans="2:21" x14ac:dyDescent="0.2">
      <c r="B59" s="19">
        <v>51</v>
      </c>
      <c r="C59" s="45" t="str">
        <f t="shared" si="1"/>
        <v/>
      </c>
      <c r="D59" s="45"/>
      <c r="E59" s="19"/>
      <c r="F59" s="8"/>
      <c r="G59" s="19" t="s">
        <v>3</v>
      </c>
      <c r="H59" s="46"/>
      <c r="I59" s="46"/>
      <c r="J59" s="19"/>
      <c r="K59" s="45" t="str">
        <f t="shared" si="0"/>
        <v/>
      </c>
      <c r="L59" s="45"/>
      <c r="M59" s="6" t="str">
        <f t="shared" si="2"/>
        <v/>
      </c>
      <c r="N59" s="19"/>
      <c r="O59" s="8"/>
      <c r="P59" s="46"/>
      <c r="Q59" s="46"/>
      <c r="R59" s="49" t="str">
        <f t="shared" si="3"/>
        <v/>
      </c>
      <c r="S59" s="49"/>
      <c r="T59" s="50" t="str">
        <f t="shared" si="4"/>
        <v/>
      </c>
      <c r="U59" s="50"/>
    </row>
    <row r="60" spans="2:21" x14ac:dyDescent="0.2">
      <c r="B60" s="19">
        <v>52</v>
      </c>
      <c r="C60" s="45" t="str">
        <f t="shared" si="1"/>
        <v/>
      </c>
      <c r="D60" s="45"/>
      <c r="E60" s="19"/>
      <c r="F60" s="8"/>
      <c r="G60" s="19" t="s">
        <v>3</v>
      </c>
      <c r="H60" s="46"/>
      <c r="I60" s="46"/>
      <c r="J60" s="19"/>
      <c r="K60" s="45" t="str">
        <f t="shared" si="0"/>
        <v/>
      </c>
      <c r="L60" s="45"/>
      <c r="M60" s="6" t="str">
        <f t="shared" si="2"/>
        <v/>
      </c>
      <c r="N60" s="19"/>
      <c r="O60" s="8"/>
      <c r="P60" s="46"/>
      <c r="Q60" s="46"/>
      <c r="R60" s="49" t="str">
        <f t="shared" si="3"/>
        <v/>
      </c>
      <c r="S60" s="49"/>
      <c r="T60" s="50" t="str">
        <f t="shared" si="4"/>
        <v/>
      </c>
      <c r="U60" s="50"/>
    </row>
    <row r="61" spans="2:21" x14ac:dyDescent="0.2">
      <c r="B61" s="19">
        <v>53</v>
      </c>
      <c r="C61" s="45" t="str">
        <f t="shared" si="1"/>
        <v/>
      </c>
      <c r="D61" s="45"/>
      <c r="E61" s="19"/>
      <c r="F61" s="8"/>
      <c r="G61" s="19" t="s">
        <v>3</v>
      </c>
      <c r="H61" s="46"/>
      <c r="I61" s="46"/>
      <c r="J61" s="19"/>
      <c r="K61" s="45" t="str">
        <f t="shared" si="0"/>
        <v/>
      </c>
      <c r="L61" s="45"/>
      <c r="M61" s="6" t="str">
        <f t="shared" si="2"/>
        <v/>
      </c>
      <c r="N61" s="19"/>
      <c r="O61" s="8"/>
      <c r="P61" s="46"/>
      <c r="Q61" s="46"/>
      <c r="R61" s="49" t="str">
        <f t="shared" si="3"/>
        <v/>
      </c>
      <c r="S61" s="49"/>
      <c r="T61" s="50" t="str">
        <f t="shared" si="4"/>
        <v/>
      </c>
      <c r="U61" s="50"/>
    </row>
    <row r="62" spans="2:21" x14ac:dyDescent="0.2">
      <c r="B62" s="19">
        <v>54</v>
      </c>
      <c r="C62" s="45" t="str">
        <f t="shared" si="1"/>
        <v/>
      </c>
      <c r="D62" s="45"/>
      <c r="E62" s="19"/>
      <c r="F62" s="8"/>
      <c r="G62" s="19" t="s">
        <v>3</v>
      </c>
      <c r="H62" s="46"/>
      <c r="I62" s="46"/>
      <c r="J62" s="19"/>
      <c r="K62" s="45" t="str">
        <f t="shared" si="0"/>
        <v/>
      </c>
      <c r="L62" s="45"/>
      <c r="M62" s="6" t="str">
        <f t="shared" si="2"/>
        <v/>
      </c>
      <c r="N62" s="19"/>
      <c r="O62" s="8"/>
      <c r="P62" s="46"/>
      <c r="Q62" s="46"/>
      <c r="R62" s="49" t="str">
        <f t="shared" si="3"/>
        <v/>
      </c>
      <c r="S62" s="49"/>
      <c r="T62" s="50" t="str">
        <f t="shared" si="4"/>
        <v/>
      </c>
      <c r="U62" s="50"/>
    </row>
    <row r="63" spans="2:21" x14ac:dyDescent="0.2">
      <c r="B63" s="19">
        <v>55</v>
      </c>
      <c r="C63" s="45" t="str">
        <f t="shared" si="1"/>
        <v/>
      </c>
      <c r="D63" s="45"/>
      <c r="E63" s="19"/>
      <c r="F63" s="8"/>
      <c r="G63" s="19" t="s">
        <v>4</v>
      </c>
      <c r="H63" s="46"/>
      <c r="I63" s="46"/>
      <c r="J63" s="19"/>
      <c r="K63" s="45" t="str">
        <f t="shared" si="0"/>
        <v/>
      </c>
      <c r="L63" s="45"/>
      <c r="M63" s="6" t="str">
        <f t="shared" si="2"/>
        <v/>
      </c>
      <c r="N63" s="19"/>
      <c r="O63" s="8"/>
      <c r="P63" s="46"/>
      <c r="Q63" s="46"/>
      <c r="R63" s="49" t="str">
        <f t="shared" si="3"/>
        <v/>
      </c>
      <c r="S63" s="49"/>
      <c r="T63" s="50" t="str">
        <f t="shared" si="4"/>
        <v/>
      </c>
      <c r="U63" s="50"/>
    </row>
    <row r="64" spans="2:21" x14ac:dyDescent="0.2">
      <c r="B64" s="19">
        <v>56</v>
      </c>
      <c r="C64" s="45" t="str">
        <f t="shared" si="1"/>
        <v/>
      </c>
      <c r="D64" s="45"/>
      <c r="E64" s="19"/>
      <c r="F64" s="8"/>
      <c r="G64" s="19" t="s">
        <v>3</v>
      </c>
      <c r="H64" s="46"/>
      <c r="I64" s="46"/>
      <c r="J64" s="19"/>
      <c r="K64" s="45" t="str">
        <f t="shared" si="0"/>
        <v/>
      </c>
      <c r="L64" s="45"/>
      <c r="M64" s="6" t="str">
        <f t="shared" si="2"/>
        <v/>
      </c>
      <c r="N64" s="19"/>
      <c r="O64" s="8"/>
      <c r="P64" s="46"/>
      <c r="Q64" s="46"/>
      <c r="R64" s="49" t="str">
        <f t="shared" si="3"/>
        <v/>
      </c>
      <c r="S64" s="49"/>
      <c r="T64" s="50" t="str">
        <f t="shared" si="4"/>
        <v/>
      </c>
      <c r="U64" s="50"/>
    </row>
    <row r="65" spans="2:21" x14ac:dyDescent="0.2">
      <c r="B65" s="19">
        <v>57</v>
      </c>
      <c r="C65" s="45" t="str">
        <f t="shared" si="1"/>
        <v/>
      </c>
      <c r="D65" s="45"/>
      <c r="E65" s="19"/>
      <c r="F65" s="8"/>
      <c r="G65" s="19" t="s">
        <v>3</v>
      </c>
      <c r="H65" s="46"/>
      <c r="I65" s="46"/>
      <c r="J65" s="19"/>
      <c r="K65" s="45" t="str">
        <f t="shared" si="0"/>
        <v/>
      </c>
      <c r="L65" s="45"/>
      <c r="M65" s="6" t="str">
        <f t="shared" si="2"/>
        <v/>
      </c>
      <c r="N65" s="19"/>
      <c r="O65" s="8"/>
      <c r="P65" s="46"/>
      <c r="Q65" s="46"/>
      <c r="R65" s="49" t="str">
        <f t="shared" si="3"/>
        <v/>
      </c>
      <c r="S65" s="49"/>
      <c r="T65" s="50" t="str">
        <f t="shared" si="4"/>
        <v/>
      </c>
      <c r="U65" s="50"/>
    </row>
    <row r="66" spans="2:21" x14ac:dyDescent="0.2">
      <c r="B66" s="19">
        <v>58</v>
      </c>
      <c r="C66" s="45" t="str">
        <f t="shared" si="1"/>
        <v/>
      </c>
      <c r="D66" s="45"/>
      <c r="E66" s="19"/>
      <c r="F66" s="8"/>
      <c r="G66" s="19" t="s">
        <v>3</v>
      </c>
      <c r="H66" s="46"/>
      <c r="I66" s="46"/>
      <c r="J66" s="19"/>
      <c r="K66" s="45" t="str">
        <f t="shared" si="0"/>
        <v/>
      </c>
      <c r="L66" s="45"/>
      <c r="M66" s="6" t="str">
        <f t="shared" si="2"/>
        <v/>
      </c>
      <c r="N66" s="19"/>
      <c r="O66" s="8"/>
      <c r="P66" s="46"/>
      <c r="Q66" s="46"/>
      <c r="R66" s="49" t="str">
        <f t="shared" si="3"/>
        <v/>
      </c>
      <c r="S66" s="49"/>
      <c r="T66" s="50" t="str">
        <f t="shared" si="4"/>
        <v/>
      </c>
      <c r="U66" s="50"/>
    </row>
    <row r="67" spans="2:21" x14ac:dyDescent="0.2">
      <c r="B67" s="19">
        <v>59</v>
      </c>
      <c r="C67" s="45" t="str">
        <f t="shared" si="1"/>
        <v/>
      </c>
      <c r="D67" s="45"/>
      <c r="E67" s="19"/>
      <c r="F67" s="8"/>
      <c r="G67" s="19" t="s">
        <v>3</v>
      </c>
      <c r="H67" s="46"/>
      <c r="I67" s="46"/>
      <c r="J67" s="19"/>
      <c r="K67" s="45" t="str">
        <f t="shared" si="0"/>
        <v/>
      </c>
      <c r="L67" s="45"/>
      <c r="M67" s="6" t="str">
        <f t="shared" si="2"/>
        <v/>
      </c>
      <c r="N67" s="19"/>
      <c r="O67" s="8"/>
      <c r="P67" s="46"/>
      <c r="Q67" s="46"/>
      <c r="R67" s="49" t="str">
        <f t="shared" si="3"/>
        <v/>
      </c>
      <c r="S67" s="49"/>
      <c r="T67" s="50" t="str">
        <f t="shared" si="4"/>
        <v/>
      </c>
      <c r="U67" s="50"/>
    </row>
    <row r="68" spans="2:21" x14ac:dyDescent="0.2">
      <c r="B68" s="19">
        <v>60</v>
      </c>
      <c r="C68" s="45" t="str">
        <f t="shared" si="1"/>
        <v/>
      </c>
      <c r="D68" s="45"/>
      <c r="E68" s="19"/>
      <c r="F68" s="8"/>
      <c r="G68" s="19" t="s">
        <v>4</v>
      </c>
      <c r="H68" s="46"/>
      <c r="I68" s="46"/>
      <c r="J68" s="19"/>
      <c r="K68" s="45" t="str">
        <f t="shared" si="0"/>
        <v/>
      </c>
      <c r="L68" s="45"/>
      <c r="M68" s="6" t="str">
        <f t="shared" si="2"/>
        <v/>
      </c>
      <c r="N68" s="19"/>
      <c r="O68" s="8"/>
      <c r="P68" s="46"/>
      <c r="Q68" s="46"/>
      <c r="R68" s="49" t="str">
        <f t="shared" si="3"/>
        <v/>
      </c>
      <c r="S68" s="49"/>
      <c r="T68" s="50" t="str">
        <f t="shared" si="4"/>
        <v/>
      </c>
      <c r="U68" s="50"/>
    </row>
    <row r="69" spans="2:21" x14ac:dyDescent="0.2">
      <c r="B69" s="19">
        <v>61</v>
      </c>
      <c r="C69" s="45" t="str">
        <f t="shared" si="1"/>
        <v/>
      </c>
      <c r="D69" s="45"/>
      <c r="E69" s="19"/>
      <c r="F69" s="8"/>
      <c r="G69" s="19" t="s">
        <v>4</v>
      </c>
      <c r="H69" s="46"/>
      <c r="I69" s="46"/>
      <c r="J69" s="19"/>
      <c r="K69" s="45" t="str">
        <f t="shared" si="0"/>
        <v/>
      </c>
      <c r="L69" s="45"/>
      <c r="M69" s="6" t="str">
        <f t="shared" si="2"/>
        <v/>
      </c>
      <c r="N69" s="19"/>
      <c r="O69" s="8"/>
      <c r="P69" s="46"/>
      <c r="Q69" s="46"/>
      <c r="R69" s="49" t="str">
        <f t="shared" si="3"/>
        <v/>
      </c>
      <c r="S69" s="49"/>
      <c r="T69" s="50" t="str">
        <f t="shared" si="4"/>
        <v/>
      </c>
      <c r="U69" s="50"/>
    </row>
    <row r="70" spans="2:21" x14ac:dyDescent="0.2">
      <c r="B70" s="19">
        <v>62</v>
      </c>
      <c r="C70" s="45" t="str">
        <f t="shared" si="1"/>
        <v/>
      </c>
      <c r="D70" s="45"/>
      <c r="E70" s="19"/>
      <c r="F70" s="8"/>
      <c r="G70" s="19" t="s">
        <v>3</v>
      </c>
      <c r="H70" s="46"/>
      <c r="I70" s="46"/>
      <c r="J70" s="19"/>
      <c r="K70" s="45" t="str">
        <f t="shared" si="0"/>
        <v/>
      </c>
      <c r="L70" s="45"/>
      <c r="M70" s="6" t="str">
        <f t="shared" si="2"/>
        <v/>
      </c>
      <c r="N70" s="19"/>
      <c r="O70" s="8"/>
      <c r="P70" s="46"/>
      <c r="Q70" s="46"/>
      <c r="R70" s="49" t="str">
        <f t="shared" si="3"/>
        <v/>
      </c>
      <c r="S70" s="49"/>
      <c r="T70" s="50" t="str">
        <f t="shared" si="4"/>
        <v/>
      </c>
      <c r="U70" s="50"/>
    </row>
    <row r="71" spans="2:21" x14ac:dyDescent="0.2">
      <c r="B71" s="19">
        <v>63</v>
      </c>
      <c r="C71" s="45" t="str">
        <f t="shared" si="1"/>
        <v/>
      </c>
      <c r="D71" s="45"/>
      <c r="E71" s="19"/>
      <c r="F71" s="8"/>
      <c r="G71" s="19" t="s">
        <v>4</v>
      </c>
      <c r="H71" s="46"/>
      <c r="I71" s="46"/>
      <c r="J71" s="19"/>
      <c r="K71" s="45" t="str">
        <f t="shared" si="0"/>
        <v/>
      </c>
      <c r="L71" s="45"/>
      <c r="M71" s="6" t="str">
        <f t="shared" si="2"/>
        <v/>
      </c>
      <c r="N71" s="19"/>
      <c r="O71" s="8"/>
      <c r="P71" s="46"/>
      <c r="Q71" s="46"/>
      <c r="R71" s="49" t="str">
        <f t="shared" si="3"/>
        <v/>
      </c>
      <c r="S71" s="49"/>
      <c r="T71" s="50" t="str">
        <f t="shared" si="4"/>
        <v/>
      </c>
      <c r="U71" s="50"/>
    </row>
    <row r="72" spans="2:21" x14ac:dyDescent="0.2">
      <c r="B72" s="19">
        <v>64</v>
      </c>
      <c r="C72" s="45" t="str">
        <f t="shared" si="1"/>
        <v/>
      </c>
      <c r="D72" s="45"/>
      <c r="E72" s="19"/>
      <c r="F72" s="8"/>
      <c r="G72" s="19" t="s">
        <v>3</v>
      </c>
      <c r="H72" s="46"/>
      <c r="I72" s="46"/>
      <c r="J72" s="19"/>
      <c r="K72" s="45" t="str">
        <f t="shared" si="0"/>
        <v/>
      </c>
      <c r="L72" s="45"/>
      <c r="M72" s="6" t="str">
        <f t="shared" si="2"/>
        <v/>
      </c>
      <c r="N72" s="19"/>
      <c r="O72" s="8"/>
      <c r="P72" s="46"/>
      <c r="Q72" s="46"/>
      <c r="R72" s="49" t="str">
        <f t="shared" si="3"/>
        <v/>
      </c>
      <c r="S72" s="49"/>
      <c r="T72" s="50" t="str">
        <f t="shared" si="4"/>
        <v/>
      </c>
      <c r="U72" s="50"/>
    </row>
    <row r="73" spans="2:21" x14ac:dyDescent="0.2">
      <c r="B73" s="19">
        <v>65</v>
      </c>
      <c r="C73" s="45" t="str">
        <f t="shared" si="1"/>
        <v/>
      </c>
      <c r="D73" s="45"/>
      <c r="E73" s="19"/>
      <c r="F73" s="8"/>
      <c r="G73" s="19" t="s">
        <v>4</v>
      </c>
      <c r="H73" s="46"/>
      <c r="I73" s="46"/>
      <c r="J73" s="19"/>
      <c r="K73" s="45" t="str">
        <f t="shared" ref="K73:K108" si="5">IF(F73="","",C73*0.03)</f>
        <v/>
      </c>
      <c r="L73" s="45"/>
      <c r="M73" s="6" t="str">
        <f t="shared" si="2"/>
        <v/>
      </c>
      <c r="N73" s="19"/>
      <c r="O73" s="8"/>
      <c r="P73" s="46"/>
      <c r="Q73" s="46"/>
      <c r="R73" s="49" t="str">
        <f t="shared" si="3"/>
        <v/>
      </c>
      <c r="S73" s="49"/>
      <c r="T73" s="50" t="str">
        <f t="shared" si="4"/>
        <v/>
      </c>
      <c r="U73" s="50"/>
    </row>
    <row r="74" spans="2:21" x14ac:dyDescent="0.2">
      <c r="B74" s="19">
        <v>66</v>
      </c>
      <c r="C74" s="45" t="str">
        <f t="shared" ref="C74:C108" si="6">IF(R73="","",C73+R73)</f>
        <v/>
      </c>
      <c r="D74" s="45"/>
      <c r="E74" s="19"/>
      <c r="F74" s="8"/>
      <c r="G74" s="19" t="s">
        <v>4</v>
      </c>
      <c r="H74" s="46"/>
      <c r="I74" s="46"/>
      <c r="J74" s="19"/>
      <c r="K74" s="45" t="str">
        <f t="shared" si="5"/>
        <v/>
      </c>
      <c r="L74" s="45"/>
      <c r="M74" s="6" t="str">
        <f t="shared" ref="M74:M108" si="7">IF(J74="","",(K74/J74)/1000)</f>
        <v/>
      </c>
      <c r="N74" s="19"/>
      <c r="O74" s="8"/>
      <c r="P74" s="46"/>
      <c r="Q74" s="46"/>
      <c r="R74" s="49" t="str">
        <f t="shared" ref="R74:R108" si="8">IF(O74="","",(IF(G74="売",H74-P74,P74-H74))*M74*100000)</f>
        <v/>
      </c>
      <c r="S74" s="49"/>
      <c r="T74" s="50" t="str">
        <f t="shared" ref="T74:T108" si="9">IF(O74="","",IF(R74&lt;0,J74*(-1),IF(G74="買",(P74-H74)*100,(H74-P74)*100)))</f>
        <v/>
      </c>
      <c r="U74" s="50"/>
    </row>
    <row r="75" spans="2:21" x14ac:dyDescent="0.2">
      <c r="B75" s="19">
        <v>67</v>
      </c>
      <c r="C75" s="45" t="str">
        <f t="shared" si="6"/>
        <v/>
      </c>
      <c r="D75" s="45"/>
      <c r="E75" s="19"/>
      <c r="F75" s="8"/>
      <c r="G75" s="19" t="s">
        <v>3</v>
      </c>
      <c r="H75" s="46"/>
      <c r="I75" s="46"/>
      <c r="J75" s="19"/>
      <c r="K75" s="45" t="str">
        <f t="shared" si="5"/>
        <v/>
      </c>
      <c r="L75" s="45"/>
      <c r="M75" s="6" t="str">
        <f t="shared" si="7"/>
        <v/>
      </c>
      <c r="N75" s="19"/>
      <c r="O75" s="8"/>
      <c r="P75" s="46"/>
      <c r="Q75" s="46"/>
      <c r="R75" s="49" t="str">
        <f t="shared" si="8"/>
        <v/>
      </c>
      <c r="S75" s="49"/>
      <c r="T75" s="50" t="str">
        <f t="shared" si="9"/>
        <v/>
      </c>
      <c r="U75" s="50"/>
    </row>
    <row r="76" spans="2:21" x14ac:dyDescent="0.2">
      <c r="B76" s="19">
        <v>68</v>
      </c>
      <c r="C76" s="45" t="str">
        <f t="shared" si="6"/>
        <v/>
      </c>
      <c r="D76" s="45"/>
      <c r="E76" s="19"/>
      <c r="F76" s="8"/>
      <c r="G76" s="19" t="s">
        <v>3</v>
      </c>
      <c r="H76" s="46"/>
      <c r="I76" s="46"/>
      <c r="J76" s="19"/>
      <c r="K76" s="45" t="str">
        <f t="shared" si="5"/>
        <v/>
      </c>
      <c r="L76" s="45"/>
      <c r="M76" s="6" t="str">
        <f t="shared" si="7"/>
        <v/>
      </c>
      <c r="N76" s="19"/>
      <c r="O76" s="8"/>
      <c r="P76" s="46"/>
      <c r="Q76" s="46"/>
      <c r="R76" s="49" t="str">
        <f t="shared" si="8"/>
        <v/>
      </c>
      <c r="S76" s="49"/>
      <c r="T76" s="50" t="str">
        <f t="shared" si="9"/>
        <v/>
      </c>
      <c r="U76" s="50"/>
    </row>
    <row r="77" spans="2:21" x14ac:dyDescent="0.2">
      <c r="B77" s="19">
        <v>69</v>
      </c>
      <c r="C77" s="45" t="str">
        <f t="shared" si="6"/>
        <v/>
      </c>
      <c r="D77" s="45"/>
      <c r="E77" s="19"/>
      <c r="F77" s="8"/>
      <c r="G77" s="19" t="s">
        <v>3</v>
      </c>
      <c r="H77" s="46"/>
      <c r="I77" s="46"/>
      <c r="J77" s="19"/>
      <c r="K77" s="45" t="str">
        <f t="shared" si="5"/>
        <v/>
      </c>
      <c r="L77" s="45"/>
      <c r="M77" s="6" t="str">
        <f t="shared" si="7"/>
        <v/>
      </c>
      <c r="N77" s="19"/>
      <c r="O77" s="8"/>
      <c r="P77" s="46"/>
      <c r="Q77" s="46"/>
      <c r="R77" s="49" t="str">
        <f t="shared" si="8"/>
        <v/>
      </c>
      <c r="S77" s="49"/>
      <c r="T77" s="50" t="str">
        <f t="shared" si="9"/>
        <v/>
      </c>
      <c r="U77" s="50"/>
    </row>
    <row r="78" spans="2:21" x14ac:dyDescent="0.2">
      <c r="B78" s="19">
        <v>70</v>
      </c>
      <c r="C78" s="45" t="str">
        <f t="shared" si="6"/>
        <v/>
      </c>
      <c r="D78" s="45"/>
      <c r="E78" s="19"/>
      <c r="F78" s="8"/>
      <c r="G78" s="19" t="s">
        <v>4</v>
      </c>
      <c r="H78" s="46"/>
      <c r="I78" s="46"/>
      <c r="J78" s="19"/>
      <c r="K78" s="45" t="str">
        <f t="shared" si="5"/>
        <v/>
      </c>
      <c r="L78" s="45"/>
      <c r="M78" s="6" t="str">
        <f t="shared" si="7"/>
        <v/>
      </c>
      <c r="N78" s="19"/>
      <c r="O78" s="8"/>
      <c r="P78" s="46"/>
      <c r="Q78" s="46"/>
      <c r="R78" s="49" t="str">
        <f t="shared" si="8"/>
        <v/>
      </c>
      <c r="S78" s="49"/>
      <c r="T78" s="50" t="str">
        <f t="shared" si="9"/>
        <v/>
      </c>
      <c r="U78" s="50"/>
    </row>
    <row r="79" spans="2:21" x14ac:dyDescent="0.2">
      <c r="B79" s="19">
        <v>71</v>
      </c>
      <c r="C79" s="45" t="str">
        <f t="shared" si="6"/>
        <v/>
      </c>
      <c r="D79" s="45"/>
      <c r="E79" s="19"/>
      <c r="F79" s="8"/>
      <c r="G79" s="19" t="s">
        <v>3</v>
      </c>
      <c r="H79" s="46"/>
      <c r="I79" s="46"/>
      <c r="J79" s="19"/>
      <c r="K79" s="45" t="str">
        <f t="shared" si="5"/>
        <v/>
      </c>
      <c r="L79" s="45"/>
      <c r="M79" s="6" t="str">
        <f t="shared" si="7"/>
        <v/>
      </c>
      <c r="N79" s="19"/>
      <c r="O79" s="8"/>
      <c r="P79" s="46"/>
      <c r="Q79" s="46"/>
      <c r="R79" s="49" t="str">
        <f t="shared" si="8"/>
        <v/>
      </c>
      <c r="S79" s="49"/>
      <c r="T79" s="50" t="str">
        <f t="shared" si="9"/>
        <v/>
      </c>
      <c r="U79" s="50"/>
    </row>
    <row r="80" spans="2:21" x14ac:dyDescent="0.2">
      <c r="B80" s="19">
        <v>72</v>
      </c>
      <c r="C80" s="45" t="str">
        <f t="shared" si="6"/>
        <v/>
      </c>
      <c r="D80" s="45"/>
      <c r="E80" s="19"/>
      <c r="F80" s="8"/>
      <c r="G80" s="19" t="s">
        <v>4</v>
      </c>
      <c r="H80" s="46"/>
      <c r="I80" s="46"/>
      <c r="J80" s="19"/>
      <c r="K80" s="45" t="str">
        <f t="shared" si="5"/>
        <v/>
      </c>
      <c r="L80" s="45"/>
      <c r="M80" s="6" t="str">
        <f t="shared" si="7"/>
        <v/>
      </c>
      <c r="N80" s="19"/>
      <c r="O80" s="8"/>
      <c r="P80" s="46"/>
      <c r="Q80" s="46"/>
      <c r="R80" s="49" t="str">
        <f t="shared" si="8"/>
        <v/>
      </c>
      <c r="S80" s="49"/>
      <c r="T80" s="50" t="str">
        <f t="shared" si="9"/>
        <v/>
      </c>
      <c r="U80" s="50"/>
    </row>
    <row r="81" spans="2:21" x14ac:dyDescent="0.2">
      <c r="B81" s="19">
        <v>73</v>
      </c>
      <c r="C81" s="45" t="str">
        <f t="shared" si="6"/>
        <v/>
      </c>
      <c r="D81" s="45"/>
      <c r="E81" s="19"/>
      <c r="F81" s="8"/>
      <c r="G81" s="19" t="s">
        <v>3</v>
      </c>
      <c r="H81" s="46"/>
      <c r="I81" s="46"/>
      <c r="J81" s="19"/>
      <c r="K81" s="45" t="str">
        <f t="shared" si="5"/>
        <v/>
      </c>
      <c r="L81" s="45"/>
      <c r="M81" s="6" t="str">
        <f t="shared" si="7"/>
        <v/>
      </c>
      <c r="N81" s="19"/>
      <c r="O81" s="8"/>
      <c r="P81" s="46"/>
      <c r="Q81" s="46"/>
      <c r="R81" s="49" t="str">
        <f t="shared" si="8"/>
        <v/>
      </c>
      <c r="S81" s="49"/>
      <c r="T81" s="50" t="str">
        <f t="shared" si="9"/>
        <v/>
      </c>
      <c r="U81" s="50"/>
    </row>
    <row r="82" spans="2:21" x14ac:dyDescent="0.2">
      <c r="B82" s="19">
        <v>74</v>
      </c>
      <c r="C82" s="45" t="str">
        <f t="shared" si="6"/>
        <v/>
      </c>
      <c r="D82" s="45"/>
      <c r="E82" s="19"/>
      <c r="F82" s="8"/>
      <c r="G82" s="19" t="s">
        <v>3</v>
      </c>
      <c r="H82" s="46"/>
      <c r="I82" s="46"/>
      <c r="J82" s="19"/>
      <c r="K82" s="45" t="str">
        <f t="shared" si="5"/>
        <v/>
      </c>
      <c r="L82" s="45"/>
      <c r="M82" s="6" t="str">
        <f t="shared" si="7"/>
        <v/>
      </c>
      <c r="N82" s="19"/>
      <c r="O82" s="8"/>
      <c r="P82" s="46"/>
      <c r="Q82" s="46"/>
      <c r="R82" s="49" t="str">
        <f t="shared" si="8"/>
        <v/>
      </c>
      <c r="S82" s="49"/>
      <c r="T82" s="50" t="str">
        <f t="shared" si="9"/>
        <v/>
      </c>
      <c r="U82" s="50"/>
    </row>
    <row r="83" spans="2:21" x14ac:dyDescent="0.2">
      <c r="B83" s="19">
        <v>75</v>
      </c>
      <c r="C83" s="45" t="str">
        <f t="shared" si="6"/>
        <v/>
      </c>
      <c r="D83" s="45"/>
      <c r="E83" s="19"/>
      <c r="F83" s="8"/>
      <c r="G83" s="19" t="s">
        <v>3</v>
      </c>
      <c r="H83" s="46"/>
      <c r="I83" s="46"/>
      <c r="J83" s="19"/>
      <c r="K83" s="45" t="str">
        <f t="shared" si="5"/>
        <v/>
      </c>
      <c r="L83" s="45"/>
      <c r="M83" s="6" t="str">
        <f t="shared" si="7"/>
        <v/>
      </c>
      <c r="N83" s="19"/>
      <c r="O83" s="8"/>
      <c r="P83" s="46"/>
      <c r="Q83" s="46"/>
      <c r="R83" s="49" t="str">
        <f t="shared" si="8"/>
        <v/>
      </c>
      <c r="S83" s="49"/>
      <c r="T83" s="50" t="str">
        <f t="shared" si="9"/>
        <v/>
      </c>
      <c r="U83" s="50"/>
    </row>
    <row r="84" spans="2:21" x14ac:dyDescent="0.2">
      <c r="B84" s="19">
        <v>76</v>
      </c>
      <c r="C84" s="45" t="str">
        <f t="shared" si="6"/>
        <v/>
      </c>
      <c r="D84" s="45"/>
      <c r="E84" s="19"/>
      <c r="F84" s="8"/>
      <c r="G84" s="19" t="s">
        <v>3</v>
      </c>
      <c r="H84" s="46"/>
      <c r="I84" s="46"/>
      <c r="J84" s="19"/>
      <c r="K84" s="45" t="str">
        <f t="shared" si="5"/>
        <v/>
      </c>
      <c r="L84" s="45"/>
      <c r="M84" s="6" t="str">
        <f t="shared" si="7"/>
        <v/>
      </c>
      <c r="N84" s="19"/>
      <c r="O84" s="8"/>
      <c r="P84" s="46"/>
      <c r="Q84" s="46"/>
      <c r="R84" s="49" t="str">
        <f t="shared" si="8"/>
        <v/>
      </c>
      <c r="S84" s="49"/>
      <c r="T84" s="50" t="str">
        <f t="shared" si="9"/>
        <v/>
      </c>
      <c r="U84" s="50"/>
    </row>
    <row r="85" spans="2:21" x14ac:dyDescent="0.2">
      <c r="B85" s="19">
        <v>77</v>
      </c>
      <c r="C85" s="45" t="str">
        <f t="shared" si="6"/>
        <v/>
      </c>
      <c r="D85" s="45"/>
      <c r="E85" s="19"/>
      <c r="F85" s="8"/>
      <c r="G85" s="19" t="s">
        <v>4</v>
      </c>
      <c r="H85" s="46"/>
      <c r="I85" s="46"/>
      <c r="J85" s="19"/>
      <c r="K85" s="45" t="str">
        <f t="shared" si="5"/>
        <v/>
      </c>
      <c r="L85" s="45"/>
      <c r="M85" s="6" t="str">
        <f t="shared" si="7"/>
        <v/>
      </c>
      <c r="N85" s="19"/>
      <c r="O85" s="8"/>
      <c r="P85" s="46"/>
      <c r="Q85" s="46"/>
      <c r="R85" s="49" t="str">
        <f t="shared" si="8"/>
        <v/>
      </c>
      <c r="S85" s="49"/>
      <c r="T85" s="50" t="str">
        <f t="shared" si="9"/>
        <v/>
      </c>
      <c r="U85" s="50"/>
    </row>
    <row r="86" spans="2:21" x14ac:dyDescent="0.2">
      <c r="B86" s="19">
        <v>78</v>
      </c>
      <c r="C86" s="45" t="str">
        <f t="shared" si="6"/>
        <v/>
      </c>
      <c r="D86" s="45"/>
      <c r="E86" s="19"/>
      <c r="F86" s="8"/>
      <c r="G86" s="19" t="s">
        <v>3</v>
      </c>
      <c r="H86" s="46"/>
      <c r="I86" s="46"/>
      <c r="J86" s="19"/>
      <c r="K86" s="45" t="str">
        <f t="shared" si="5"/>
        <v/>
      </c>
      <c r="L86" s="45"/>
      <c r="M86" s="6" t="str">
        <f t="shared" si="7"/>
        <v/>
      </c>
      <c r="N86" s="19"/>
      <c r="O86" s="8"/>
      <c r="P86" s="46"/>
      <c r="Q86" s="46"/>
      <c r="R86" s="49" t="str">
        <f t="shared" si="8"/>
        <v/>
      </c>
      <c r="S86" s="49"/>
      <c r="T86" s="50" t="str">
        <f t="shared" si="9"/>
        <v/>
      </c>
      <c r="U86" s="50"/>
    </row>
    <row r="87" spans="2:21" x14ac:dyDescent="0.2">
      <c r="B87" s="19">
        <v>79</v>
      </c>
      <c r="C87" s="45" t="str">
        <f t="shared" si="6"/>
        <v/>
      </c>
      <c r="D87" s="45"/>
      <c r="E87" s="19"/>
      <c r="F87" s="8"/>
      <c r="G87" s="19" t="s">
        <v>4</v>
      </c>
      <c r="H87" s="46"/>
      <c r="I87" s="46"/>
      <c r="J87" s="19"/>
      <c r="K87" s="45" t="str">
        <f t="shared" si="5"/>
        <v/>
      </c>
      <c r="L87" s="45"/>
      <c r="M87" s="6" t="str">
        <f t="shared" si="7"/>
        <v/>
      </c>
      <c r="N87" s="19"/>
      <c r="O87" s="8"/>
      <c r="P87" s="46"/>
      <c r="Q87" s="46"/>
      <c r="R87" s="49" t="str">
        <f t="shared" si="8"/>
        <v/>
      </c>
      <c r="S87" s="49"/>
      <c r="T87" s="50" t="str">
        <f t="shared" si="9"/>
        <v/>
      </c>
      <c r="U87" s="50"/>
    </row>
    <row r="88" spans="2:21" x14ac:dyDescent="0.2">
      <c r="B88" s="19">
        <v>80</v>
      </c>
      <c r="C88" s="45" t="str">
        <f t="shared" si="6"/>
        <v/>
      </c>
      <c r="D88" s="45"/>
      <c r="E88" s="19"/>
      <c r="F88" s="8"/>
      <c r="G88" s="19" t="s">
        <v>4</v>
      </c>
      <c r="H88" s="46"/>
      <c r="I88" s="46"/>
      <c r="J88" s="19"/>
      <c r="K88" s="45" t="str">
        <f t="shared" si="5"/>
        <v/>
      </c>
      <c r="L88" s="45"/>
      <c r="M88" s="6" t="str">
        <f t="shared" si="7"/>
        <v/>
      </c>
      <c r="N88" s="19"/>
      <c r="O88" s="8"/>
      <c r="P88" s="46"/>
      <c r="Q88" s="46"/>
      <c r="R88" s="49" t="str">
        <f t="shared" si="8"/>
        <v/>
      </c>
      <c r="S88" s="49"/>
      <c r="T88" s="50" t="str">
        <f t="shared" si="9"/>
        <v/>
      </c>
      <c r="U88" s="50"/>
    </row>
    <row r="89" spans="2:21" x14ac:dyDescent="0.2">
      <c r="B89" s="19">
        <v>81</v>
      </c>
      <c r="C89" s="45" t="str">
        <f t="shared" si="6"/>
        <v/>
      </c>
      <c r="D89" s="45"/>
      <c r="E89" s="19"/>
      <c r="F89" s="8"/>
      <c r="G89" s="19" t="s">
        <v>4</v>
      </c>
      <c r="H89" s="46"/>
      <c r="I89" s="46"/>
      <c r="J89" s="19"/>
      <c r="K89" s="45" t="str">
        <f t="shared" si="5"/>
        <v/>
      </c>
      <c r="L89" s="45"/>
      <c r="M89" s="6" t="str">
        <f t="shared" si="7"/>
        <v/>
      </c>
      <c r="N89" s="19"/>
      <c r="O89" s="8"/>
      <c r="P89" s="46"/>
      <c r="Q89" s="46"/>
      <c r="R89" s="49" t="str">
        <f t="shared" si="8"/>
        <v/>
      </c>
      <c r="S89" s="49"/>
      <c r="T89" s="50" t="str">
        <f t="shared" si="9"/>
        <v/>
      </c>
      <c r="U89" s="50"/>
    </row>
    <row r="90" spans="2:21" x14ac:dyDescent="0.2">
      <c r="B90" s="19">
        <v>82</v>
      </c>
      <c r="C90" s="45" t="str">
        <f t="shared" si="6"/>
        <v/>
      </c>
      <c r="D90" s="45"/>
      <c r="E90" s="19"/>
      <c r="F90" s="8"/>
      <c r="G90" s="19" t="s">
        <v>4</v>
      </c>
      <c r="H90" s="46"/>
      <c r="I90" s="46"/>
      <c r="J90" s="19"/>
      <c r="K90" s="45" t="str">
        <f t="shared" si="5"/>
        <v/>
      </c>
      <c r="L90" s="45"/>
      <c r="M90" s="6" t="str">
        <f t="shared" si="7"/>
        <v/>
      </c>
      <c r="N90" s="19"/>
      <c r="O90" s="8"/>
      <c r="P90" s="46"/>
      <c r="Q90" s="46"/>
      <c r="R90" s="49" t="str">
        <f t="shared" si="8"/>
        <v/>
      </c>
      <c r="S90" s="49"/>
      <c r="T90" s="50" t="str">
        <f t="shared" si="9"/>
        <v/>
      </c>
      <c r="U90" s="50"/>
    </row>
    <row r="91" spans="2:21" x14ac:dyDescent="0.2">
      <c r="B91" s="19">
        <v>83</v>
      </c>
      <c r="C91" s="45" t="str">
        <f t="shared" si="6"/>
        <v/>
      </c>
      <c r="D91" s="45"/>
      <c r="E91" s="19"/>
      <c r="F91" s="8"/>
      <c r="G91" s="19" t="s">
        <v>4</v>
      </c>
      <c r="H91" s="46"/>
      <c r="I91" s="46"/>
      <c r="J91" s="19"/>
      <c r="K91" s="45" t="str">
        <f t="shared" si="5"/>
        <v/>
      </c>
      <c r="L91" s="45"/>
      <c r="M91" s="6" t="str">
        <f t="shared" si="7"/>
        <v/>
      </c>
      <c r="N91" s="19"/>
      <c r="O91" s="8"/>
      <c r="P91" s="46"/>
      <c r="Q91" s="46"/>
      <c r="R91" s="49" t="str">
        <f t="shared" si="8"/>
        <v/>
      </c>
      <c r="S91" s="49"/>
      <c r="T91" s="50" t="str">
        <f t="shared" si="9"/>
        <v/>
      </c>
      <c r="U91" s="50"/>
    </row>
    <row r="92" spans="2:21" x14ac:dyDescent="0.2">
      <c r="B92" s="19">
        <v>84</v>
      </c>
      <c r="C92" s="45" t="str">
        <f t="shared" si="6"/>
        <v/>
      </c>
      <c r="D92" s="45"/>
      <c r="E92" s="19"/>
      <c r="F92" s="8"/>
      <c r="G92" s="19" t="s">
        <v>3</v>
      </c>
      <c r="H92" s="46"/>
      <c r="I92" s="46"/>
      <c r="J92" s="19"/>
      <c r="K92" s="45" t="str">
        <f t="shared" si="5"/>
        <v/>
      </c>
      <c r="L92" s="45"/>
      <c r="M92" s="6" t="str">
        <f t="shared" si="7"/>
        <v/>
      </c>
      <c r="N92" s="19"/>
      <c r="O92" s="8"/>
      <c r="P92" s="46"/>
      <c r="Q92" s="46"/>
      <c r="R92" s="49" t="str">
        <f t="shared" si="8"/>
        <v/>
      </c>
      <c r="S92" s="49"/>
      <c r="T92" s="50" t="str">
        <f t="shared" si="9"/>
        <v/>
      </c>
      <c r="U92" s="50"/>
    </row>
    <row r="93" spans="2:21" x14ac:dyDescent="0.2">
      <c r="B93" s="19">
        <v>85</v>
      </c>
      <c r="C93" s="45" t="str">
        <f t="shared" si="6"/>
        <v/>
      </c>
      <c r="D93" s="45"/>
      <c r="E93" s="19"/>
      <c r="F93" s="8"/>
      <c r="G93" s="19" t="s">
        <v>4</v>
      </c>
      <c r="H93" s="46"/>
      <c r="I93" s="46"/>
      <c r="J93" s="19"/>
      <c r="K93" s="45" t="str">
        <f t="shared" si="5"/>
        <v/>
      </c>
      <c r="L93" s="45"/>
      <c r="M93" s="6" t="str">
        <f t="shared" si="7"/>
        <v/>
      </c>
      <c r="N93" s="19"/>
      <c r="O93" s="8"/>
      <c r="P93" s="46"/>
      <c r="Q93" s="46"/>
      <c r="R93" s="49" t="str">
        <f t="shared" si="8"/>
        <v/>
      </c>
      <c r="S93" s="49"/>
      <c r="T93" s="50" t="str">
        <f t="shared" si="9"/>
        <v/>
      </c>
      <c r="U93" s="50"/>
    </row>
    <row r="94" spans="2:21" x14ac:dyDescent="0.2">
      <c r="B94" s="19">
        <v>86</v>
      </c>
      <c r="C94" s="45" t="str">
        <f t="shared" si="6"/>
        <v/>
      </c>
      <c r="D94" s="45"/>
      <c r="E94" s="19"/>
      <c r="F94" s="8"/>
      <c r="G94" s="19" t="s">
        <v>3</v>
      </c>
      <c r="H94" s="46"/>
      <c r="I94" s="46"/>
      <c r="J94" s="19"/>
      <c r="K94" s="45" t="str">
        <f t="shared" si="5"/>
        <v/>
      </c>
      <c r="L94" s="45"/>
      <c r="M94" s="6" t="str">
        <f t="shared" si="7"/>
        <v/>
      </c>
      <c r="N94" s="19"/>
      <c r="O94" s="8"/>
      <c r="P94" s="46"/>
      <c r="Q94" s="46"/>
      <c r="R94" s="49" t="str">
        <f t="shared" si="8"/>
        <v/>
      </c>
      <c r="S94" s="49"/>
      <c r="T94" s="50" t="str">
        <f t="shared" si="9"/>
        <v/>
      </c>
      <c r="U94" s="50"/>
    </row>
    <row r="95" spans="2:21" x14ac:dyDescent="0.2">
      <c r="B95" s="19">
        <v>87</v>
      </c>
      <c r="C95" s="45" t="str">
        <f t="shared" si="6"/>
        <v/>
      </c>
      <c r="D95" s="45"/>
      <c r="E95" s="19"/>
      <c r="F95" s="8"/>
      <c r="G95" s="19" t="s">
        <v>4</v>
      </c>
      <c r="H95" s="46"/>
      <c r="I95" s="46"/>
      <c r="J95" s="19"/>
      <c r="K95" s="45" t="str">
        <f t="shared" si="5"/>
        <v/>
      </c>
      <c r="L95" s="45"/>
      <c r="M95" s="6" t="str">
        <f t="shared" si="7"/>
        <v/>
      </c>
      <c r="N95" s="19"/>
      <c r="O95" s="8"/>
      <c r="P95" s="46"/>
      <c r="Q95" s="46"/>
      <c r="R95" s="49" t="str">
        <f t="shared" si="8"/>
        <v/>
      </c>
      <c r="S95" s="49"/>
      <c r="T95" s="50" t="str">
        <f t="shared" si="9"/>
        <v/>
      </c>
      <c r="U95" s="50"/>
    </row>
    <row r="96" spans="2:21" x14ac:dyDescent="0.2">
      <c r="B96" s="19">
        <v>88</v>
      </c>
      <c r="C96" s="45" t="str">
        <f t="shared" si="6"/>
        <v/>
      </c>
      <c r="D96" s="45"/>
      <c r="E96" s="19"/>
      <c r="F96" s="8"/>
      <c r="G96" s="19" t="s">
        <v>3</v>
      </c>
      <c r="H96" s="46"/>
      <c r="I96" s="46"/>
      <c r="J96" s="19"/>
      <c r="K96" s="45" t="str">
        <f t="shared" si="5"/>
        <v/>
      </c>
      <c r="L96" s="45"/>
      <c r="M96" s="6" t="str">
        <f t="shared" si="7"/>
        <v/>
      </c>
      <c r="N96" s="19"/>
      <c r="O96" s="8"/>
      <c r="P96" s="46"/>
      <c r="Q96" s="46"/>
      <c r="R96" s="49" t="str">
        <f t="shared" si="8"/>
        <v/>
      </c>
      <c r="S96" s="49"/>
      <c r="T96" s="50" t="str">
        <f t="shared" si="9"/>
        <v/>
      </c>
      <c r="U96" s="50"/>
    </row>
    <row r="97" spans="2:21" x14ac:dyDescent="0.2">
      <c r="B97" s="19">
        <v>89</v>
      </c>
      <c r="C97" s="45" t="str">
        <f t="shared" si="6"/>
        <v/>
      </c>
      <c r="D97" s="45"/>
      <c r="E97" s="19"/>
      <c r="F97" s="8"/>
      <c r="G97" s="19" t="s">
        <v>4</v>
      </c>
      <c r="H97" s="46"/>
      <c r="I97" s="46"/>
      <c r="J97" s="19"/>
      <c r="K97" s="45" t="str">
        <f t="shared" si="5"/>
        <v/>
      </c>
      <c r="L97" s="45"/>
      <c r="M97" s="6" t="str">
        <f t="shared" si="7"/>
        <v/>
      </c>
      <c r="N97" s="19"/>
      <c r="O97" s="8"/>
      <c r="P97" s="46"/>
      <c r="Q97" s="46"/>
      <c r="R97" s="49" t="str">
        <f t="shared" si="8"/>
        <v/>
      </c>
      <c r="S97" s="49"/>
      <c r="T97" s="50" t="str">
        <f t="shared" si="9"/>
        <v/>
      </c>
      <c r="U97" s="50"/>
    </row>
    <row r="98" spans="2:21" x14ac:dyDescent="0.2">
      <c r="B98" s="19">
        <v>90</v>
      </c>
      <c r="C98" s="45" t="str">
        <f t="shared" si="6"/>
        <v/>
      </c>
      <c r="D98" s="45"/>
      <c r="E98" s="19"/>
      <c r="F98" s="8"/>
      <c r="G98" s="19" t="s">
        <v>3</v>
      </c>
      <c r="H98" s="46"/>
      <c r="I98" s="46"/>
      <c r="J98" s="19"/>
      <c r="K98" s="45" t="str">
        <f t="shared" si="5"/>
        <v/>
      </c>
      <c r="L98" s="45"/>
      <c r="M98" s="6" t="str">
        <f t="shared" si="7"/>
        <v/>
      </c>
      <c r="N98" s="19"/>
      <c r="O98" s="8"/>
      <c r="P98" s="46"/>
      <c r="Q98" s="46"/>
      <c r="R98" s="49" t="str">
        <f t="shared" si="8"/>
        <v/>
      </c>
      <c r="S98" s="49"/>
      <c r="T98" s="50" t="str">
        <f t="shared" si="9"/>
        <v/>
      </c>
      <c r="U98" s="50"/>
    </row>
    <row r="99" spans="2:21" x14ac:dyDescent="0.2">
      <c r="B99" s="19">
        <v>91</v>
      </c>
      <c r="C99" s="45" t="str">
        <f t="shared" si="6"/>
        <v/>
      </c>
      <c r="D99" s="45"/>
      <c r="E99" s="19"/>
      <c r="F99" s="8"/>
      <c r="G99" s="19" t="s">
        <v>4</v>
      </c>
      <c r="H99" s="46"/>
      <c r="I99" s="46"/>
      <c r="J99" s="19"/>
      <c r="K99" s="45" t="str">
        <f t="shared" si="5"/>
        <v/>
      </c>
      <c r="L99" s="45"/>
      <c r="M99" s="6" t="str">
        <f t="shared" si="7"/>
        <v/>
      </c>
      <c r="N99" s="19"/>
      <c r="O99" s="8"/>
      <c r="P99" s="46"/>
      <c r="Q99" s="46"/>
      <c r="R99" s="49" t="str">
        <f t="shared" si="8"/>
        <v/>
      </c>
      <c r="S99" s="49"/>
      <c r="T99" s="50" t="str">
        <f t="shared" si="9"/>
        <v/>
      </c>
      <c r="U99" s="50"/>
    </row>
    <row r="100" spans="2:21" x14ac:dyDescent="0.2">
      <c r="B100" s="19">
        <v>92</v>
      </c>
      <c r="C100" s="45" t="str">
        <f t="shared" si="6"/>
        <v/>
      </c>
      <c r="D100" s="45"/>
      <c r="E100" s="19"/>
      <c r="F100" s="8"/>
      <c r="G100" s="19" t="s">
        <v>4</v>
      </c>
      <c r="H100" s="46"/>
      <c r="I100" s="46"/>
      <c r="J100" s="19"/>
      <c r="K100" s="45" t="str">
        <f t="shared" si="5"/>
        <v/>
      </c>
      <c r="L100" s="45"/>
      <c r="M100" s="6" t="str">
        <f t="shared" si="7"/>
        <v/>
      </c>
      <c r="N100" s="19"/>
      <c r="O100" s="8"/>
      <c r="P100" s="46"/>
      <c r="Q100" s="46"/>
      <c r="R100" s="49" t="str">
        <f t="shared" si="8"/>
        <v/>
      </c>
      <c r="S100" s="49"/>
      <c r="T100" s="50" t="str">
        <f t="shared" si="9"/>
        <v/>
      </c>
      <c r="U100" s="50"/>
    </row>
    <row r="101" spans="2:21" x14ac:dyDescent="0.2">
      <c r="B101" s="19">
        <v>93</v>
      </c>
      <c r="C101" s="45" t="str">
        <f t="shared" si="6"/>
        <v/>
      </c>
      <c r="D101" s="45"/>
      <c r="E101" s="19"/>
      <c r="F101" s="8"/>
      <c r="G101" s="19" t="s">
        <v>3</v>
      </c>
      <c r="H101" s="46"/>
      <c r="I101" s="46"/>
      <c r="J101" s="19"/>
      <c r="K101" s="45" t="str">
        <f t="shared" si="5"/>
        <v/>
      </c>
      <c r="L101" s="45"/>
      <c r="M101" s="6" t="str">
        <f t="shared" si="7"/>
        <v/>
      </c>
      <c r="N101" s="19"/>
      <c r="O101" s="8"/>
      <c r="P101" s="46"/>
      <c r="Q101" s="46"/>
      <c r="R101" s="49" t="str">
        <f t="shared" si="8"/>
        <v/>
      </c>
      <c r="S101" s="49"/>
      <c r="T101" s="50" t="str">
        <f t="shared" si="9"/>
        <v/>
      </c>
      <c r="U101" s="50"/>
    </row>
    <row r="102" spans="2:21" x14ac:dyDescent="0.2">
      <c r="B102" s="19">
        <v>94</v>
      </c>
      <c r="C102" s="45" t="str">
        <f t="shared" si="6"/>
        <v/>
      </c>
      <c r="D102" s="45"/>
      <c r="E102" s="19"/>
      <c r="F102" s="8"/>
      <c r="G102" s="19" t="s">
        <v>3</v>
      </c>
      <c r="H102" s="46"/>
      <c r="I102" s="46"/>
      <c r="J102" s="19"/>
      <c r="K102" s="45" t="str">
        <f t="shared" si="5"/>
        <v/>
      </c>
      <c r="L102" s="45"/>
      <c r="M102" s="6" t="str">
        <f t="shared" si="7"/>
        <v/>
      </c>
      <c r="N102" s="19"/>
      <c r="O102" s="8"/>
      <c r="P102" s="46"/>
      <c r="Q102" s="46"/>
      <c r="R102" s="49" t="str">
        <f t="shared" si="8"/>
        <v/>
      </c>
      <c r="S102" s="49"/>
      <c r="T102" s="50" t="str">
        <f t="shared" si="9"/>
        <v/>
      </c>
      <c r="U102" s="50"/>
    </row>
    <row r="103" spans="2:21" x14ac:dyDescent="0.2">
      <c r="B103" s="19">
        <v>95</v>
      </c>
      <c r="C103" s="45" t="str">
        <f t="shared" si="6"/>
        <v/>
      </c>
      <c r="D103" s="45"/>
      <c r="E103" s="19"/>
      <c r="F103" s="8"/>
      <c r="G103" s="19" t="s">
        <v>3</v>
      </c>
      <c r="H103" s="46"/>
      <c r="I103" s="46"/>
      <c r="J103" s="19"/>
      <c r="K103" s="45" t="str">
        <f t="shared" si="5"/>
        <v/>
      </c>
      <c r="L103" s="45"/>
      <c r="M103" s="6" t="str">
        <f t="shared" si="7"/>
        <v/>
      </c>
      <c r="N103" s="19"/>
      <c r="O103" s="8"/>
      <c r="P103" s="46"/>
      <c r="Q103" s="46"/>
      <c r="R103" s="49" t="str">
        <f t="shared" si="8"/>
        <v/>
      </c>
      <c r="S103" s="49"/>
      <c r="T103" s="50" t="str">
        <f t="shared" si="9"/>
        <v/>
      </c>
      <c r="U103" s="50"/>
    </row>
    <row r="104" spans="2:21" x14ac:dyDescent="0.2">
      <c r="B104" s="19">
        <v>96</v>
      </c>
      <c r="C104" s="45" t="str">
        <f t="shared" si="6"/>
        <v/>
      </c>
      <c r="D104" s="45"/>
      <c r="E104" s="19"/>
      <c r="F104" s="8"/>
      <c r="G104" s="19" t="s">
        <v>4</v>
      </c>
      <c r="H104" s="46"/>
      <c r="I104" s="46"/>
      <c r="J104" s="19"/>
      <c r="K104" s="45" t="str">
        <f t="shared" si="5"/>
        <v/>
      </c>
      <c r="L104" s="45"/>
      <c r="M104" s="6" t="str">
        <f t="shared" si="7"/>
        <v/>
      </c>
      <c r="N104" s="19"/>
      <c r="O104" s="8"/>
      <c r="P104" s="46"/>
      <c r="Q104" s="46"/>
      <c r="R104" s="49" t="str">
        <f t="shared" si="8"/>
        <v/>
      </c>
      <c r="S104" s="49"/>
      <c r="T104" s="50" t="str">
        <f t="shared" si="9"/>
        <v/>
      </c>
      <c r="U104" s="50"/>
    </row>
    <row r="105" spans="2:21" x14ac:dyDescent="0.2">
      <c r="B105" s="19">
        <v>97</v>
      </c>
      <c r="C105" s="45" t="str">
        <f t="shared" si="6"/>
        <v/>
      </c>
      <c r="D105" s="45"/>
      <c r="E105" s="19"/>
      <c r="F105" s="8"/>
      <c r="G105" s="19" t="s">
        <v>3</v>
      </c>
      <c r="H105" s="46"/>
      <c r="I105" s="46"/>
      <c r="J105" s="19"/>
      <c r="K105" s="45" t="str">
        <f t="shared" si="5"/>
        <v/>
      </c>
      <c r="L105" s="45"/>
      <c r="M105" s="6" t="str">
        <f t="shared" si="7"/>
        <v/>
      </c>
      <c r="N105" s="19"/>
      <c r="O105" s="8"/>
      <c r="P105" s="46"/>
      <c r="Q105" s="46"/>
      <c r="R105" s="49" t="str">
        <f t="shared" si="8"/>
        <v/>
      </c>
      <c r="S105" s="49"/>
      <c r="T105" s="50" t="str">
        <f t="shared" si="9"/>
        <v/>
      </c>
      <c r="U105" s="50"/>
    </row>
    <row r="106" spans="2:21" x14ac:dyDescent="0.2">
      <c r="B106" s="19">
        <v>98</v>
      </c>
      <c r="C106" s="45" t="str">
        <f t="shared" si="6"/>
        <v/>
      </c>
      <c r="D106" s="45"/>
      <c r="E106" s="19"/>
      <c r="F106" s="8"/>
      <c r="G106" s="19" t="s">
        <v>4</v>
      </c>
      <c r="H106" s="46"/>
      <c r="I106" s="46"/>
      <c r="J106" s="19"/>
      <c r="K106" s="45" t="str">
        <f t="shared" si="5"/>
        <v/>
      </c>
      <c r="L106" s="45"/>
      <c r="M106" s="6" t="str">
        <f t="shared" si="7"/>
        <v/>
      </c>
      <c r="N106" s="19"/>
      <c r="O106" s="8"/>
      <c r="P106" s="46"/>
      <c r="Q106" s="46"/>
      <c r="R106" s="49" t="str">
        <f t="shared" si="8"/>
        <v/>
      </c>
      <c r="S106" s="49"/>
      <c r="T106" s="50" t="str">
        <f t="shared" si="9"/>
        <v/>
      </c>
      <c r="U106" s="50"/>
    </row>
    <row r="107" spans="2:21" x14ac:dyDescent="0.2">
      <c r="B107" s="19">
        <v>99</v>
      </c>
      <c r="C107" s="45" t="str">
        <f t="shared" si="6"/>
        <v/>
      </c>
      <c r="D107" s="45"/>
      <c r="E107" s="19"/>
      <c r="F107" s="8"/>
      <c r="G107" s="19" t="s">
        <v>4</v>
      </c>
      <c r="H107" s="46"/>
      <c r="I107" s="46"/>
      <c r="J107" s="19"/>
      <c r="K107" s="45" t="str">
        <f t="shared" si="5"/>
        <v/>
      </c>
      <c r="L107" s="45"/>
      <c r="M107" s="6" t="str">
        <f t="shared" si="7"/>
        <v/>
      </c>
      <c r="N107" s="19"/>
      <c r="O107" s="8"/>
      <c r="P107" s="46"/>
      <c r="Q107" s="46"/>
      <c r="R107" s="49" t="str">
        <f t="shared" si="8"/>
        <v/>
      </c>
      <c r="S107" s="49"/>
      <c r="T107" s="50" t="str">
        <f t="shared" si="9"/>
        <v/>
      </c>
      <c r="U107" s="50"/>
    </row>
    <row r="108" spans="2:21" x14ac:dyDescent="0.2">
      <c r="B108" s="19">
        <v>100</v>
      </c>
      <c r="C108" s="45" t="str">
        <f t="shared" si="6"/>
        <v/>
      </c>
      <c r="D108" s="45"/>
      <c r="E108" s="19"/>
      <c r="F108" s="8"/>
      <c r="G108" s="19" t="s">
        <v>3</v>
      </c>
      <c r="H108" s="46"/>
      <c r="I108" s="46"/>
      <c r="J108" s="19"/>
      <c r="K108" s="45" t="str">
        <f t="shared" si="5"/>
        <v/>
      </c>
      <c r="L108" s="45"/>
      <c r="M108" s="6" t="str">
        <f t="shared" si="7"/>
        <v/>
      </c>
      <c r="N108" s="19"/>
      <c r="O108" s="8"/>
      <c r="P108" s="46"/>
      <c r="Q108" s="46"/>
      <c r="R108" s="49" t="str">
        <f t="shared" si="8"/>
        <v/>
      </c>
      <c r="S108" s="49"/>
      <c r="T108" s="50" t="str">
        <f t="shared" si="9"/>
        <v/>
      </c>
      <c r="U108" s="50"/>
    </row>
    <row r="109" spans="2:21"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検証シート　FIB1.27</vt:lpstr>
      <vt:lpstr>検証シート　FIB1.5</vt:lpstr>
      <vt:lpstr>検証シート　FIB2.0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admin</cp:lastModifiedBy>
  <cp:revision/>
  <cp:lastPrinted>2015-07-15T10:17:15Z</cp:lastPrinted>
  <dcterms:created xsi:type="dcterms:W3CDTF">2013-10-09T23:04:08Z</dcterms:created>
  <dcterms:modified xsi:type="dcterms:W3CDTF">2020-10-01T03:01:05Z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