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airukannri\CMA チャートマスターアカデミー\検証\"/>
    </mc:Choice>
  </mc:AlternateContent>
  <xr:revisionPtr revIDLastSave="0" documentId="13_ncr:1_{76205F32-EC69-4D2D-B236-3AAF5093894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G9" i="1" s="1"/>
  <c r="K9" i="1"/>
  <c r="N9" i="1" s="1"/>
  <c r="L9" i="1"/>
  <c r="O9" i="1" s="1"/>
  <c r="I9" i="1" s="1"/>
  <c r="L10" i="1" l="1"/>
  <c r="O10" i="1" s="1"/>
  <c r="H9" i="1"/>
  <c r="K10" i="1" s="1"/>
  <c r="N10" i="1" s="1"/>
  <c r="H10" i="1" s="1"/>
  <c r="J10" i="1"/>
  <c r="M10" i="1" s="1"/>
  <c r="G10" i="1" s="1"/>
  <c r="I10" i="1" l="1"/>
  <c r="J11" i="1"/>
  <c r="M11" i="1" s="1"/>
  <c r="L11" i="1" l="1"/>
  <c r="O11" i="1" s="1"/>
  <c r="I11" i="1" s="1"/>
  <c r="G11" i="1"/>
  <c r="K11" i="1"/>
  <c r="N11" i="1" s="1"/>
  <c r="H11" i="1" s="1"/>
  <c r="J12" i="1" l="1"/>
  <c r="M12" i="1" s="1"/>
  <c r="L12" i="1"/>
  <c r="O12" i="1" s="1"/>
  <c r="I12" i="1" s="1"/>
  <c r="K12" i="1"/>
  <c r="N12" i="1" s="1"/>
  <c r="H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G13" i="1" s="1"/>
  <c r="H13" i="1"/>
  <c r="J14" i="1" l="1"/>
  <c r="M14" i="1" s="1"/>
  <c r="G14" i="1" s="1"/>
  <c r="L15" i="1"/>
  <c r="O15" i="1" s="1"/>
  <c r="I15" i="1" s="1"/>
  <c r="K14" i="1"/>
  <c r="N14" i="1" s="1"/>
  <c r="H14" i="1" s="1"/>
  <c r="L16" i="1" l="1"/>
  <c r="O16" i="1" s="1"/>
  <c r="I16" i="1" s="1"/>
  <c r="K15" i="1"/>
  <c r="N15" i="1" s="1"/>
  <c r="H15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H59" i="1" s="1"/>
  <c r="H61" i="1" s="1"/>
  <c r="K61" i="1" s="1"/>
  <c r="L58" i="1"/>
  <c r="O58" i="1" s="1"/>
  <c r="I58" i="1" s="1"/>
  <c r="I59" i="1" s="1"/>
  <c r="I61" i="1" s="1"/>
  <c r="L61" i="1" s="1"/>
  <c r="J56" i="1" l="1"/>
  <c r="M56" i="1" s="1"/>
  <c r="G56" i="1" s="1"/>
  <c r="J57" i="1" l="1"/>
  <c r="M57" i="1" s="1"/>
  <c r="G57" i="1" s="1"/>
  <c r="J58" i="1" l="1"/>
  <c r="M58" i="1" s="1"/>
  <c r="G58" i="1" s="1"/>
  <c r="G59" i="1" s="1"/>
  <c r="G61" i="1" s="1"/>
  <c r="J61" i="1" s="1"/>
</calcChain>
</file>

<file path=xl/sharedStrings.xml><?xml version="1.0" encoding="utf-8"?>
<sst xmlns="http://schemas.openxmlformats.org/spreadsheetml/2006/main" count="67" uniqueCount="56">
  <si>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</si>
  <si>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</si>
  <si>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</si>
  <si>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</si>
  <si>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</si>
  <si>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</si>
  <si>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</si>
  <si>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</si>
  <si>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</si>
  <si>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</si>
  <si>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</si>
  <si>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</si>
  <si>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</si>
  <si>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</si>
  <si>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</si>
  <si>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</si>
  <si>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</si>
  <si>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</si>
  <si>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</si>
  <si>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</si>
  <si>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</si>
  <si>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</si>
  <si>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</si>
  <si>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</si>
  <si>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</si>
  <si>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</si>
  <si>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</si>
  <si>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</si>
  <si>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</si>
  <si>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</si>
  <si>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</si>
  <si>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</si>
  <si>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</si>
  <si>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</si>
  <si>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</si>
  <si>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</si>
  <si>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直前MACDダイバージェンスだからやられるとは思っていた。</t>
    <rPh sb="0" eb="2">
      <t>チョクゼン</t>
    </rPh>
    <rPh sb="23" eb="24">
      <t>オモ</t>
    </rPh>
    <phoneticPr fontId="1"/>
  </si>
  <si>
    <t>USDJPY</t>
    <phoneticPr fontId="1"/>
  </si>
  <si>
    <t>日足</t>
    <rPh sb="0" eb="2">
      <t>ヒアシ</t>
    </rPh>
    <phoneticPr fontId="1"/>
  </si>
  <si>
    <t>EBでも検証します。</t>
    <rPh sb="4" eb="6">
      <t>ケンショウ</t>
    </rPh>
    <phoneticPr fontId="1"/>
  </si>
  <si>
    <t>2020.2.19</t>
    <phoneticPr fontId="1"/>
  </si>
  <si>
    <t>【画像１】PB出現状況とエントリー</t>
    <rPh sb="1" eb="3">
      <t>ガゾウ</t>
    </rPh>
    <rPh sb="7" eb="9">
      <t>シュツゲン</t>
    </rPh>
    <rPh sb="9" eb="11">
      <t>ジョウキョウ</t>
    </rPh>
    <phoneticPr fontId="1"/>
  </si>
  <si>
    <t>【画像２】エントリー１回目（2019.2.19）</t>
    <rPh sb="1" eb="3">
      <t>ガゾウ</t>
    </rPh>
    <rPh sb="11" eb="12">
      <t>カイ</t>
    </rPh>
    <rPh sb="12" eb="13">
      <t>メ</t>
    </rPh>
    <phoneticPr fontId="1"/>
  </si>
  <si>
    <t>【画像３】エントリー２回目（2020.5.29）</t>
    <phoneticPr fontId="1"/>
  </si>
  <si>
    <t>2020.5.29</t>
    <phoneticPr fontId="1"/>
  </si>
  <si>
    <t>【画像４】エントリー３回目（2020.7.10）</t>
    <phoneticPr fontId="1"/>
  </si>
  <si>
    <t>2020.7.10</t>
    <phoneticPr fontId="1"/>
  </si>
  <si>
    <t>【画像５】エントリー条件に合致せず。</t>
    <rPh sb="1" eb="3">
      <t>ガゾウ</t>
    </rPh>
    <rPh sb="10" eb="12">
      <t>ジョウケン</t>
    </rPh>
    <rPh sb="13" eb="15">
      <t>ガッチ</t>
    </rPh>
    <phoneticPr fontId="1"/>
  </si>
  <si>
    <t>【画像６】エントリー条件に合致せず。</t>
    <phoneticPr fontId="1"/>
  </si>
  <si>
    <t>【画像７】エントリー条件に合致せず。</t>
    <phoneticPr fontId="1"/>
  </si>
  <si>
    <t>【画像８】エントリー条件に合致せず。</t>
    <phoneticPr fontId="1"/>
  </si>
  <si>
    <t>【画像９】エントリー条件に合致せず。</t>
    <phoneticPr fontId="1"/>
  </si>
  <si>
    <t>【画像10】エントリー条件に合致せず。</t>
    <phoneticPr fontId="1"/>
  </si>
  <si>
    <t>【画像11】エントリー条件に合致せず。</t>
    <phoneticPr fontId="1"/>
  </si>
  <si>
    <t>2019.11.1より2020.10.30までの１年間、PB日足で検証。
PBの出現は42回。【画像１】
うちエントリー出来たPBは3回。（いずれも利益を得られる。）
エントリー出来たPBは、いずれもトレンドの中場において、今後もトレンド継続するような場面。
このような場面でPBルールは大変有効だと思いました。【画像２】【画像３】【画像４】
半面、エントリー待ちの条件に合致せず見送ったPBは39回あり、PBが出現していても、エントリー待ちの条件に合致せず見送りとなりました。それらは、ほぼ相場が転換する場面の前後のように思われます。
もしその見送ったPB39回分についてもエントリー待ちし、実際にエントリーしていたら利益を得たもの19回、エントリーしていたら損失となったもの8回、エントリー待ちしたとしてもキャンセルとなったもの12回でした。【画像５】～【画像１１】
相場が転換する場面においては、ＰＢが出現していても、『MAにヒゲがタッチしていない』『PBの実体が２つのPBの中にある』『買いのPBなのに2つのMAの上にある（または、その逆）』などの理由によりエントリー出来ない傾向あるような気がしますが、実際はどうなのでしょうか？</t>
    <rPh sb="25" eb="27">
      <t>ネンカン</t>
    </rPh>
    <rPh sb="30" eb="32">
      <t>ヒアシ</t>
    </rPh>
    <rPh sb="33" eb="35">
      <t>ケンショウ</t>
    </rPh>
    <rPh sb="40" eb="42">
      <t>シュツゲン</t>
    </rPh>
    <rPh sb="45" eb="46">
      <t>カイ</t>
    </rPh>
    <rPh sb="48" eb="50">
      <t>ガゾウ</t>
    </rPh>
    <rPh sb="60" eb="62">
      <t>デキ</t>
    </rPh>
    <rPh sb="67" eb="68">
      <t>カイ</t>
    </rPh>
    <rPh sb="74" eb="76">
      <t>リエキ</t>
    </rPh>
    <rPh sb="77" eb="78">
      <t>エ</t>
    </rPh>
    <rPh sb="89" eb="91">
      <t>デキ</t>
    </rPh>
    <rPh sb="105" eb="107">
      <t>ナカバ</t>
    </rPh>
    <rPh sb="112" eb="114">
      <t>コンゴ</t>
    </rPh>
    <rPh sb="119" eb="121">
      <t>ケイゾク</t>
    </rPh>
    <rPh sb="126" eb="128">
      <t>バメン</t>
    </rPh>
    <rPh sb="135" eb="137">
      <t>バメン</t>
    </rPh>
    <rPh sb="144" eb="146">
      <t>タイヘン</t>
    </rPh>
    <rPh sb="146" eb="148">
      <t>ユウコウ</t>
    </rPh>
    <rPh sb="150" eb="151">
      <t>オモ</t>
    </rPh>
    <rPh sb="157" eb="159">
      <t>ガゾウ</t>
    </rPh>
    <rPh sb="162" eb="164">
      <t>ガゾウ</t>
    </rPh>
    <rPh sb="167" eb="169">
      <t>ガゾウ</t>
    </rPh>
    <rPh sb="172" eb="174">
      <t>ハンメン</t>
    </rPh>
    <rPh sb="222" eb="224">
      <t>ソウバ</t>
    </rPh>
    <rPh sb="225" eb="227">
      <t>テンカン</t>
    </rPh>
    <rPh sb="227" eb="229">
      <t>バメン</t>
    </rPh>
    <rPh sb="229" eb="231">
      <t>ミオク</t>
    </rPh>
    <rPh sb="256" eb="258">
      <t>ゼンゴ</t>
    </rPh>
    <rPh sb="262" eb="263">
      <t>オモ</t>
    </rPh>
    <rPh sb="273" eb="275">
      <t>ミオク</t>
    </rPh>
    <rPh sb="281" eb="282">
      <t>カイ</t>
    </rPh>
    <rPh sb="282" eb="283">
      <t>ブン</t>
    </rPh>
    <rPh sb="293" eb="294">
      <t>マ</t>
    </rPh>
    <rPh sb="297" eb="299">
      <t>ジッサイ</t>
    </rPh>
    <rPh sb="313" eb="314">
      <t>エ</t>
    </rPh>
    <rPh sb="331" eb="332">
      <t>マ</t>
    </rPh>
    <rPh sb="340" eb="342">
      <t>ジョウケン</t>
    </rPh>
    <rPh sb="347" eb="348">
      <t>マ</t>
    </rPh>
    <rPh sb="356" eb="358">
      <t>ガッチ</t>
    </rPh>
    <rPh sb="367" eb="369">
      <t>ミオク</t>
    </rPh>
    <rPh sb="374" eb="376">
      <t>ガゾウ</t>
    </rPh>
    <rPh sb="380" eb="382">
      <t>ガゾウ</t>
    </rPh>
    <rPh sb="386" eb="388">
      <t>ソウバ</t>
    </rPh>
    <rPh sb="389" eb="391">
      <t>テンカン</t>
    </rPh>
    <rPh sb="393" eb="395">
      <t>バメン</t>
    </rPh>
    <rPh sb="404" eb="406">
      <t>シュツゲン</t>
    </rPh>
    <rPh sb="432" eb="434">
      <t>ジッタイ</t>
    </rPh>
    <rPh sb="441" eb="442">
      <t>ナカ</t>
    </rPh>
    <rPh sb="447" eb="448">
      <t>カ</t>
    </rPh>
    <rPh sb="461" eb="462">
      <t>ウエ</t>
    </rPh>
    <rPh sb="472" eb="473">
      <t>ギャク</t>
    </rPh>
    <rPh sb="478" eb="480">
      <t>リユウ</t>
    </rPh>
    <rPh sb="488" eb="490">
      <t>デキ</t>
    </rPh>
    <rPh sb="492" eb="494">
      <t>ケイコウ</t>
    </rPh>
    <rPh sb="499" eb="500">
      <t>キ</t>
    </rPh>
    <rPh sb="506" eb="508">
      <t>ジッサイ</t>
    </rPh>
    <phoneticPr fontId="1"/>
  </si>
  <si>
    <t>PBは、買圧力・売圧力を、見定めるのに、大変有効な手法だと思いました。</t>
    <rPh sb="4" eb="5">
      <t>カ</t>
    </rPh>
    <rPh sb="5" eb="7">
      <t>アツリョク</t>
    </rPh>
    <rPh sb="8" eb="9">
      <t>ウ</t>
    </rPh>
    <rPh sb="9" eb="11">
      <t>アツリョク</t>
    </rPh>
    <rPh sb="13" eb="15">
      <t>ミサダ</t>
    </rPh>
    <rPh sb="20" eb="22">
      <t>タイヘン</t>
    </rPh>
    <rPh sb="22" eb="24">
      <t>ユウコウ</t>
    </rPh>
    <rPh sb="25" eb="27">
      <t>シュホウ</t>
    </rPh>
    <rPh sb="29" eb="30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</si>
</sst>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0" fontId="12" fillId="3" borderId="9" xfId="0" applyNumberFormat="1" applyFont="1" applyFill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61</xdr:row>
      <xdr:rowOff>76200</xdr:rowOff>
    </xdr:from>
    <xdr:to>
      <xdr:col>9</xdr:col>
      <xdr:colOff>510540</xdr:colOff>
      <xdr:row>66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108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79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125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184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183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182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153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150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226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228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271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322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314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362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377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355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403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403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446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451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454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456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166687</xdr:colOff>
      <xdr:row>50</xdr:row>
      <xdr:rowOff>47625</xdr:rowOff>
    </xdr:from>
    <xdr:to>
      <xdr:col>16</xdr:col>
      <xdr:colOff>199202</xdr:colOff>
      <xdr:row>84</xdr:row>
      <xdr:rowOff>112017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BCDCA127-D4D7-46F5-95ED-B1E8283DA9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7" y="404813"/>
          <a:ext cx="9748015" cy="6136580"/>
        </a:xfrm>
        <a:prstGeom prst="rect">
          <a:avLst/>
        </a:prstGeom>
      </xdr:spPr>
    </xdr:pic>
    <xdr:clientData/>
  </xdr:twoCellAnchor>
  <xdr:twoCellAnchor editAs="oneCell">
    <xdr:from>
      <xdr:col>0</xdr:col>
      <xdr:colOff>178593</xdr:colOff>
      <xdr:row>87</xdr:row>
      <xdr:rowOff>0</xdr:rowOff>
    </xdr:from>
    <xdr:to>
      <xdr:col>16</xdr:col>
      <xdr:colOff>296868</xdr:colOff>
      <xdr:row>120</xdr:row>
      <xdr:rowOff>128640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82414A3-04B1-4752-BD84-CB6010683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593" y="6965156"/>
          <a:ext cx="9833775" cy="6022234"/>
        </a:xfrm>
        <a:prstGeom prst="rect">
          <a:avLst/>
        </a:prstGeom>
      </xdr:spPr>
    </xdr:pic>
    <xdr:clientData/>
  </xdr:twoCellAnchor>
  <xdr:twoCellAnchor editAs="oneCell">
    <xdr:from>
      <xdr:col>0</xdr:col>
      <xdr:colOff>178593</xdr:colOff>
      <xdr:row>124</xdr:row>
      <xdr:rowOff>71437</xdr:rowOff>
    </xdr:from>
    <xdr:to>
      <xdr:col>16</xdr:col>
      <xdr:colOff>302362</xdr:colOff>
      <xdr:row>153</xdr:row>
      <xdr:rowOff>142874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8550F902-1218-41CE-A4BE-4F48BA86E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8593" y="22574250"/>
          <a:ext cx="9839269" cy="5250655"/>
        </a:xfrm>
        <a:prstGeom prst="rect">
          <a:avLst/>
        </a:prstGeom>
      </xdr:spPr>
    </xdr:pic>
    <xdr:clientData/>
  </xdr:twoCellAnchor>
  <xdr:twoCellAnchor editAs="oneCell">
    <xdr:from>
      <xdr:col>2</xdr:col>
      <xdr:colOff>202407</xdr:colOff>
      <xdr:row>2</xdr:row>
      <xdr:rowOff>83345</xdr:rowOff>
    </xdr:from>
    <xdr:to>
      <xdr:col>19</xdr:col>
      <xdr:colOff>248218</xdr:colOff>
      <xdr:row>43</xdr:row>
      <xdr:rowOff>35719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0683B79-D928-4056-A72D-4872CEC73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50157" y="440533"/>
          <a:ext cx="10570936" cy="7274718"/>
        </a:xfrm>
        <a:prstGeom prst="rect">
          <a:avLst/>
        </a:prstGeom>
      </xdr:spPr>
    </xdr:pic>
    <xdr:clientData/>
  </xdr:twoCellAnchor>
  <xdr:twoCellAnchor editAs="oneCell">
    <xdr:from>
      <xdr:col>2</xdr:col>
      <xdr:colOff>83344</xdr:colOff>
      <xdr:row>156</xdr:row>
      <xdr:rowOff>23813</xdr:rowOff>
    </xdr:from>
    <xdr:to>
      <xdr:col>16</xdr:col>
      <xdr:colOff>255859</xdr:colOff>
      <xdr:row>203</xdr:row>
      <xdr:rowOff>79177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90A92133-453D-43C5-89A4-B1CA681915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31094" y="27884438"/>
          <a:ext cx="8840265" cy="8449271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206</xdr:row>
      <xdr:rowOff>0</xdr:rowOff>
    </xdr:from>
    <xdr:to>
      <xdr:col>17</xdr:col>
      <xdr:colOff>487959</xdr:colOff>
      <xdr:row>247</xdr:row>
      <xdr:rowOff>58848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73692EFD-522B-4084-92F1-FCC905F8E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50" y="36790313"/>
          <a:ext cx="9774834" cy="7381192"/>
        </a:xfrm>
        <a:prstGeom prst="rect">
          <a:avLst/>
        </a:prstGeom>
      </xdr:spPr>
    </xdr:pic>
    <xdr:clientData/>
  </xdr:twoCellAnchor>
  <xdr:twoCellAnchor editAs="oneCell">
    <xdr:from>
      <xdr:col>2</xdr:col>
      <xdr:colOff>71438</xdr:colOff>
      <xdr:row>250</xdr:row>
      <xdr:rowOff>83343</xdr:rowOff>
    </xdr:from>
    <xdr:to>
      <xdr:col>18</xdr:col>
      <xdr:colOff>541067</xdr:colOff>
      <xdr:row>276</xdr:row>
      <xdr:rowOff>103217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1F53F10D-32C5-4CE5-A42A-EF7C810A4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19188" y="45827156"/>
          <a:ext cx="10375629" cy="4663311"/>
        </a:xfrm>
        <a:prstGeom prst="rect">
          <a:avLst/>
        </a:prstGeom>
      </xdr:spPr>
    </xdr:pic>
    <xdr:clientData/>
  </xdr:twoCellAnchor>
  <xdr:twoCellAnchor editAs="oneCell">
    <xdr:from>
      <xdr:col>2</xdr:col>
      <xdr:colOff>107156</xdr:colOff>
      <xdr:row>326</xdr:row>
      <xdr:rowOff>59532</xdr:rowOff>
    </xdr:from>
    <xdr:to>
      <xdr:col>21</xdr:col>
      <xdr:colOff>375561</xdr:colOff>
      <xdr:row>369</xdr:row>
      <xdr:rowOff>92925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26A3C727-9512-40E3-B47A-41C48136D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54906" y="59578876"/>
          <a:ext cx="12031780" cy="7712924"/>
        </a:xfrm>
        <a:prstGeom prst="rect">
          <a:avLst/>
        </a:prstGeom>
      </xdr:spPr>
    </xdr:pic>
    <xdr:clientData/>
  </xdr:twoCellAnchor>
  <xdr:twoCellAnchor editAs="oneCell">
    <xdr:from>
      <xdr:col>1</xdr:col>
      <xdr:colOff>535781</xdr:colOff>
      <xdr:row>279</xdr:row>
      <xdr:rowOff>95250</xdr:rowOff>
    </xdr:from>
    <xdr:to>
      <xdr:col>18</xdr:col>
      <xdr:colOff>454975</xdr:colOff>
      <xdr:row>324</xdr:row>
      <xdr:rowOff>124210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C220B85F-6C6F-423C-B2D4-F747A8AB62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35844" y="51018281"/>
          <a:ext cx="10372881" cy="8065678"/>
        </a:xfrm>
        <a:prstGeom prst="rect">
          <a:avLst/>
        </a:prstGeom>
      </xdr:spPr>
    </xdr:pic>
    <xdr:clientData/>
  </xdr:twoCellAnchor>
  <xdr:twoCellAnchor editAs="oneCell">
    <xdr:from>
      <xdr:col>2</xdr:col>
      <xdr:colOff>47625</xdr:colOff>
      <xdr:row>372</xdr:row>
      <xdr:rowOff>11906</xdr:rowOff>
    </xdr:from>
    <xdr:to>
      <xdr:col>18</xdr:col>
      <xdr:colOff>238023</xdr:colOff>
      <xdr:row>417</xdr:row>
      <xdr:rowOff>50399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3A1C1C42-5B50-4A3D-AEDB-CBC6E58AD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95375" y="68103750"/>
          <a:ext cx="10096398" cy="8075212"/>
        </a:xfrm>
        <a:prstGeom prst="rect">
          <a:avLst/>
        </a:prstGeom>
      </xdr:spPr>
    </xdr:pic>
    <xdr:clientData/>
  </xdr:twoCellAnchor>
  <xdr:twoCellAnchor editAs="oneCell">
    <xdr:from>
      <xdr:col>2</xdr:col>
      <xdr:colOff>95250</xdr:colOff>
      <xdr:row>419</xdr:row>
      <xdr:rowOff>107156</xdr:rowOff>
    </xdr:from>
    <xdr:to>
      <xdr:col>17</xdr:col>
      <xdr:colOff>320686</xdr:colOff>
      <xdr:row>448</xdr:row>
      <xdr:rowOff>132067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C6921F73-F75E-4220-BA77-6A6AC4E60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3000" y="76592906"/>
          <a:ext cx="9512311" cy="5204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22" sqref="E2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8" max="8" width="10.5" customWidth="1"/>
    <col min="9" max="9" width="11.125" customWidth="1"/>
    <col min="10" max="10" width="8.875" customWidth="1"/>
    <col min="11" max="11" width="10" customWidth="1"/>
    <col min="12" max="12" width="9.125" customWidth="1"/>
    <col min="13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38</v>
      </c>
    </row>
    <row r="3" spans="1:18" x14ac:dyDescent="0.4">
      <c r="A3" s="1" t="s">
        <v>10</v>
      </c>
      <c r="C3" s="29">
        <v>1000000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2" t="s">
        <v>3</v>
      </c>
      <c r="H6" s="83"/>
      <c r="I6" s="89"/>
      <c r="J6" s="82" t="s">
        <v>23</v>
      </c>
      <c r="K6" s="83"/>
      <c r="L6" s="89"/>
      <c r="M6" s="82" t="s">
        <v>24</v>
      </c>
      <c r="N6" s="83"/>
      <c r="O6" s="89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>
        <v>1000000</v>
      </c>
      <c r="C8" s="49"/>
      <c r="D8" s="17"/>
      <c r="E8" s="16"/>
      <c r="F8" s="18"/>
      <c r="G8" s="19">
        <f>C3</f>
        <v>1000000</v>
      </c>
      <c r="H8" s="20">
        <f>C3</f>
        <v>1000000</v>
      </c>
      <c r="I8" s="21">
        <f>C3</f>
        <v>1000000</v>
      </c>
      <c r="J8" s="86" t="s">
        <v>23</v>
      </c>
      <c r="K8" s="87"/>
      <c r="L8" s="88"/>
      <c r="M8" s="86"/>
      <c r="N8" s="87"/>
      <c r="O8" s="88"/>
    </row>
    <row r="9" spans="1:18" x14ac:dyDescent="0.4">
      <c r="A9" s="9">
        <v>1</v>
      </c>
      <c r="B9" s="23" t="s">
        <v>40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1038100</v>
      </c>
      <c r="H9" s="22">
        <f t="shared" ref="H9" si="0">IF(E9="","",H8+N9)</f>
        <v>1045000</v>
      </c>
      <c r="I9" s="22">
        <f t="shared" ref="I9" si="1">IF(F9="","",I8+O9)</f>
        <v>1060000</v>
      </c>
      <c r="J9" s="41">
        <f>IF(G8="","",G8*0.03)</f>
        <v>30000</v>
      </c>
      <c r="K9" s="42">
        <f>IF(H8="","",H8*0.03)</f>
        <v>30000</v>
      </c>
      <c r="L9" s="43">
        <f>IF(I8="","",I8*0.03)</f>
        <v>30000</v>
      </c>
      <c r="M9" s="41">
        <f>IF(D9="","",J9*D9)</f>
        <v>38100</v>
      </c>
      <c r="N9" s="42">
        <f>IF(E9="","",K9*E9)</f>
        <v>45000</v>
      </c>
      <c r="O9" s="43">
        <f>IF(F9="","",L9*F9)</f>
        <v>60000</v>
      </c>
      <c r="P9" s="40"/>
      <c r="Q9" s="40"/>
      <c r="R9" s="40"/>
    </row>
    <row r="10" spans="1:18" x14ac:dyDescent="0.4">
      <c r="A10" s="9">
        <v>2</v>
      </c>
      <c r="B10" s="5" t="s">
        <v>44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1077651.6100000001</v>
      </c>
      <c r="H10" s="22">
        <f t="shared" ref="H10:H42" si="3">IF(E10="","",H9+N10)</f>
        <v>1092025</v>
      </c>
      <c r="I10" s="22">
        <f t="shared" ref="I10:I42" si="4">IF(F10="","",I9+O10)</f>
        <v>1123600</v>
      </c>
      <c r="J10" s="44">
        <f t="shared" ref="J10:J12" si="5">IF(G9="","",G9*0.03)</f>
        <v>31143</v>
      </c>
      <c r="K10" s="45">
        <f t="shared" ref="K10:K12" si="6">IF(H9="","",H9*0.03)</f>
        <v>31350</v>
      </c>
      <c r="L10" s="46">
        <f t="shared" ref="L10:L12" si="7">IF(I9="","",I9*0.03)</f>
        <v>31800</v>
      </c>
      <c r="M10" s="44">
        <f t="shared" ref="M10:M12" si="8">IF(D10="","",J10*D10)</f>
        <v>39551.61</v>
      </c>
      <c r="N10" s="45">
        <f t="shared" ref="N10:N12" si="9">IF(E10="","",K10*E10)</f>
        <v>47025</v>
      </c>
      <c r="O10" s="46">
        <f t="shared" ref="O10:O12" si="10">IF(F10="","",L10*F10)</f>
        <v>63600</v>
      </c>
      <c r="P10" s="40"/>
      <c r="Q10" s="40"/>
      <c r="R10" s="40"/>
    </row>
    <row r="11" spans="1:18" x14ac:dyDescent="0.4">
      <c r="A11" s="9">
        <v>3</v>
      </c>
      <c r="B11" s="5" t="s">
        <v>46</v>
      </c>
      <c r="C11" s="47">
        <v>2</v>
      </c>
      <c r="D11" s="57">
        <v>1.27</v>
      </c>
      <c r="E11" s="58">
        <v>1.5</v>
      </c>
      <c r="F11" s="81">
        <v>2</v>
      </c>
      <c r="G11" s="22">
        <f t="shared" si="2"/>
        <v>1118710.1363410002</v>
      </c>
      <c r="H11" s="22">
        <f t="shared" si="3"/>
        <v>1141166.125</v>
      </c>
      <c r="I11" s="22">
        <f t="shared" si="4"/>
        <v>1191016</v>
      </c>
      <c r="J11" s="44">
        <f t="shared" si="5"/>
        <v>32329.548300000002</v>
      </c>
      <c r="K11" s="45">
        <f t="shared" si="6"/>
        <v>32760.75</v>
      </c>
      <c r="L11" s="46">
        <f t="shared" si="7"/>
        <v>33708</v>
      </c>
      <c r="M11" s="44">
        <f t="shared" si="8"/>
        <v>41058.526341000004</v>
      </c>
      <c r="N11" s="45">
        <f t="shared" si="9"/>
        <v>49141.125</v>
      </c>
      <c r="O11" s="46">
        <f t="shared" si="10"/>
        <v>67416</v>
      </c>
      <c r="P11" s="40"/>
      <c r="Q11" s="40"/>
      <c r="R11" s="40"/>
    </row>
    <row r="12" spans="1:18" x14ac:dyDescent="0.4">
      <c r="A12" s="9">
        <v>4</v>
      </c>
      <c r="B12" s="5"/>
      <c r="C12" s="47"/>
      <c r="D12" s="57"/>
      <c r="E12" s="58"/>
      <c r="F12" s="59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>
        <f t="shared" si="5"/>
        <v>33561.304090230005</v>
      </c>
      <c r="K12" s="45">
        <f t="shared" si="6"/>
        <v>34234.983749999999</v>
      </c>
      <c r="L12" s="46">
        <f t="shared" si="7"/>
        <v>35730.479999999996</v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7"/>
      <c r="E13" s="58"/>
      <c r="F13" s="81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1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1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1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1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1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1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1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6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6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6" x14ac:dyDescent="0.4">
      <c r="A51" s="9">
        <v>43</v>
      </c>
      <c r="B51" s="5"/>
      <c r="C51" s="47"/>
      <c r="D51" s="57"/>
      <c r="E51" s="58"/>
      <c r="F51" s="65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6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6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6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6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  <c r="P55" t="s">
        <v>36</v>
      </c>
    </row>
    <row r="56" spans="1:16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6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6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6" ht="19.5" thickBot="1" x14ac:dyDescent="0.45">
      <c r="A59" s="9"/>
      <c r="B59" s="90" t="s">
        <v>5</v>
      </c>
      <c r="C59" s="91"/>
      <c r="D59" s="7">
        <f>COUNTIF(D9:D58,1.27)</f>
        <v>3</v>
      </c>
      <c r="E59" s="7">
        <f>COUNTIF(E9:E58,1.5)</f>
        <v>3</v>
      </c>
      <c r="F59" s="8">
        <f>COUNTIF(F9:F58,2)</f>
        <v>3</v>
      </c>
      <c r="G59" s="71">
        <f>MAX(G8:G58)</f>
        <v>1118710.1363410002</v>
      </c>
      <c r="H59" s="72">
        <f t="shared" ref="H59:I59" si="21">MAX(H8:H58)</f>
        <v>1141166.125</v>
      </c>
      <c r="I59" s="73">
        <f t="shared" si="21"/>
        <v>1191016</v>
      </c>
      <c r="J59" s="68" t="s">
        <v>31</v>
      </c>
      <c r="K59" s="69" t="e">
        <f>B58-B9</f>
        <v>#VALUE!</v>
      </c>
      <c r="L59" s="70" t="s">
        <v>32</v>
      </c>
      <c r="M59" s="9"/>
      <c r="N59" s="3"/>
      <c r="O59" s="4"/>
    </row>
    <row r="60" spans="1:16" ht="19.5" thickBot="1" x14ac:dyDescent="0.45">
      <c r="A60" s="9"/>
      <c r="B60" s="84" t="s">
        <v>6</v>
      </c>
      <c r="C60" s="85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2" t="s">
        <v>30</v>
      </c>
      <c r="H60" s="83"/>
      <c r="I60" s="89"/>
      <c r="J60" s="82" t="s">
        <v>33</v>
      </c>
      <c r="K60" s="83"/>
      <c r="L60" s="89"/>
      <c r="M60" s="9"/>
      <c r="N60" s="3"/>
      <c r="O60" s="4"/>
    </row>
    <row r="61" spans="1:16" ht="19.5" thickBot="1" x14ac:dyDescent="0.45">
      <c r="A61" s="9"/>
      <c r="B61" s="84" t="s">
        <v>35</v>
      </c>
      <c r="C61" s="85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7">
        <f>G59/G8</f>
        <v>1.1187101363410001</v>
      </c>
      <c r="H61" s="78">
        <f t="shared" ref="H61:I61" si="22">H59/H8</f>
        <v>1.141166125</v>
      </c>
      <c r="I61" s="79">
        <f t="shared" si="22"/>
        <v>1.1910160000000001</v>
      </c>
      <c r="J61" s="66" t="e">
        <f>(G61-100%)*30/K59</f>
        <v>#VALUE!</v>
      </c>
      <c r="K61" s="66" t="e">
        <f>(H61-100%)*30/K59</f>
        <v>#VALUE!</v>
      </c>
      <c r="L61" s="67" t="e">
        <f>(I61-100%)*30/K59</f>
        <v>#VALUE!</v>
      </c>
      <c r="M61" s="10"/>
      <c r="N61" s="2"/>
      <c r="O61" s="11"/>
    </row>
    <row r="62" spans="1:16" ht="19.5" thickBot="1" x14ac:dyDescent="0.45">
      <c r="A62" s="3"/>
      <c r="B62" s="82" t="s">
        <v>4</v>
      </c>
      <c r="C62" s="83"/>
      <c r="D62" s="80">
        <f t="shared" ref="D62:E62" si="23">D59/(D59+D60+D61)</f>
        <v>1</v>
      </c>
      <c r="E62" s="75">
        <f t="shared" si="23"/>
        <v>1</v>
      </c>
      <c r="F62" s="76">
        <f>F59/(F59+F60+F61)</f>
        <v>1</v>
      </c>
    </row>
    <row r="64" spans="1:16" x14ac:dyDescent="0.4">
      <c r="D64" s="74"/>
      <c r="E64" s="74"/>
      <c r="F64" s="74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C419"/>
  <sheetViews>
    <sheetView topLeftCell="C1" zoomScale="80" zoomScaleNormal="80" workbookViewId="0">
      <selection activeCell="E418" sqref="E418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3:3" ht="24" customHeight="1" x14ac:dyDescent="0.4">
      <c r="C2" s="52" t="s">
        <v>41</v>
      </c>
    </row>
    <row r="50" spans="3:3" ht="20.25" customHeight="1" x14ac:dyDescent="0.4">
      <c r="C50" s="52" t="s">
        <v>42</v>
      </c>
    </row>
    <row r="87" spans="3:3" ht="18.75" customHeight="1" x14ac:dyDescent="0.4">
      <c r="C87" s="52" t="s">
        <v>43</v>
      </c>
    </row>
    <row r="124" spans="3:3" ht="20.25" customHeight="1" x14ac:dyDescent="0.4">
      <c r="C124" s="52" t="s">
        <v>45</v>
      </c>
    </row>
    <row r="156" spans="3:3" ht="24.75" customHeight="1" x14ac:dyDescent="0.4">
      <c r="C156" s="52" t="s">
        <v>47</v>
      </c>
    </row>
    <row r="205" spans="3:3" ht="31.5" customHeight="1" x14ac:dyDescent="0.4"/>
    <row r="206" spans="3:3" ht="31.5" customHeight="1" x14ac:dyDescent="0.4">
      <c r="C206" s="52" t="s">
        <v>48</v>
      </c>
    </row>
    <row r="250" spans="3:3" ht="26.25" customHeight="1" x14ac:dyDescent="0.4">
      <c r="C250" s="52" t="s">
        <v>49</v>
      </c>
    </row>
    <row r="279" spans="3:3" ht="30" customHeight="1" x14ac:dyDescent="0.4">
      <c r="C279" s="52" t="s">
        <v>50</v>
      </c>
    </row>
    <row r="326" spans="3:3" ht="28.5" customHeight="1" x14ac:dyDescent="0.4">
      <c r="C326" s="52" t="s">
        <v>51</v>
      </c>
    </row>
    <row r="372" spans="3:3" ht="27.75" customHeight="1" x14ac:dyDescent="0.4">
      <c r="C372" s="52" t="s">
        <v>52</v>
      </c>
    </row>
    <row r="419" spans="3:3" ht="24" customHeight="1" x14ac:dyDescent="0.4">
      <c r="C419" s="52" t="s">
        <v>53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2" t="s">
        <v>54</v>
      </c>
      <c r="B2" s="93"/>
      <c r="C2" s="93"/>
      <c r="D2" s="93"/>
      <c r="E2" s="93"/>
      <c r="F2" s="93"/>
      <c r="G2" s="93"/>
      <c r="H2" s="93"/>
      <c r="I2" s="93"/>
      <c r="J2" s="93"/>
    </row>
    <row r="3" spans="1:10" x14ac:dyDescent="0.4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x14ac:dyDescent="0.4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0" x14ac:dyDescent="0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x14ac:dyDescent="0.4">
      <c r="A6" s="93"/>
      <c r="B6" s="93"/>
      <c r="C6" s="93"/>
      <c r="D6" s="93"/>
      <c r="E6" s="93"/>
      <c r="F6" s="93"/>
      <c r="G6" s="93"/>
      <c r="H6" s="93"/>
      <c r="I6" s="93"/>
      <c r="J6" s="93"/>
    </row>
    <row r="7" spans="1:10" x14ac:dyDescent="0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x14ac:dyDescent="0.4">
      <c r="A8" s="93"/>
      <c r="B8" s="93"/>
      <c r="C8" s="93"/>
      <c r="D8" s="93"/>
      <c r="E8" s="93"/>
      <c r="F8" s="93"/>
      <c r="G8" s="93"/>
      <c r="H8" s="93"/>
      <c r="I8" s="93"/>
      <c r="J8" s="93"/>
    </row>
    <row r="9" spans="1:10" ht="90.75" customHeight="1" x14ac:dyDescent="0.4">
      <c r="A9" s="93"/>
      <c r="B9" s="93"/>
      <c r="C9" s="93"/>
      <c r="D9" s="93"/>
      <c r="E9" s="93"/>
      <c r="F9" s="93"/>
      <c r="G9" s="93"/>
      <c r="H9" s="93"/>
      <c r="I9" s="93"/>
      <c r="J9" s="93"/>
    </row>
    <row r="11" spans="1:10" x14ac:dyDescent="0.4">
      <c r="A11" s="52" t="s">
        <v>27</v>
      </c>
    </row>
    <row r="12" spans="1:10" x14ac:dyDescent="0.4">
      <c r="A12" s="94" t="s">
        <v>55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ht="7.5" customHeight="1" x14ac:dyDescent="0.4">
      <c r="A15" s="95"/>
      <c r="B15" s="95"/>
      <c r="C15" s="95"/>
      <c r="D15" s="95"/>
      <c r="E15" s="95"/>
      <c r="F15" s="95"/>
      <c r="G15" s="95"/>
      <c r="H15" s="95"/>
      <c r="I15" s="95"/>
      <c r="J15" s="95"/>
    </row>
    <row r="16" spans="1:10" hidden="1" x14ac:dyDescent="0.4">
      <c r="A16" s="95"/>
      <c r="B16" s="95"/>
      <c r="C16" s="95"/>
      <c r="D16" s="95"/>
      <c r="E16" s="95"/>
      <c r="F16" s="95"/>
      <c r="G16" s="95"/>
      <c r="H16" s="95"/>
      <c r="I16" s="95"/>
      <c r="J16" s="95"/>
    </row>
    <row r="17" spans="1:10" hidden="1" x14ac:dyDescent="0.4">
      <c r="A17" s="95"/>
      <c r="B17" s="95"/>
      <c r="C17" s="95"/>
      <c r="D17" s="95"/>
      <c r="E17" s="95"/>
      <c r="F17" s="95"/>
      <c r="G17" s="95"/>
      <c r="H17" s="95"/>
      <c r="I17" s="95"/>
      <c r="J17" s="95"/>
    </row>
    <row r="18" spans="1:10" hidden="1" x14ac:dyDescent="0.4">
      <c r="A18" s="95"/>
      <c r="B18" s="95"/>
      <c r="C18" s="95"/>
      <c r="D18" s="95"/>
      <c r="E18" s="95"/>
      <c r="F18" s="95"/>
      <c r="G18" s="95"/>
      <c r="H18" s="95"/>
      <c r="I18" s="95"/>
      <c r="J18" s="95"/>
    </row>
    <row r="19" spans="1:10" hidden="1" x14ac:dyDescent="0.4">
      <c r="A19" s="95"/>
      <c r="B19" s="95"/>
      <c r="C19" s="95"/>
      <c r="D19" s="95"/>
      <c r="E19" s="95"/>
      <c r="F19" s="95"/>
      <c r="G19" s="95"/>
      <c r="H19" s="95"/>
      <c r="I19" s="95"/>
      <c r="J19" s="95"/>
    </row>
    <row r="21" spans="1:10" x14ac:dyDescent="0.4">
      <c r="A21" s="52" t="s">
        <v>28</v>
      </c>
    </row>
    <row r="22" spans="1:10" x14ac:dyDescent="0.4">
      <c r="A22" s="94" t="s">
        <v>39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x14ac:dyDescent="0.4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x14ac:dyDescent="0.4">
      <c r="A24" s="94"/>
      <c r="B24" s="94"/>
      <c r="C24" s="94"/>
      <c r="D24" s="94"/>
      <c r="E24" s="94"/>
      <c r="F24" s="94"/>
      <c r="G24" s="94"/>
      <c r="H24" s="94"/>
      <c r="I24" s="94"/>
      <c r="J24" s="94"/>
    </row>
    <row r="25" spans="1:10" x14ac:dyDescent="0.4">
      <c r="A25" s="94"/>
      <c r="B25" s="94"/>
      <c r="C25" s="94"/>
      <c r="D25" s="94"/>
      <c r="E25" s="94"/>
      <c r="F25" s="94"/>
      <c r="G25" s="94"/>
      <c r="H25" s="94"/>
      <c r="I25" s="94"/>
      <c r="J25" s="94"/>
    </row>
    <row r="26" spans="1:10" x14ac:dyDescent="0.4">
      <c r="A26" s="94"/>
      <c r="B26" s="94"/>
      <c r="C26" s="94"/>
      <c r="D26" s="94"/>
      <c r="E26" s="94"/>
      <c r="F26" s="94"/>
      <c r="G26" s="94"/>
      <c r="H26" s="94"/>
      <c r="I26" s="94"/>
      <c r="J26" s="94"/>
    </row>
    <row r="27" spans="1:10" x14ac:dyDescent="0.4">
      <c r="A27" s="94"/>
      <c r="B27" s="94"/>
      <c r="C27" s="94"/>
      <c r="D27" s="94"/>
      <c r="E27" s="94"/>
      <c r="F27" s="94"/>
      <c r="G27" s="94"/>
      <c r="H27" s="94"/>
      <c r="I27" s="94"/>
      <c r="J27" s="94"/>
    </row>
    <row r="28" spans="1:10" x14ac:dyDescent="0.4">
      <c r="A28" s="94"/>
      <c r="B28" s="94"/>
      <c r="C28" s="94"/>
      <c r="D28" s="94"/>
      <c r="E28" s="94"/>
      <c r="F28" s="94"/>
      <c r="G28" s="94"/>
      <c r="H28" s="94"/>
      <c r="I28" s="94"/>
      <c r="J28" s="94"/>
    </row>
    <row r="29" spans="1:10" x14ac:dyDescent="0.4">
      <c r="A29" s="94"/>
      <c r="B29" s="94"/>
      <c r="C29" s="94"/>
      <c r="D29" s="94"/>
      <c r="E29" s="94"/>
      <c r="F29" s="94"/>
      <c r="G29" s="94"/>
      <c r="H29" s="94"/>
      <c r="I29" s="94"/>
      <c r="J29" s="9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増田真一郎</cp:lastModifiedBy>
  <dcterms:created xsi:type="dcterms:W3CDTF">2020-09-18T03:10:57Z</dcterms:created>
  <dcterms:modified xsi:type="dcterms:W3CDTF">2020-11-18T21:16:58Z</dcterms:modified>
</cp:coreProperties>
</file>