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840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G9" i="1" s="1"/>
  <c r="K9" i="1"/>
  <c r="N9" i="1" s="1"/>
  <c r="L9" i="1"/>
  <c r="O9" i="1" s="1"/>
  <c r="I9" i="1" s="1"/>
  <c r="L10" i="1" l="1"/>
  <c r="O10" i="1" s="1"/>
  <c r="H9" i="1"/>
  <c r="K10" i="1" s="1"/>
  <c r="N10" i="1" s="1"/>
  <c r="H10" i="1" s="1"/>
  <c r="J10" i="1"/>
  <c r="M10" i="1" s="1"/>
  <c r="G10" i="1" s="1"/>
  <c r="I10" i="1" l="1"/>
  <c r="J11" i="1"/>
  <c r="M11" i="1" s="1"/>
  <c r="L11" i="1" l="1"/>
  <c r="O11" i="1" s="1"/>
  <c r="I11" i="1" s="1"/>
  <c r="G11" i="1"/>
  <c r="K11" i="1"/>
  <c r="N11" i="1" s="1"/>
  <c r="H11" i="1" s="1"/>
  <c r="J12" i="1" l="1"/>
  <c r="M12" i="1" s="1"/>
  <c r="L12" i="1"/>
  <c r="O12" i="1" s="1"/>
  <c r="I12" i="1" s="1"/>
  <c r="K12" i="1"/>
  <c r="N12" i="1" s="1"/>
  <c r="H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G13" i="1" s="1"/>
  <c r="H13" i="1"/>
  <c r="J14" i="1" l="1"/>
  <c r="M14" i="1" s="1"/>
  <c r="G14" i="1" s="1"/>
  <c r="L15" i="1"/>
  <c r="O15" i="1" s="1"/>
  <c r="I15" i="1" s="1"/>
  <c r="K14" i="1"/>
  <c r="N14" i="1" s="1"/>
  <c r="H14" i="1" s="1"/>
  <c r="L16" i="1" l="1"/>
  <c r="O16" i="1" s="1"/>
  <c r="I16" i="1" s="1"/>
  <c r="K15" i="1"/>
  <c r="N15" i="1" s="1"/>
  <c r="H15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H58" i="1" s="1"/>
  <c r="H59" i="1" s="1"/>
  <c r="H61" i="1" s="1"/>
  <c r="K61" i="1" s="1"/>
  <c r="L58" i="1"/>
  <c r="O58" i="1" s="1"/>
  <c r="I58" i="1" s="1"/>
  <c r="I59" i="1" s="1"/>
  <c r="I61" i="1" s="1"/>
  <c r="L61" i="1" s="1"/>
  <c r="J56" i="1" l="1"/>
  <c r="M56" i="1" s="1"/>
  <c r="G56" i="1" s="1"/>
  <c r="J57" i="1" l="1"/>
  <c r="M57" i="1" s="1"/>
  <c r="G57" i="1" s="1"/>
  <c r="J58" i="1" l="1"/>
  <c r="M58" i="1" s="1"/>
  <c r="G58" i="1" s="1"/>
  <c r="G59" i="1" s="1"/>
  <c r="G61" i="1" s="1"/>
  <c r="J61" i="1" s="1"/>
</calcChain>
</file>

<file path=xl/sharedStrings.xml><?xml version="1.0" encoding="utf-8"?>
<sst xmlns="http://schemas.openxmlformats.org/spreadsheetml/2006/main" count="54" uniqueCount="43">
  <si>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</si>
  <si>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</si>
  <si>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</si>
  <si>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</si>
  <si>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</si>
  <si>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</si>
  <si>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</si>
  <si>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</si>
  <si>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</si>
  <si>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</si>
  <si>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</si>
  <si>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</si>
  <si>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</si>
  <si>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</si>
  <si>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</si>
  <si>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</si>
  <si>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</si>
  <si>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</si>
  <si>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</si>
  <si>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</si>
  <si>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</si>
  <si>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</si>
  <si>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</si>
  <si>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</si>
  <si>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</si>
  <si>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</si>
  <si>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</si>
  <si>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</si>
  <si>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</si>
  <si>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</si>
  <si>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</si>
  <si>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</si>
  <si>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</si>
  <si>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</si>
  <si>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1H足</t>
    <rPh sb="2" eb="3">
      <t>アシ</t>
    </rPh>
    <phoneticPr fontId="1"/>
  </si>
  <si>
    <t>USDJPY</t>
    <phoneticPr fontId="1"/>
  </si>
  <si>
    <t>10SMA・20SMAの両方の上側にキャンドルがあれば買い方向、下側なら売り方向。10SMAと20SMAがゴールデンクロスまたはデッドクロス後３本以内にMAに触れてPB出現でエントリー待ち、PB高値or安値ブレイクでエントリー。PBのひげ先端+1.0PIPSで損切エントリー前に損切ラインを超えるとキャンセル</t>
    <rPh sb="70" eb="71">
      <t>ゴ</t>
    </rPh>
    <rPh sb="72" eb="73">
      <t>ホン</t>
    </rPh>
    <rPh sb="73" eb="75">
      <t>イナイ</t>
    </rPh>
    <rPh sb="119" eb="121">
      <t>センタン</t>
    </rPh>
    <rPh sb="130" eb="132">
      <t>ソンキリ</t>
    </rPh>
    <rPh sb="137" eb="138">
      <t>マエ</t>
    </rPh>
    <rPh sb="139" eb="141">
      <t>ソンキリ</t>
    </rPh>
    <rPh sb="145" eb="146">
      <t>コ</t>
    </rPh>
    <phoneticPr fontId="1"/>
  </si>
  <si>
    <t>ゴールデンクロスではないのでMAうえ側PB買いは損切される</t>
    <rPh sb="18" eb="19">
      <t>ガワ</t>
    </rPh>
    <rPh sb="21" eb="22">
      <t>カ</t>
    </rPh>
    <rPh sb="24" eb="26">
      <t>ソンキリ</t>
    </rPh>
    <phoneticPr fontId="1"/>
  </si>
  <si>
    <t>利益が出やすい年と出にくい年があることがわかりました</t>
    <rPh sb="0" eb="2">
      <t>リエキ</t>
    </rPh>
    <rPh sb="3" eb="4">
      <t>デ</t>
    </rPh>
    <rPh sb="7" eb="8">
      <t>トシ</t>
    </rPh>
    <rPh sb="9" eb="10">
      <t>デ</t>
    </rPh>
    <rPh sb="13" eb="14">
      <t>トシ</t>
    </rPh>
    <phoneticPr fontId="1"/>
  </si>
  <si>
    <t>他通貨も引き続き検証していきます</t>
    <rPh sb="0" eb="3">
      <t>タツウカ</t>
    </rPh>
    <rPh sb="4" eb="5">
      <t>ヒ</t>
    </rPh>
    <rPh sb="6" eb="7">
      <t>ツヅ</t>
    </rPh>
    <rPh sb="8" eb="10">
      <t>ケンショウ</t>
    </rPh>
    <phoneticPr fontId="1"/>
  </si>
  <si>
    <t>2019年の１１月から2020年にかけて損切が増えて利益が出にくい</t>
    <rPh sb="4" eb="5">
      <t>ネン</t>
    </rPh>
    <rPh sb="8" eb="9">
      <t>ガツ</t>
    </rPh>
    <rPh sb="15" eb="16">
      <t>ネン</t>
    </rPh>
    <rPh sb="20" eb="22">
      <t>ソンキリ</t>
    </rPh>
    <rPh sb="23" eb="24">
      <t>フ</t>
    </rPh>
    <rPh sb="26" eb="28">
      <t>リエキ</t>
    </rPh>
    <rPh sb="29" eb="30">
      <t>デ</t>
    </rPh>
    <phoneticPr fontId="1"/>
  </si>
  <si>
    <t>USD/JPY</t>
    <phoneticPr fontId="5"/>
  </si>
  <si>
    <t>〇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</si>
</sst>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0" fontId="12" fillId="3" borderId="9" xfId="0" applyNumberFormat="1" applyFont="1" applyFill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4" borderId="9" xfId="0" applyNumberFormat="1" applyFont="1" applyFill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xmlns="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xmlns="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xmlns="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xmlns="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xmlns="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xmlns="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xmlns="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xmlns="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xmlns="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xmlns="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xmlns="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xmlns="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xmlns="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xmlns="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xmlns="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xmlns="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xmlns="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xmlns="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xmlns="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xmlns="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xmlns="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xmlns="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xmlns="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10</xdr:col>
      <xdr:colOff>0</xdr:colOff>
      <xdr:row>0</xdr:row>
      <xdr:rowOff>0</xdr:rowOff>
    </xdr:from>
    <xdr:to>
      <xdr:col>24</xdr:col>
      <xdr:colOff>15332</xdr:colOff>
      <xdr:row>46</xdr:row>
      <xdr:rowOff>162765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0"/>
          <a:ext cx="8683082" cy="837807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48</xdr:row>
      <xdr:rowOff>0</xdr:rowOff>
    </xdr:from>
    <xdr:to>
      <xdr:col>23</xdr:col>
      <xdr:colOff>548675</xdr:colOff>
      <xdr:row>95</xdr:row>
      <xdr:rowOff>69954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50" y="8572500"/>
          <a:ext cx="8597300" cy="846386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96</xdr:row>
      <xdr:rowOff>0</xdr:rowOff>
    </xdr:from>
    <xdr:to>
      <xdr:col>24</xdr:col>
      <xdr:colOff>5801</xdr:colOff>
      <xdr:row>142</xdr:row>
      <xdr:rowOff>143702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0750" y="17145000"/>
          <a:ext cx="8673551" cy="835901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144</xdr:row>
      <xdr:rowOff>0</xdr:rowOff>
    </xdr:from>
    <xdr:to>
      <xdr:col>24</xdr:col>
      <xdr:colOff>15332</xdr:colOff>
      <xdr:row>190</xdr:row>
      <xdr:rowOff>124639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00750" y="25717500"/>
          <a:ext cx="8683082" cy="833995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192</xdr:row>
      <xdr:rowOff>0</xdr:rowOff>
    </xdr:from>
    <xdr:to>
      <xdr:col>24</xdr:col>
      <xdr:colOff>15332</xdr:colOff>
      <xdr:row>238</xdr:row>
      <xdr:rowOff>124639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00750" y="34290000"/>
          <a:ext cx="8683082" cy="833995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240</xdr:row>
      <xdr:rowOff>0</xdr:rowOff>
    </xdr:from>
    <xdr:to>
      <xdr:col>24</xdr:col>
      <xdr:colOff>15332</xdr:colOff>
      <xdr:row>286</xdr:row>
      <xdr:rowOff>143702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00750" y="42862500"/>
          <a:ext cx="8683082" cy="835901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288</xdr:row>
      <xdr:rowOff>0</xdr:rowOff>
    </xdr:from>
    <xdr:to>
      <xdr:col>24</xdr:col>
      <xdr:colOff>34395</xdr:colOff>
      <xdr:row>334</xdr:row>
      <xdr:rowOff>134171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00750" y="51435000"/>
          <a:ext cx="8702145" cy="834948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336</xdr:row>
      <xdr:rowOff>0</xdr:rowOff>
    </xdr:from>
    <xdr:to>
      <xdr:col>24</xdr:col>
      <xdr:colOff>24863</xdr:colOff>
      <xdr:row>382</xdr:row>
      <xdr:rowOff>162765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00750" y="60007500"/>
          <a:ext cx="8692613" cy="837807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384</xdr:row>
      <xdr:rowOff>0</xdr:rowOff>
    </xdr:from>
    <xdr:to>
      <xdr:col>23</xdr:col>
      <xdr:colOff>615394</xdr:colOff>
      <xdr:row>430</xdr:row>
      <xdr:rowOff>115108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00750" y="68580000"/>
          <a:ext cx="8664019" cy="833042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432</xdr:row>
      <xdr:rowOff>0</xdr:rowOff>
    </xdr:from>
    <xdr:to>
      <xdr:col>24</xdr:col>
      <xdr:colOff>24863</xdr:colOff>
      <xdr:row>478</xdr:row>
      <xdr:rowOff>143702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00750" y="77152500"/>
          <a:ext cx="8692613" cy="835901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480</xdr:row>
      <xdr:rowOff>0</xdr:rowOff>
    </xdr:from>
    <xdr:to>
      <xdr:col>24</xdr:col>
      <xdr:colOff>24863</xdr:colOff>
      <xdr:row>526</xdr:row>
      <xdr:rowOff>86514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00750" y="85725000"/>
          <a:ext cx="8692613" cy="830182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527</xdr:row>
      <xdr:rowOff>0</xdr:rowOff>
    </xdr:from>
    <xdr:to>
      <xdr:col>24</xdr:col>
      <xdr:colOff>15332</xdr:colOff>
      <xdr:row>573</xdr:row>
      <xdr:rowOff>153234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00750" y="94118906"/>
          <a:ext cx="8683082" cy="836854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575</xdr:row>
      <xdr:rowOff>0</xdr:rowOff>
    </xdr:from>
    <xdr:to>
      <xdr:col>24</xdr:col>
      <xdr:colOff>53457</xdr:colOff>
      <xdr:row>621</xdr:row>
      <xdr:rowOff>162765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00750" y="102691406"/>
          <a:ext cx="8721207" cy="837807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623</xdr:row>
      <xdr:rowOff>0</xdr:rowOff>
    </xdr:from>
    <xdr:to>
      <xdr:col>24</xdr:col>
      <xdr:colOff>24863</xdr:colOff>
      <xdr:row>669</xdr:row>
      <xdr:rowOff>143702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00750" y="111263906"/>
          <a:ext cx="8692613" cy="835901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671</xdr:row>
      <xdr:rowOff>0</xdr:rowOff>
    </xdr:from>
    <xdr:to>
      <xdr:col>24</xdr:col>
      <xdr:colOff>15332</xdr:colOff>
      <xdr:row>718</xdr:row>
      <xdr:rowOff>79485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00750" y="119836406"/>
          <a:ext cx="8683082" cy="847339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720</xdr:row>
      <xdr:rowOff>0</xdr:rowOff>
    </xdr:from>
    <xdr:to>
      <xdr:col>23</xdr:col>
      <xdr:colOff>615394</xdr:colOff>
      <xdr:row>766</xdr:row>
      <xdr:rowOff>172296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00750" y="128587500"/>
          <a:ext cx="8664019" cy="838760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768</xdr:row>
      <xdr:rowOff>0</xdr:rowOff>
    </xdr:from>
    <xdr:to>
      <xdr:col>24</xdr:col>
      <xdr:colOff>24863</xdr:colOff>
      <xdr:row>814</xdr:row>
      <xdr:rowOff>105577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000750" y="137160000"/>
          <a:ext cx="8692613" cy="832089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816</xdr:row>
      <xdr:rowOff>0</xdr:rowOff>
    </xdr:from>
    <xdr:to>
      <xdr:col>24</xdr:col>
      <xdr:colOff>34395</xdr:colOff>
      <xdr:row>862</xdr:row>
      <xdr:rowOff>172296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00750" y="145732500"/>
          <a:ext cx="8702145" cy="838760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864</xdr:row>
      <xdr:rowOff>0</xdr:rowOff>
    </xdr:from>
    <xdr:to>
      <xdr:col>24</xdr:col>
      <xdr:colOff>53457</xdr:colOff>
      <xdr:row>910</xdr:row>
      <xdr:rowOff>153234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000750" y="154305000"/>
          <a:ext cx="8721207" cy="836854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912</xdr:row>
      <xdr:rowOff>0</xdr:rowOff>
    </xdr:from>
    <xdr:to>
      <xdr:col>24</xdr:col>
      <xdr:colOff>15332</xdr:colOff>
      <xdr:row>958</xdr:row>
      <xdr:rowOff>134171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000750" y="162877500"/>
          <a:ext cx="8683082" cy="834948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960</xdr:row>
      <xdr:rowOff>0</xdr:rowOff>
    </xdr:from>
    <xdr:to>
      <xdr:col>23</xdr:col>
      <xdr:colOff>567737</xdr:colOff>
      <xdr:row>1006</xdr:row>
      <xdr:rowOff>134171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000750" y="171450000"/>
          <a:ext cx="8616362" cy="834948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1008</xdr:row>
      <xdr:rowOff>0</xdr:rowOff>
    </xdr:from>
    <xdr:to>
      <xdr:col>24</xdr:col>
      <xdr:colOff>24863</xdr:colOff>
      <xdr:row>1054</xdr:row>
      <xdr:rowOff>143702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000750" y="180022500"/>
          <a:ext cx="8692613" cy="835901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1056</xdr:row>
      <xdr:rowOff>130969</xdr:rowOff>
    </xdr:from>
    <xdr:to>
      <xdr:col>23</xdr:col>
      <xdr:colOff>596331</xdr:colOff>
      <xdr:row>1103</xdr:row>
      <xdr:rowOff>48421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00750" y="188725969"/>
          <a:ext cx="8644956" cy="831135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1105</xdr:row>
      <xdr:rowOff>0</xdr:rowOff>
    </xdr:from>
    <xdr:to>
      <xdr:col>24</xdr:col>
      <xdr:colOff>24863</xdr:colOff>
      <xdr:row>1151</xdr:row>
      <xdr:rowOff>134172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000750" y="197346094"/>
          <a:ext cx="8692613" cy="834948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1153</xdr:row>
      <xdr:rowOff>0</xdr:rowOff>
    </xdr:from>
    <xdr:to>
      <xdr:col>24</xdr:col>
      <xdr:colOff>34395</xdr:colOff>
      <xdr:row>1199</xdr:row>
      <xdr:rowOff>134172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000750" y="205918594"/>
          <a:ext cx="8702145" cy="834948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1201</xdr:row>
      <xdr:rowOff>0</xdr:rowOff>
    </xdr:from>
    <xdr:to>
      <xdr:col>24</xdr:col>
      <xdr:colOff>5801</xdr:colOff>
      <xdr:row>1247</xdr:row>
      <xdr:rowOff>134172</xdr:rowOff>
    </xdr:to>
    <xdr:pic>
      <xdr:nvPicPr>
        <xdr:cNvPr id="53" name="図 5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000750" y="214491094"/>
          <a:ext cx="8673551" cy="834948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1249</xdr:row>
      <xdr:rowOff>0</xdr:rowOff>
    </xdr:from>
    <xdr:to>
      <xdr:col>24</xdr:col>
      <xdr:colOff>15332</xdr:colOff>
      <xdr:row>1295</xdr:row>
      <xdr:rowOff>143703</xdr:rowOff>
    </xdr:to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000750" y="223063594"/>
          <a:ext cx="8683082" cy="835901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1297</xdr:row>
      <xdr:rowOff>0</xdr:rowOff>
    </xdr:from>
    <xdr:to>
      <xdr:col>24</xdr:col>
      <xdr:colOff>36699</xdr:colOff>
      <xdr:row>1343</xdr:row>
      <xdr:rowOff>164985</xdr:rowOff>
    </xdr:to>
    <xdr:pic>
      <xdr:nvPicPr>
        <xdr:cNvPr id="56" name="図 5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000750" y="231636094"/>
          <a:ext cx="8704449" cy="8380297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</xdr:colOff>
      <xdr:row>1346</xdr:row>
      <xdr:rowOff>11906</xdr:rowOff>
    </xdr:from>
    <xdr:to>
      <xdr:col>24</xdr:col>
      <xdr:colOff>29613</xdr:colOff>
      <xdr:row>1392</xdr:row>
      <xdr:rowOff>50764</xdr:rowOff>
    </xdr:to>
    <xdr:pic>
      <xdr:nvPicPr>
        <xdr:cNvPr id="58" name="図 5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024562" y="240399094"/>
          <a:ext cx="8673551" cy="825417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1394</xdr:row>
      <xdr:rowOff>0</xdr:rowOff>
    </xdr:from>
    <xdr:to>
      <xdr:col>24</xdr:col>
      <xdr:colOff>43926</xdr:colOff>
      <xdr:row>1440</xdr:row>
      <xdr:rowOff>143703</xdr:rowOff>
    </xdr:to>
    <xdr:pic>
      <xdr:nvPicPr>
        <xdr:cNvPr id="59" name="図 5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000750" y="248959688"/>
          <a:ext cx="8711676" cy="835901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1442</xdr:row>
      <xdr:rowOff>0</xdr:rowOff>
    </xdr:from>
    <xdr:to>
      <xdr:col>23</xdr:col>
      <xdr:colOff>615394</xdr:colOff>
      <xdr:row>1488</xdr:row>
      <xdr:rowOff>162766</xdr:rowOff>
    </xdr:to>
    <xdr:pic>
      <xdr:nvPicPr>
        <xdr:cNvPr id="60" name="図 59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000750" y="257532188"/>
          <a:ext cx="8664019" cy="837807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1491</xdr:row>
      <xdr:rowOff>0</xdr:rowOff>
    </xdr:from>
    <xdr:to>
      <xdr:col>24</xdr:col>
      <xdr:colOff>15332</xdr:colOff>
      <xdr:row>1537</xdr:row>
      <xdr:rowOff>96045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000750" y="266283281"/>
          <a:ext cx="8683082" cy="831135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1539</xdr:row>
      <xdr:rowOff>11906</xdr:rowOff>
    </xdr:from>
    <xdr:to>
      <xdr:col>24</xdr:col>
      <xdr:colOff>34395</xdr:colOff>
      <xdr:row>1585</xdr:row>
      <xdr:rowOff>146077</xdr:rowOff>
    </xdr:to>
    <xdr:pic>
      <xdr:nvPicPr>
        <xdr:cNvPr id="63" name="図 6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000750" y="274867687"/>
          <a:ext cx="8702145" cy="834948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1587</xdr:row>
      <xdr:rowOff>0</xdr:rowOff>
    </xdr:from>
    <xdr:to>
      <xdr:col>24</xdr:col>
      <xdr:colOff>34395</xdr:colOff>
      <xdr:row>1633</xdr:row>
      <xdr:rowOff>153234</xdr:rowOff>
    </xdr:to>
    <xdr:pic>
      <xdr:nvPicPr>
        <xdr:cNvPr id="64" name="図 63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000750" y="283428281"/>
          <a:ext cx="8702145" cy="836854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1636</xdr:row>
      <xdr:rowOff>0</xdr:rowOff>
    </xdr:from>
    <xdr:to>
      <xdr:col>24</xdr:col>
      <xdr:colOff>34395</xdr:colOff>
      <xdr:row>1682</xdr:row>
      <xdr:rowOff>143702</xdr:rowOff>
    </xdr:to>
    <xdr:pic>
      <xdr:nvPicPr>
        <xdr:cNvPr id="65" name="図 64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000750" y="292179375"/>
          <a:ext cx="8702145" cy="835901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1685</xdr:row>
      <xdr:rowOff>0</xdr:rowOff>
    </xdr:from>
    <xdr:to>
      <xdr:col>24</xdr:col>
      <xdr:colOff>43926</xdr:colOff>
      <xdr:row>1731</xdr:row>
      <xdr:rowOff>162766</xdr:rowOff>
    </xdr:to>
    <xdr:pic>
      <xdr:nvPicPr>
        <xdr:cNvPr id="66" name="図 6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000750" y="300930469"/>
          <a:ext cx="8711676" cy="837807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1734</xdr:row>
      <xdr:rowOff>0</xdr:rowOff>
    </xdr:from>
    <xdr:to>
      <xdr:col>24</xdr:col>
      <xdr:colOff>15332</xdr:colOff>
      <xdr:row>1780</xdr:row>
      <xdr:rowOff>134172</xdr:rowOff>
    </xdr:to>
    <xdr:pic>
      <xdr:nvPicPr>
        <xdr:cNvPr id="67" name="図 6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00750" y="309681563"/>
          <a:ext cx="8683082" cy="834948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1782</xdr:row>
      <xdr:rowOff>0</xdr:rowOff>
    </xdr:from>
    <xdr:to>
      <xdr:col>24</xdr:col>
      <xdr:colOff>15332</xdr:colOff>
      <xdr:row>1828</xdr:row>
      <xdr:rowOff>105578</xdr:rowOff>
    </xdr:to>
    <xdr:pic>
      <xdr:nvPicPr>
        <xdr:cNvPr id="68" name="図 6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000750" y="318254063"/>
          <a:ext cx="8683082" cy="832089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1830</xdr:row>
      <xdr:rowOff>0</xdr:rowOff>
    </xdr:from>
    <xdr:to>
      <xdr:col>24</xdr:col>
      <xdr:colOff>53457</xdr:colOff>
      <xdr:row>1876</xdr:row>
      <xdr:rowOff>134172</xdr:rowOff>
    </xdr:to>
    <xdr:pic>
      <xdr:nvPicPr>
        <xdr:cNvPr id="69" name="図 6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000750" y="326826563"/>
          <a:ext cx="8721207" cy="834948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1878</xdr:row>
      <xdr:rowOff>0</xdr:rowOff>
    </xdr:from>
    <xdr:to>
      <xdr:col>24</xdr:col>
      <xdr:colOff>34395</xdr:colOff>
      <xdr:row>1924</xdr:row>
      <xdr:rowOff>124640</xdr:rowOff>
    </xdr:to>
    <xdr:pic>
      <xdr:nvPicPr>
        <xdr:cNvPr id="70" name="図 6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000750" y="335399063"/>
          <a:ext cx="8702145" cy="8339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"/>
  <sheetViews>
    <sheetView tabSelected="1" zoomScaleNormal="100" workbookViewId="0">
      <pane xSplit="1" ySplit="8" topLeftCell="B45" activePane="bottomRight" state="frozen"/>
      <selection pane="topRight" activeCell="B1" sqref="B1"/>
      <selection pane="bottomLeft" activeCell="A9" sqref="A9"/>
      <selection pane="bottomRight" activeCell="G70" sqref="G70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" t="s">
        <v>7</v>
      </c>
      <c r="C1" t="s">
        <v>35</v>
      </c>
    </row>
    <row r="2" spans="1:18" x14ac:dyDescent="0.4">
      <c r="A2" s="1" t="s">
        <v>8</v>
      </c>
      <c r="C2" t="s">
        <v>34</v>
      </c>
    </row>
    <row r="3" spans="1:18" x14ac:dyDescent="0.4">
      <c r="A3" s="1" t="s">
        <v>10</v>
      </c>
      <c r="C3" s="29">
        <v>100000</v>
      </c>
    </row>
    <row r="4" spans="1:18" x14ac:dyDescent="0.4">
      <c r="A4" s="1" t="s">
        <v>11</v>
      </c>
      <c r="C4" s="29" t="s">
        <v>36</v>
      </c>
    </row>
    <row r="5" spans="1:18" ht="19.5" thickBot="1" x14ac:dyDescent="0.45">
      <c r="A5" s="1" t="s">
        <v>12</v>
      </c>
      <c r="C5" s="29" t="s">
        <v>32</v>
      </c>
    </row>
    <row r="6" spans="1:18" ht="19.5" thickBot="1" x14ac:dyDescent="0.45">
      <c r="A6" s="24" t="s">
        <v>0</v>
      </c>
      <c r="B6" s="24" t="s">
        <v>1</v>
      </c>
      <c r="C6" s="24" t="s">
        <v>1</v>
      </c>
      <c r="D6" s="48" t="s">
        <v>23</v>
      </c>
      <c r="E6" s="25"/>
      <c r="F6" s="26"/>
      <c r="G6" s="81" t="s">
        <v>3</v>
      </c>
      <c r="H6" s="82"/>
      <c r="I6" s="88"/>
      <c r="J6" s="81" t="s">
        <v>21</v>
      </c>
      <c r="K6" s="82"/>
      <c r="L6" s="88"/>
      <c r="M6" s="81" t="s">
        <v>22</v>
      </c>
      <c r="N6" s="82"/>
      <c r="O6" s="88"/>
    </row>
    <row r="7" spans="1:18" ht="19.5" thickBot="1" x14ac:dyDescent="0.45">
      <c r="A7" s="27"/>
      <c r="B7" s="27" t="s">
        <v>2</v>
      </c>
      <c r="C7" s="63" t="s">
        <v>27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" thickBot="1" x14ac:dyDescent="0.45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5" t="s">
        <v>21</v>
      </c>
      <c r="K8" s="86"/>
      <c r="L8" s="87"/>
      <c r="M8" s="85"/>
      <c r="N8" s="86"/>
      <c r="O8" s="87"/>
    </row>
    <row r="9" spans="1:18" x14ac:dyDescent="0.4">
      <c r="A9" s="9">
        <v>1</v>
      </c>
      <c r="B9" s="23">
        <v>43319</v>
      </c>
      <c r="C9" s="50">
        <v>2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 x14ac:dyDescent="0.4">
      <c r="A10" s="9">
        <v>2</v>
      </c>
      <c r="B10" s="5">
        <v>43320</v>
      </c>
      <c r="C10" s="47">
        <v>1</v>
      </c>
      <c r="D10" s="57">
        <v>-1</v>
      </c>
      <c r="E10" s="58">
        <v>-1</v>
      </c>
      <c r="F10" s="59">
        <v>-1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-3114.2999999999997</v>
      </c>
      <c r="N10" s="45">
        <f t="shared" ref="N10:N12" si="9">IF(E10="","",K10*E10)</f>
        <v>-3135</v>
      </c>
      <c r="O10" s="46">
        <f t="shared" ref="O10:O12" si="10">IF(F10="","",L10*F10)</f>
        <v>-3180</v>
      </c>
      <c r="P10" s="40"/>
      <c r="Q10" s="40"/>
      <c r="R10" s="40"/>
    </row>
    <row r="11" spans="1:18" x14ac:dyDescent="0.4">
      <c r="A11" s="9">
        <v>3</v>
      </c>
      <c r="B11" s="5">
        <v>43342</v>
      </c>
      <c r="C11" s="47">
        <v>2</v>
      </c>
      <c r="D11" s="57">
        <v>1.27</v>
      </c>
      <c r="E11" s="58">
        <v>1.5</v>
      </c>
      <c r="F11" s="64">
        <v>2</v>
      </c>
      <c r="G11" s="22">
        <f t="shared" si="2"/>
        <v>104532.20616999999</v>
      </c>
      <c r="H11" s="22">
        <f t="shared" si="3"/>
        <v>105926.425</v>
      </c>
      <c r="I11" s="22">
        <f t="shared" si="4"/>
        <v>108989.2</v>
      </c>
      <c r="J11" s="44">
        <f t="shared" si="5"/>
        <v>3020.8709999999996</v>
      </c>
      <c r="K11" s="45">
        <f t="shared" si="6"/>
        <v>3040.95</v>
      </c>
      <c r="L11" s="46">
        <f t="shared" si="7"/>
        <v>3084.6</v>
      </c>
      <c r="M11" s="44">
        <f t="shared" si="8"/>
        <v>3836.5061699999997</v>
      </c>
      <c r="N11" s="45">
        <f t="shared" si="9"/>
        <v>4561.4249999999993</v>
      </c>
      <c r="O11" s="46">
        <f t="shared" si="10"/>
        <v>6169.2</v>
      </c>
      <c r="P11" s="40"/>
      <c r="Q11" s="40"/>
      <c r="R11" s="40"/>
    </row>
    <row r="12" spans="1:18" x14ac:dyDescent="0.4">
      <c r="A12" s="9">
        <v>4</v>
      </c>
      <c r="B12" s="5">
        <v>43349</v>
      </c>
      <c r="C12" s="47">
        <v>2</v>
      </c>
      <c r="D12" s="57">
        <v>1.27</v>
      </c>
      <c r="E12" s="58">
        <v>1.5</v>
      </c>
      <c r="F12" s="64">
        <v>2</v>
      </c>
      <c r="G12" s="22">
        <f t="shared" si="2"/>
        <v>108514.88322507699</v>
      </c>
      <c r="H12" s="22">
        <f t="shared" si="3"/>
        <v>110693.11412500001</v>
      </c>
      <c r="I12" s="22">
        <f t="shared" si="4"/>
        <v>115528.552</v>
      </c>
      <c r="J12" s="44">
        <f t="shared" si="5"/>
        <v>3135.9661850999996</v>
      </c>
      <c r="K12" s="45">
        <f t="shared" si="6"/>
        <v>3177.7927500000001</v>
      </c>
      <c r="L12" s="46">
        <f t="shared" si="7"/>
        <v>3269.6759999999999</v>
      </c>
      <c r="M12" s="44">
        <f t="shared" si="8"/>
        <v>3982.6770550769997</v>
      </c>
      <c r="N12" s="45">
        <f t="shared" si="9"/>
        <v>4766.6891249999999</v>
      </c>
      <c r="O12" s="46">
        <f t="shared" si="10"/>
        <v>6539.3519999999999</v>
      </c>
      <c r="P12" s="40"/>
      <c r="Q12" s="40"/>
      <c r="R12" s="40"/>
    </row>
    <row r="13" spans="1:18" x14ac:dyDescent="0.4">
      <c r="A13" s="9">
        <v>5</v>
      </c>
      <c r="B13" s="5">
        <v>43361</v>
      </c>
      <c r="C13" s="47">
        <v>1</v>
      </c>
      <c r="D13" s="57">
        <v>1.27</v>
      </c>
      <c r="E13" s="58">
        <v>1.5</v>
      </c>
      <c r="F13" s="64">
        <v>2</v>
      </c>
      <c r="G13" s="22">
        <f t="shared" si="2"/>
        <v>112649.30027595242</v>
      </c>
      <c r="H13" s="22">
        <f t="shared" si="3"/>
        <v>115674.30426062501</v>
      </c>
      <c r="I13" s="22">
        <f t="shared" si="4"/>
        <v>122460.26512</v>
      </c>
      <c r="J13" s="44">
        <f t="shared" ref="J13:J58" si="11">IF(G12="","",G12*0.03)</f>
        <v>3255.4464967523095</v>
      </c>
      <c r="K13" s="45">
        <f t="shared" ref="K13:K58" si="12">IF(H12="","",H12*0.03)</f>
        <v>3320.7934237499999</v>
      </c>
      <c r="L13" s="46">
        <f t="shared" ref="L13:L58" si="13">IF(I12="","",I12*0.03)</f>
        <v>3465.8565599999997</v>
      </c>
      <c r="M13" s="44">
        <f t="shared" ref="M13:M58" si="14">IF(D13="","",J13*D13)</f>
        <v>4134.4170508754332</v>
      </c>
      <c r="N13" s="45">
        <f t="shared" ref="N13:N58" si="15">IF(E13="","",K13*E13)</f>
        <v>4981.190135625</v>
      </c>
      <c r="O13" s="46">
        <f t="shared" ref="O13:O58" si="16">IF(F13="","",L13*F13)</f>
        <v>6931.7131199999994</v>
      </c>
      <c r="P13" s="40"/>
      <c r="Q13" s="40"/>
      <c r="R13" s="40"/>
    </row>
    <row r="14" spans="1:18" x14ac:dyDescent="0.4">
      <c r="A14" s="9">
        <v>6</v>
      </c>
      <c r="B14" s="5">
        <v>43375</v>
      </c>
      <c r="C14" s="47">
        <v>2</v>
      </c>
      <c r="D14" s="57">
        <v>1.27</v>
      </c>
      <c r="E14" s="58">
        <v>1.5</v>
      </c>
      <c r="F14" s="64">
        <v>2</v>
      </c>
      <c r="G14" s="22">
        <f t="shared" si="2"/>
        <v>116941.23861646622</v>
      </c>
      <c r="H14" s="22">
        <f t="shared" si="3"/>
        <v>120879.64795235313</v>
      </c>
      <c r="I14" s="22">
        <f t="shared" si="4"/>
        <v>129807.8810272</v>
      </c>
      <c r="J14" s="44">
        <f t="shared" si="11"/>
        <v>3379.4790082785726</v>
      </c>
      <c r="K14" s="45">
        <f t="shared" si="12"/>
        <v>3470.2291278187499</v>
      </c>
      <c r="L14" s="46">
        <f t="shared" si="13"/>
        <v>3673.8079535999996</v>
      </c>
      <c r="M14" s="44">
        <f t="shared" si="14"/>
        <v>4291.9383405137869</v>
      </c>
      <c r="N14" s="45">
        <f t="shared" si="15"/>
        <v>5205.3436917281251</v>
      </c>
      <c r="O14" s="46">
        <f t="shared" si="16"/>
        <v>7347.6159071999991</v>
      </c>
      <c r="P14" s="40"/>
      <c r="Q14" s="40"/>
      <c r="R14" s="40"/>
    </row>
    <row r="15" spans="1:18" x14ac:dyDescent="0.4">
      <c r="A15" s="9">
        <v>7</v>
      </c>
      <c r="B15" s="5">
        <v>43391</v>
      </c>
      <c r="C15" s="47">
        <v>2</v>
      </c>
      <c r="D15" s="57">
        <v>-1</v>
      </c>
      <c r="E15" s="58">
        <v>-1</v>
      </c>
      <c r="F15" s="59">
        <v>-1</v>
      </c>
      <c r="G15" s="22">
        <f t="shared" si="2"/>
        <v>113433.00145797223</v>
      </c>
      <c r="H15" s="22">
        <f t="shared" si="3"/>
        <v>117253.25851378254</v>
      </c>
      <c r="I15" s="22">
        <f t="shared" si="4"/>
        <v>125913.64459638399</v>
      </c>
      <c r="J15" s="44">
        <f t="shared" si="11"/>
        <v>3508.2371584939865</v>
      </c>
      <c r="K15" s="45">
        <f t="shared" si="12"/>
        <v>3626.3894385705939</v>
      </c>
      <c r="L15" s="46">
        <f t="shared" si="13"/>
        <v>3894.2364308159999</v>
      </c>
      <c r="M15" s="44">
        <f t="shared" si="14"/>
        <v>-3508.2371584939865</v>
      </c>
      <c r="N15" s="45">
        <f t="shared" si="15"/>
        <v>-3626.3894385705939</v>
      </c>
      <c r="O15" s="46">
        <f t="shared" si="16"/>
        <v>-3894.2364308159999</v>
      </c>
      <c r="P15" s="40"/>
      <c r="Q15" s="40"/>
      <c r="R15" s="40"/>
    </row>
    <row r="16" spans="1:18" x14ac:dyDescent="0.4">
      <c r="A16" s="9">
        <v>8</v>
      </c>
      <c r="B16" s="5">
        <v>43397</v>
      </c>
      <c r="C16" s="47">
        <v>1</v>
      </c>
      <c r="D16" s="57">
        <v>1.27</v>
      </c>
      <c r="E16" s="58">
        <v>1.5</v>
      </c>
      <c r="F16" s="80">
        <v>2</v>
      </c>
      <c r="G16" s="22">
        <f t="shared" si="2"/>
        <v>117754.79881352097</v>
      </c>
      <c r="H16" s="22">
        <f t="shared" si="3"/>
        <v>122529.65514690275</v>
      </c>
      <c r="I16" s="22">
        <f t="shared" si="4"/>
        <v>133468.46327216702</v>
      </c>
      <c r="J16" s="44">
        <f t="shared" si="11"/>
        <v>3402.990043739167</v>
      </c>
      <c r="K16" s="45">
        <f t="shared" si="12"/>
        <v>3517.5977554134761</v>
      </c>
      <c r="L16" s="46">
        <f t="shared" si="13"/>
        <v>3777.4093378915195</v>
      </c>
      <c r="M16" s="44">
        <f t="shared" si="14"/>
        <v>4321.7973555487424</v>
      </c>
      <c r="N16" s="45">
        <f t="shared" si="15"/>
        <v>5276.3966331202137</v>
      </c>
      <c r="O16" s="46">
        <f t="shared" si="16"/>
        <v>7554.818675783039</v>
      </c>
      <c r="P16" s="40"/>
      <c r="Q16" s="40"/>
      <c r="R16" s="40"/>
    </row>
    <row r="17" spans="1:18" x14ac:dyDescent="0.4">
      <c r="A17" s="9">
        <v>9</v>
      </c>
      <c r="B17" s="5">
        <v>43402</v>
      </c>
      <c r="C17" s="47">
        <v>1</v>
      </c>
      <c r="D17" s="57">
        <v>1.27</v>
      </c>
      <c r="E17" s="58">
        <v>1.5</v>
      </c>
      <c r="F17" s="64">
        <v>2</v>
      </c>
      <c r="G17" s="22">
        <f t="shared" si="2"/>
        <v>122241.25664831612</v>
      </c>
      <c r="H17" s="22">
        <f t="shared" si="3"/>
        <v>128043.48962851337</v>
      </c>
      <c r="I17" s="22">
        <f t="shared" si="4"/>
        <v>141476.57106849705</v>
      </c>
      <c r="J17" s="44">
        <f t="shared" si="11"/>
        <v>3532.643964405629</v>
      </c>
      <c r="K17" s="45">
        <f t="shared" si="12"/>
        <v>3675.8896544070822</v>
      </c>
      <c r="L17" s="46">
        <f t="shared" si="13"/>
        <v>4004.0538981650107</v>
      </c>
      <c r="M17" s="44">
        <f t="shared" si="14"/>
        <v>4486.4578347951492</v>
      </c>
      <c r="N17" s="45">
        <f t="shared" si="15"/>
        <v>5513.8344816106237</v>
      </c>
      <c r="O17" s="46">
        <f t="shared" si="16"/>
        <v>8008.1077963300213</v>
      </c>
      <c r="P17" s="40"/>
      <c r="Q17" s="40"/>
      <c r="R17" s="40"/>
    </row>
    <row r="18" spans="1:18" x14ac:dyDescent="0.4">
      <c r="A18" s="9">
        <v>10</v>
      </c>
      <c r="B18" s="5">
        <v>43462</v>
      </c>
      <c r="C18" s="47">
        <v>2</v>
      </c>
      <c r="D18" s="57">
        <v>1.27</v>
      </c>
      <c r="E18" s="58">
        <v>1.5</v>
      </c>
      <c r="F18" s="64">
        <v>2</v>
      </c>
      <c r="G18" s="22">
        <f t="shared" si="2"/>
        <v>126898.64852661696</v>
      </c>
      <c r="H18" s="22">
        <f t="shared" si="3"/>
        <v>133805.44666179648</v>
      </c>
      <c r="I18" s="22">
        <f t="shared" si="4"/>
        <v>149965.16533260688</v>
      </c>
      <c r="J18" s="44">
        <f t="shared" si="11"/>
        <v>3667.2376994494834</v>
      </c>
      <c r="K18" s="45">
        <f t="shared" si="12"/>
        <v>3841.3046888554009</v>
      </c>
      <c r="L18" s="46">
        <f t="shared" si="13"/>
        <v>4244.2971320549113</v>
      </c>
      <c r="M18" s="44">
        <f t="shared" si="14"/>
        <v>4657.3918783008439</v>
      </c>
      <c r="N18" s="45">
        <f t="shared" si="15"/>
        <v>5761.9570332831008</v>
      </c>
      <c r="O18" s="46">
        <f t="shared" si="16"/>
        <v>8488.5942641098227</v>
      </c>
      <c r="P18" s="40"/>
      <c r="Q18" s="40"/>
      <c r="R18" s="40"/>
    </row>
    <row r="19" spans="1:18" x14ac:dyDescent="0.4">
      <c r="A19" s="9">
        <v>11</v>
      </c>
      <c r="B19" s="5">
        <v>43480</v>
      </c>
      <c r="C19" s="47">
        <v>1</v>
      </c>
      <c r="D19" s="57">
        <v>-1</v>
      </c>
      <c r="E19" s="58">
        <v>-1</v>
      </c>
      <c r="F19" s="59">
        <v>-1</v>
      </c>
      <c r="G19" s="22">
        <f t="shared" si="2"/>
        <v>123091.68907081845</v>
      </c>
      <c r="H19" s="22">
        <f t="shared" si="3"/>
        <v>129791.28326194259</v>
      </c>
      <c r="I19" s="22">
        <f t="shared" si="4"/>
        <v>145466.21037262867</v>
      </c>
      <c r="J19" s="44">
        <f t="shared" si="11"/>
        <v>3806.9594557985088</v>
      </c>
      <c r="K19" s="45">
        <f t="shared" si="12"/>
        <v>4014.1633998538941</v>
      </c>
      <c r="L19" s="46">
        <f t="shared" si="13"/>
        <v>4498.9549599782058</v>
      </c>
      <c r="M19" s="44">
        <f t="shared" si="14"/>
        <v>-3806.9594557985088</v>
      </c>
      <c r="N19" s="45">
        <f t="shared" si="15"/>
        <v>-4014.1633998538941</v>
      </c>
      <c r="O19" s="46">
        <f t="shared" si="16"/>
        <v>-4498.9549599782058</v>
      </c>
      <c r="P19" s="40" t="s">
        <v>37</v>
      </c>
      <c r="Q19" s="40"/>
      <c r="R19" s="40"/>
    </row>
    <row r="20" spans="1:18" x14ac:dyDescent="0.4">
      <c r="A20" s="9">
        <v>12</v>
      </c>
      <c r="B20" s="5">
        <v>43504</v>
      </c>
      <c r="C20" s="47">
        <v>2</v>
      </c>
      <c r="D20" s="57">
        <v>-1</v>
      </c>
      <c r="E20" s="58">
        <v>-1</v>
      </c>
      <c r="F20" s="59">
        <v>-1</v>
      </c>
      <c r="G20" s="22">
        <f t="shared" si="2"/>
        <v>119398.93839869389</v>
      </c>
      <c r="H20" s="22">
        <f t="shared" si="3"/>
        <v>125897.5447640843</v>
      </c>
      <c r="I20" s="22">
        <f t="shared" si="4"/>
        <v>141102.22406144982</v>
      </c>
      <c r="J20" s="44">
        <f t="shared" si="11"/>
        <v>3692.7506721245536</v>
      </c>
      <c r="K20" s="45">
        <f t="shared" si="12"/>
        <v>3893.7384978582777</v>
      </c>
      <c r="L20" s="46">
        <f t="shared" si="13"/>
        <v>4363.98631117886</v>
      </c>
      <c r="M20" s="44">
        <f t="shared" si="14"/>
        <v>-3692.7506721245536</v>
      </c>
      <c r="N20" s="45">
        <f t="shared" si="15"/>
        <v>-3893.7384978582777</v>
      </c>
      <c r="O20" s="46">
        <f t="shared" si="16"/>
        <v>-4363.98631117886</v>
      </c>
      <c r="P20" s="40"/>
      <c r="Q20" s="40"/>
      <c r="R20" s="40"/>
    </row>
    <row r="21" spans="1:18" x14ac:dyDescent="0.4">
      <c r="A21" s="9">
        <v>13</v>
      </c>
      <c r="B21" s="5">
        <v>43543</v>
      </c>
      <c r="C21" s="47">
        <v>1</v>
      </c>
      <c r="D21" s="57">
        <v>1.27</v>
      </c>
      <c r="E21" s="58">
        <v>1.5</v>
      </c>
      <c r="F21" s="80">
        <v>2</v>
      </c>
      <c r="G21" s="22">
        <f t="shared" si="2"/>
        <v>123948.03795168413</v>
      </c>
      <c r="H21" s="22">
        <f t="shared" si="3"/>
        <v>131562.93427846811</v>
      </c>
      <c r="I21" s="22">
        <f t="shared" si="4"/>
        <v>149568.35750513681</v>
      </c>
      <c r="J21" s="44">
        <f t="shared" si="11"/>
        <v>3581.9681519608166</v>
      </c>
      <c r="K21" s="45">
        <f t="shared" si="12"/>
        <v>3776.9263429225289</v>
      </c>
      <c r="L21" s="46">
        <f t="shared" si="13"/>
        <v>4233.0667218434946</v>
      </c>
      <c r="M21" s="44">
        <f t="shared" si="14"/>
        <v>4549.0995529902375</v>
      </c>
      <c r="N21" s="45">
        <f t="shared" si="15"/>
        <v>5665.3895143837935</v>
      </c>
      <c r="O21" s="46">
        <f t="shared" si="16"/>
        <v>8466.1334436869893</v>
      </c>
      <c r="P21" s="40"/>
      <c r="Q21" s="40"/>
      <c r="R21" s="40"/>
    </row>
    <row r="22" spans="1:18" x14ac:dyDescent="0.4">
      <c r="A22" s="9">
        <v>14</v>
      </c>
      <c r="B22" s="5">
        <v>43570</v>
      </c>
      <c r="C22" s="47">
        <v>2</v>
      </c>
      <c r="D22" s="57">
        <v>-1</v>
      </c>
      <c r="E22" s="58">
        <v>-1</v>
      </c>
      <c r="F22" s="59">
        <v>-1</v>
      </c>
      <c r="G22" s="22">
        <f t="shared" si="2"/>
        <v>120229.59681313361</v>
      </c>
      <c r="H22" s="22">
        <f t="shared" si="3"/>
        <v>127616.04625011406</v>
      </c>
      <c r="I22" s="22">
        <f t="shared" si="4"/>
        <v>145081.3067799827</v>
      </c>
      <c r="J22" s="44">
        <f t="shared" si="11"/>
        <v>3718.4411385505241</v>
      </c>
      <c r="K22" s="45">
        <f t="shared" si="12"/>
        <v>3946.8880283540429</v>
      </c>
      <c r="L22" s="46">
        <f t="shared" si="13"/>
        <v>4487.0507251541039</v>
      </c>
      <c r="M22" s="44">
        <f t="shared" si="14"/>
        <v>-3718.4411385505241</v>
      </c>
      <c r="N22" s="45">
        <f t="shared" si="15"/>
        <v>-3946.8880283540429</v>
      </c>
      <c r="O22" s="46">
        <f t="shared" si="16"/>
        <v>-4487.0507251541039</v>
      </c>
      <c r="P22" s="40"/>
      <c r="Q22" s="40"/>
      <c r="R22" s="40"/>
    </row>
    <row r="23" spans="1:18" x14ac:dyDescent="0.4">
      <c r="A23" s="9">
        <v>15</v>
      </c>
      <c r="B23" s="5">
        <v>43595</v>
      </c>
      <c r="C23" s="47">
        <v>2</v>
      </c>
      <c r="D23" s="57">
        <v>1.27</v>
      </c>
      <c r="E23" s="58">
        <v>1.5</v>
      </c>
      <c r="F23" s="80">
        <v>2</v>
      </c>
      <c r="G23" s="22">
        <f t="shared" si="2"/>
        <v>124810.344451714</v>
      </c>
      <c r="H23" s="22">
        <f t="shared" si="3"/>
        <v>133358.76833136918</v>
      </c>
      <c r="I23" s="22">
        <f t="shared" si="4"/>
        <v>153786.18518678166</v>
      </c>
      <c r="J23" s="44">
        <f t="shared" si="11"/>
        <v>3606.8879043940083</v>
      </c>
      <c r="K23" s="45">
        <f t="shared" si="12"/>
        <v>3828.4813875034215</v>
      </c>
      <c r="L23" s="46">
        <f t="shared" si="13"/>
        <v>4352.4392033994809</v>
      </c>
      <c r="M23" s="44">
        <f t="shared" si="14"/>
        <v>4580.7476385803902</v>
      </c>
      <c r="N23" s="45">
        <f t="shared" si="15"/>
        <v>5742.7220812551323</v>
      </c>
      <c r="O23" s="46">
        <f t="shared" si="16"/>
        <v>8704.8784067989618</v>
      </c>
      <c r="P23" s="40"/>
      <c r="Q23" s="40"/>
      <c r="R23" s="40"/>
    </row>
    <row r="24" spans="1:18" x14ac:dyDescent="0.4">
      <c r="A24" s="9">
        <v>16</v>
      </c>
      <c r="B24" s="5">
        <v>43629</v>
      </c>
      <c r="C24" s="47">
        <v>1</v>
      </c>
      <c r="D24" s="57">
        <v>-1</v>
      </c>
      <c r="E24" s="58">
        <v>-1</v>
      </c>
      <c r="F24" s="59">
        <v>-1</v>
      </c>
      <c r="G24" s="22">
        <f t="shared" si="2"/>
        <v>121066.03411816258</v>
      </c>
      <c r="H24" s="22">
        <f t="shared" si="3"/>
        <v>129358.00528142811</v>
      </c>
      <c r="I24" s="22">
        <f t="shared" si="4"/>
        <v>149172.59963117822</v>
      </c>
      <c r="J24" s="44">
        <f t="shared" si="11"/>
        <v>3744.3103335514197</v>
      </c>
      <c r="K24" s="45">
        <f t="shared" si="12"/>
        <v>4000.7630499410752</v>
      </c>
      <c r="L24" s="46">
        <f t="shared" si="13"/>
        <v>4613.5855556034494</v>
      </c>
      <c r="M24" s="44">
        <f t="shared" si="14"/>
        <v>-3744.3103335514197</v>
      </c>
      <c r="N24" s="45">
        <f t="shared" si="15"/>
        <v>-4000.7630499410752</v>
      </c>
      <c r="O24" s="46">
        <f t="shared" si="16"/>
        <v>-4613.5855556034494</v>
      </c>
      <c r="P24" s="40"/>
      <c r="Q24" s="40"/>
      <c r="R24" s="40"/>
    </row>
    <row r="25" spans="1:18" x14ac:dyDescent="0.4">
      <c r="A25" s="9">
        <v>17</v>
      </c>
      <c r="B25" s="5">
        <v>43640</v>
      </c>
      <c r="C25" s="47">
        <v>2</v>
      </c>
      <c r="D25" s="57">
        <v>1.27</v>
      </c>
      <c r="E25" s="58">
        <v>1.5</v>
      </c>
      <c r="F25" s="59">
        <v>-1</v>
      </c>
      <c r="G25" s="22">
        <f t="shared" si="2"/>
        <v>125678.65001806458</v>
      </c>
      <c r="H25" s="22">
        <f t="shared" si="3"/>
        <v>135179.11551909236</v>
      </c>
      <c r="I25" s="22">
        <f t="shared" si="4"/>
        <v>144697.42164224287</v>
      </c>
      <c r="J25" s="44">
        <f t="shared" si="11"/>
        <v>3631.9810235448772</v>
      </c>
      <c r="K25" s="45">
        <f t="shared" si="12"/>
        <v>3880.740158442843</v>
      </c>
      <c r="L25" s="46">
        <f t="shared" si="13"/>
        <v>4475.1779889353465</v>
      </c>
      <c r="M25" s="44">
        <f t="shared" si="14"/>
        <v>4612.6158999019945</v>
      </c>
      <c r="N25" s="45">
        <f t="shared" si="15"/>
        <v>5821.1102376642648</v>
      </c>
      <c r="O25" s="46">
        <f t="shared" si="16"/>
        <v>-4475.1779889353465</v>
      </c>
      <c r="P25" s="40"/>
      <c r="Q25" s="40"/>
      <c r="R25" s="40"/>
    </row>
    <row r="26" spans="1:18" x14ac:dyDescent="0.4">
      <c r="A26" s="9">
        <v>18</v>
      </c>
      <c r="B26" s="5">
        <v>43693</v>
      </c>
      <c r="C26" s="47">
        <v>1</v>
      </c>
      <c r="D26" s="57">
        <v>1.27</v>
      </c>
      <c r="E26" s="58">
        <v>1.5</v>
      </c>
      <c r="F26" s="64">
        <v>2</v>
      </c>
      <c r="G26" s="22">
        <f t="shared" si="2"/>
        <v>130467.00658375284</v>
      </c>
      <c r="H26" s="22">
        <f t="shared" si="3"/>
        <v>141262.17571745152</v>
      </c>
      <c r="I26" s="22">
        <f t="shared" si="4"/>
        <v>153379.26694077745</v>
      </c>
      <c r="J26" s="44">
        <f t="shared" si="11"/>
        <v>3770.3595005419375</v>
      </c>
      <c r="K26" s="45">
        <f t="shared" si="12"/>
        <v>4055.3734655727708</v>
      </c>
      <c r="L26" s="46">
        <f t="shared" si="13"/>
        <v>4340.922649267286</v>
      </c>
      <c r="M26" s="44">
        <f t="shared" si="14"/>
        <v>4788.3565656882611</v>
      </c>
      <c r="N26" s="45">
        <f t="shared" si="15"/>
        <v>6083.0601983591559</v>
      </c>
      <c r="O26" s="46">
        <f t="shared" si="16"/>
        <v>8681.8452985345721</v>
      </c>
      <c r="P26" s="40"/>
      <c r="Q26" s="40"/>
      <c r="R26" s="40"/>
    </row>
    <row r="27" spans="1:18" x14ac:dyDescent="0.4">
      <c r="A27" s="9">
        <v>19</v>
      </c>
      <c r="B27" s="5">
        <v>43728</v>
      </c>
      <c r="C27" s="47">
        <v>1</v>
      </c>
      <c r="D27" s="57">
        <v>-1</v>
      </c>
      <c r="E27" s="58">
        <v>-1</v>
      </c>
      <c r="F27" s="59">
        <v>-1</v>
      </c>
      <c r="G27" s="22">
        <f t="shared" si="2"/>
        <v>126552.99638624025</v>
      </c>
      <c r="H27" s="22">
        <f t="shared" si="3"/>
        <v>137024.31044592799</v>
      </c>
      <c r="I27" s="22">
        <f t="shared" si="4"/>
        <v>148777.88893255414</v>
      </c>
      <c r="J27" s="44">
        <f t="shared" si="11"/>
        <v>3914.0101975125849</v>
      </c>
      <c r="K27" s="45">
        <f t="shared" si="12"/>
        <v>4237.8652715235457</v>
      </c>
      <c r="L27" s="46">
        <f t="shared" si="13"/>
        <v>4601.3780082233234</v>
      </c>
      <c r="M27" s="44">
        <f t="shared" si="14"/>
        <v>-3914.0101975125849</v>
      </c>
      <c r="N27" s="45">
        <f t="shared" si="15"/>
        <v>-4237.8652715235457</v>
      </c>
      <c r="O27" s="46">
        <f t="shared" si="16"/>
        <v>-4601.3780082233234</v>
      </c>
      <c r="P27" s="40"/>
      <c r="Q27" s="40"/>
      <c r="R27" s="40"/>
    </row>
    <row r="28" spans="1:18" x14ac:dyDescent="0.4">
      <c r="A28" s="9">
        <v>20</v>
      </c>
      <c r="B28" s="5">
        <v>43733</v>
      </c>
      <c r="C28" s="47">
        <v>1</v>
      </c>
      <c r="D28" s="57">
        <v>1.27</v>
      </c>
      <c r="E28" s="58">
        <v>1.5</v>
      </c>
      <c r="F28" s="64">
        <v>2</v>
      </c>
      <c r="G28" s="22">
        <f t="shared" si="2"/>
        <v>131374.66554855602</v>
      </c>
      <c r="H28" s="22">
        <f t="shared" si="3"/>
        <v>143190.40441599474</v>
      </c>
      <c r="I28" s="22">
        <f t="shared" si="4"/>
        <v>157704.56226850738</v>
      </c>
      <c r="J28" s="44">
        <f t="shared" si="11"/>
        <v>3796.5898915872076</v>
      </c>
      <c r="K28" s="45">
        <f t="shared" si="12"/>
        <v>4110.7293133778394</v>
      </c>
      <c r="L28" s="46">
        <f t="shared" si="13"/>
        <v>4463.3366679766241</v>
      </c>
      <c r="M28" s="44">
        <f t="shared" si="14"/>
        <v>4821.669162315754</v>
      </c>
      <c r="N28" s="45">
        <f t="shared" si="15"/>
        <v>6166.0939700667586</v>
      </c>
      <c r="O28" s="46">
        <f t="shared" si="16"/>
        <v>8926.6733359532482</v>
      </c>
      <c r="P28" s="40"/>
      <c r="Q28" s="40"/>
      <c r="R28" s="40"/>
    </row>
    <row r="29" spans="1:18" x14ac:dyDescent="0.4">
      <c r="A29" s="9">
        <v>21</v>
      </c>
      <c r="B29" s="5">
        <v>43748</v>
      </c>
      <c r="C29" s="47">
        <v>2</v>
      </c>
      <c r="D29" s="57">
        <v>-1</v>
      </c>
      <c r="E29" s="58">
        <v>-1</v>
      </c>
      <c r="F29" s="59">
        <v>-1</v>
      </c>
      <c r="G29" s="22">
        <f t="shared" si="2"/>
        <v>127433.42558209934</v>
      </c>
      <c r="H29" s="22">
        <f t="shared" si="3"/>
        <v>138894.69228351489</v>
      </c>
      <c r="I29" s="22">
        <f t="shared" si="4"/>
        <v>152973.42540045216</v>
      </c>
      <c r="J29" s="44">
        <f t="shared" si="11"/>
        <v>3941.2399664566806</v>
      </c>
      <c r="K29" s="45">
        <f t="shared" si="12"/>
        <v>4295.7121324798418</v>
      </c>
      <c r="L29" s="46">
        <f t="shared" si="13"/>
        <v>4731.1368680552214</v>
      </c>
      <c r="M29" s="44">
        <f t="shared" si="14"/>
        <v>-3941.2399664566806</v>
      </c>
      <c r="N29" s="45">
        <f t="shared" si="15"/>
        <v>-4295.7121324798418</v>
      </c>
      <c r="O29" s="46">
        <f t="shared" si="16"/>
        <v>-4731.1368680552214</v>
      </c>
      <c r="P29" s="40"/>
      <c r="Q29" s="40"/>
      <c r="R29" s="40"/>
    </row>
    <row r="30" spans="1:18" x14ac:dyDescent="0.4">
      <c r="A30" s="9">
        <v>22</v>
      </c>
      <c r="B30" s="5">
        <v>43768</v>
      </c>
      <c r="C30" s="47">
        <v>1</v>
      </c>
      <c r="D30" s="57">
        <v>1.27</v>
      </c>
      <c r="E30" s="58">
        <v>1.5</v>
      </c>
      <c r="F30" s="80">
        <v>2</v>
      </c>
      <c r="G30" s="22">
        <f t="shared" si="2"/>
        <v>132288.63909677733</v>
      </c>
      <c r="H30" s="22">
        <f t="shared" si="3"/>
        <v>145144.95343627306</v>
      </c>
      <c r="I30" s="22">
        <f t="shared" si="4"/>
        <v>162151.83092447929</v>
      </c>
      <c r="J30" s="44">
        <f t="shared" si="11"/>
        <v>3823.00276746298</v>
      </c>
      <c r="K30" s="45">
        <f t="shared" si="12"/>
        <v>4166.8407685054462</v>
      </c>
      <c r="L30" s="46">
        <f t="shared" si="13"/>
        <v>4589.202762013565</v>
      </c>
      <c r="M30" s="44">
        <f t="shared" si="14"/>
        <v>4855.2135146779847</v>
      </c>
      <c r="N30" s="45">
        <f t="shared" si="15"/>
        <v>6250.2611527581694</v>
      </c>
      <c r="O30" s="46">
        <f t="shared" si="16"/>
        <v>9178.40552402713</v>
      </c>
      <c r="P30" s="40"/>
      <c r="Q30" s="40"/>
      <c r="R30" s="40"/>
    </row>
    <row r="31" spans="1:18" x14ac:dyDescent="0.4">
      <c r="A31" s="9">
        <v>23</v>
      </c>
      <c r="B31" s="5">
        <v>43777</v>
      </c>
      <c r="C31" s="47">
        <v>1</v>
      </c>
      <c r="D31" s="57">
        <v>1.27</v>
      </c>
      <c r="E31" s="58">
        <v>1.5</v>
      </c>
      <c r="F31" s="80">
        <v>2</v>
      </c>
      <c r="G31" s="22">
        <f t="shared" si="2"/>
        <v>137328.83624636455</v>
      </c>
      <c r="H31" s="22">
        <f t="shared" si="3"/>
        <v>151676.47634090536</v>
      </c>
      <c r="I31" s="22">
        <f t="shared" si="4"/>
        <v>171880.94077994805</v>
      </c>
      <c r="J31" s="44">
        <f t="shared" si="11"/>
        <v>3968.6591729033198</v>
      </c>
      <c r="K31" s="45">
        <f t="shared" si="12"/>
        <v>4354.3486030881913</v>
      </c>
      <c r="L31" s="46">
        <f t="shared" si="13"/>
        <v>4864.5549277343789</v>
      </c>
      <c r="M31" s="44">
        <f t="shared" si="14"/>
        <v>5040.1971495872158</v>
      </c>
      <c r="N31" s="45">
        <f t="shared" si="15"/>
        <v>6531.5229046322875</v>
      </c>
      <c r="O31" s="46">
        <f t="shared" si="16"/>
        <v>9729.1098554687578</v>
      </c>
      <c r="P31" s="40"/>
      <c r="Q31" s="40"/>
      <c r="R31" s="40"/>
    </row>
    <row r="32" spans="1:18" x14ac:dyDescent="0.4">
      <c r="A32" s="9">
        <v>24</v>
      </c>
      <c r="B32" s="5">
        <v>43781</v>
      </c>
      <c r="C32" s="47">
        <v>1</v>
      </c>
      <c r="D32" s="57">
        <v>1.27</v>
      </c>
      <c r="E32" s="58">
        <v>-1</v>
      </c>
      <c r="F32" s="59">
        <v>-1</v>
      </c>
      <c r="G32" s="22">
        <f t="shared" si="2"/>
        <v>142561.06490735104</v>
      </c>
      <c r="H32" s="22">
        <f t="shared" si="3"/>
        <v>147126.18205067818</v>
      </c>
      <c r="I32" s="22">
        <f t="shared" si="4"/>
        <v>166724.51255654963</v>
      </c>
      <c r="J32" s="44">
        <f t="shared" si="11"/>
        <v>4119.8650873909364</v>
      </c>
      <c r="K32" s="45">
        <f t="shared" si="12"/>
        <v>4550.2942902271607</v>
      </c>
      <c r="L32" s="46">
        <f t="shared" si="13"/>
        <v>5156.4282233984413</v>
      </c>
      <c r="M32" s="44">
        <f t="shared" si="14"/>
        <v>5232.2286609864896</v>
      </c>
      <c r="N32" s="45">
        <f t="shared" si="15"/>
        <v>-4550.2942902271607</v>
      </c>
      <c r="O32" s="46">
        <f t="shared" si="16"/>
        <v>-5156.4282233984413</v>
      </c>
      <c r="P32" s="40"/>
      <c r="Q32" s="40"/>
      <c r="R32" s="40"/>
    </row>
    <row r="33" spans="1:18" x14ac:dyDescent="0.4">
      <c r="A33" s="9">
        <v>25</v>
      </c>
      <c r="B33" s="5">
        <v>43817</v>
      </c>
      <c r="C33" s="47">
        <v>1</v>
      </c>
      <c r="D33" s="57">
        <v>-1</v>
      </c>
      <c r="E33" s="58">
        <v>-1</v>
      </c>
      <c r="F33" s="59">
        <v>-1</v>
      </c>
      <c r="G33" s="22">
        <f t="shared" si="2"/>
        <v>138284.23296013052</v>
      </c>
      <c r="H33" s="22">
        <f t="shared" si="3"/>
        <v>142712.39658915784</v>
      </c>
      <c r="I33" s="22">
        <f t="shared" si="4"/>
        <v>161722.77717985315</v>
      </c>
      <c r="J33" s="44">
        <f t="shared" si="11"/>
        <v>4276.8319472205312</v>
      </c>
      <c r="K33" s="45">
        <f t="shared" si="12"/>
        <v>4413.7854615203451</v>
      </c>
      <c r="L33" s="46">
        <f t="shared" si="13"/>
        <v>5001.7353766964889</v>
      </c>
      <c r="M33" s="44">
        <f t="shared" si="14"/>
        <v>-4276.8319472205312</v>
      </c>
      <c r="N33" s="45">
        <f t="shared" si="15"/>
        <v>-4413.7854615203451</v>
      </c>
      <c r="O33" s="46">
        <f t="shared" si="16"/>
        <v>-5001.7353766964889</v>
      </c>
      <c r="P33" s="40"/>
      <c r="Q33" s="40"/>
      <c r="R33" s="40"/>
    </row>
    <row r="34" spans="1:18" x14ac:dyDescent="0.4">
      <c r="A34" s="9">
        <v>26</v>
      </c>
      <c r="B34" s="5">
        <v>43823</v>
      </c>
      <c r="C34" s="47">
        <v>1</v>
      </c>
      <c r="D34" s="57">
        <v>-1</v>
      </c>
      <c r="E34" s="58">
        <v>-1</v>
      </c>
      <c r="F34" s="59">
        <v>-1</v>
      </c>
      <c r="G34" s="22">
        <f t="shared" si="2"/>
        <v>134135.70597132662</v>
      </c>
      <c r="H34" s="22">
        <f t="shared" si="3"/>
        <v>138431.02469148309</v>
      </c>
      <c r="I34" s="22">
        <f t="shared" si="4"/>
        <v>156871.09386445757</v>
      </c>
      <c r="J34" s="44">
        <f t="shared" si="11"/>
        <v>4148.5269888039156</v>
      </c>
      <c r="K34" s="45">
        <f t="shared" si="12"/>
        <v>4281.371897674735</v>
      </c>
      <c r="L34" s="46">
        <f t="shared" si="13"/>
        <v>4851.683315395594</v>
      </c>
      <c r="M34" s="44">
        <f t="shared" si="14"/>
        <v>-4148.5269888039156</v>
      </c>
      <c r="N34" s="45">
        <f t="shared" si="15"/>
        <v>-4281.371897674735</v>
      </c>
      <c r="O34" s="46">
        <f t="shared" si="16"/>
        <v>-4851.683315395594</v>
      </c>
      <c r="P34" s="40"/>
      <c r="Q34" s="40"/>
      <c r="R34" s="40"/>
    </row>
    <row r="35" spans="1:18" x14ac:dyDescent="0.4">
      <c r="A35" s="9">
        <v>27</v>
      </c>
      <c r="B35" s="5">
        <v>43949</v>
      </c>
      <c r="C35" s="47">
        <v>1</v>
      </c>
      <c r="D35" s="57">
        <v>-1</v>
      </c>
      <c r="E35" s="58">
        <v>-1</v>
      </c>
      <c r="F35" s="59">
        <v>-1</v>
      </c>
      <c r="G35" s="22">
        <f t="shared" si="2"/>
        <v>130111.63479218683</v>
      </c>
      <c r="H35" s="22">
        <f t="shared" si="3"/>
        <v>134278.09395073861</v>
      </c>
      <c r="I35" s="22">
        <f t="shared" si="4"/>
        <v>152164.96104852384</v>
      </c>
      <c r="J35" s="44">
        <f t="shared" si="11"/>
        <v>4024.0711791397985</v>
      </c>
      <c r="K35" s="45">
        <f t="shared" si="12"/>
        <v>4152.9307407444931</v>
      </c>
      <c r="L35" s="46">
        <f t="shared" si="13"/>
        <v>4706.1328159337272</v>
      </c>
      <c r="M35" s="44">
        <f t="shared" si="14"/>
        <v>-4024.0711791397985</v>
      </c>
      <c r="N35" s="45">
        <f t="shared" si="15"/>
        <v>-4152.9307407444931</v>
      </c>
      <c r="O35" s="46">
        <f t="shared" si="16"/>
        <v>-4706.1328159337272</v>
      </c>
      <c r="P35" s="40"/>
      <c r="Q35" s="40"/>
      <c r="R35" s="40"/>
    </row>
    <row r="36" spans="1:18" x14ac:dyDescent="0.4">
      <c r="A36" s="9">
        <v>28</v>
      </c>
      <c r="B36" s="5">
        <v>43971</v>
      </c>
      <c r="C36" s="47">
        <v>2</v>
      </c>
      <c r="D36" s="57">
        <v>1.27</v>
      </c>
      <c r="E36" s="58">
        <v>1.5</v>
      </c>
      <c r="F36" s="80">
        <v>2</v>
      </c>
      <c r="G36" s="22">
        <f t="shared" si="2"/>
        <v>135068.88807776914</v>
      </c>
      <c r="H36" s="22">
        <f t="shared" si="3"/>
        <v>140320.60817852186</v>
      </c>
      <c r="I36" s="22">
        <f t="shared" si="4"/>
        <v>161294.85871143526</v>
      </c>
      <c r="J36" s="44">
        <f t="shared" si="11"/>
        <v>3903.3490437656046</v>
      </c>
      <c r="K36" s="45">
        <f t="shared" si="12"/>
        <v>4028.3428185221583</v>
      </c>
      <c r="L36" s="46">
        <f t="shared" si="13"/>
        <v>4564.9488314557148</v>
      </c>
      <c r="M36" s="44">
        <f t="shared" si="14"/>
        <v>4957.2532855823183</v>
      </c>
      <c r="N36" s="45">
        <f t="shared" si="15"/>
        <v>6042.5142277832374</v>
      </c>
      <c r="O36" s="46">
        <f t="shared" si="16"/>
        <v>9129.8976629114295</v>
      </c>
      <c r="P36" s="40"/>
      <c r="Q36" s="40"/>
      <c r="R36" s="40"/>
    </row>
    <row r="37" spans="1:18" x14ac:dyDescent="0.4">
      <c r="A37" s="9">
        <v>29</v>
      </c>
      <c r="B37" s="5">
        <v>43983</v>
      </c>
      <c r="C37" s="47">
        <v>2</v>
      </c>
      <c r="D37" s="57">
        <v>-1</v>
      </c>
      <c r="E37" s="58">
        <v>-1</v>
      </c>
      <c r="F37" s="59">
        <v>-1</v>
      </c>
      <c r="G37" s="22">
        <f t="shared" si="2"/>
        <v>131016.82143543607</v>
      </c>
      <c r="H37" s="22">
        <f t="shared" si="3"/>
        <v>136110.98993316619</v>
      </c>
      <c r="I37" s="22">
        <f t="shared" si="4"/>
        <v>156456.0129500922</v>
      </c>
      <c r="J37" s="44">
        <f t="shared" si="11"/>
        <v>4052.066642333074</v>
      </c>
      <c r="K37" s="45">
        <f t="shared" si="12"/>
        <v>4209.6182453556557</v>
      </c>
      <c r="L37" s="46">
        <f t="shared" si="13"/>
        <v>4838.8457613430573</v>
      </c>
      <c r="M37" s="44">
        <f t="shared" si="14"/>
        <v>-4052.066642333074</v>
      </c>
      <c r="N37" s="45">
        <f t="shared" si="15"/>
        <v>-4209.6182453556557</v>
      </c>
      <c r="O37" s="46">
        <f t="shared" si="16"/>
        <v>-4838.8457613430573</v>
      </c>
      <c r="P37" s="40"/>
      <c r="Q37" s="40"/>
      <c r="R37" s="40"/>
    </row>
    <row r="38" spans="1:18" x14ac:dyDescent="0.4">
      <c r="A38" s="9">
        <v>30</v>
      </c>
      <c r="B38" s="5">
        <v>43997</v>
      </c>
      <c r="C38" s="47">
        <v>1</v>
      </c>
      <c r="D38" s="57">
        <v>-1</v>
      </c>
      <c r="E38" s="58">
        <v>-1</v>
      </c>
      <c r="F38" s="59">
        <v>-1</v>
      </c>
      <c r="G38" s="22">
        <f t="shared" si="2"/>
        <v>127086.31679237299</v>
      </c>
      <c r="H38" s="22">
        <f t="shared" si="3"/>
        <v>132027.66023517121</v>
      </c>
      <c r="I38" s="22">
        <f t="shared" si="4"/>
        <v>151762.33256158943</v>
      </c>
      <c r="J38" s="44">
        <f t="shared" si="11"/>
        <v>3930.5046430630819</v>
      </c>
      <c r="K38" s="45">
        <f t="shared" si="12"/>
        <v>4083.3296979949855</v>
      </c>
      <c r="L38" s="46">
        <f t="shared" si="13"/>
        <v>4693.6803885027657</v>
      </c>
      <c r="M38" s="44">
        <f t="shared" si="14"/>
        <v>-3930.5046430630819</v>
      </c>
      <c r="N38" s="45">
        <f t="shared" si="15"/>
        <v>-4083.3296979949855</v>
      </c>
      <c r="O38" s="46">
        <f t="shared" si="16"/>
        <v>-4693.6803885027657</v>
      </c>
      <c r="P38" s="40"/>
      <c r="Q38" s="40"/>
      <c r="R38" s="40"/>
    </row>
    <row r="39" spans="1:18" x14ac:dyDescent="0.4">
      <c r="A39" s="9">
        <v>31</v>
      </c>
      <c r="B39" s="5">
        <v>44005</v>
      </c>
      <c r="C39" s="47">
        <v>1</v>
      </c>
      <c r="D39" s="57">
        <v>-1</v>
      </c>
      <c r="E39" s="58">
        <v>-1</v>
      </c>
      <c r="F39" s="59">
        <v>-1</v>
      </c>
      <c r="G39" s="22">
        <f t="shared" si="2"/>
        <v>123273.7272886018</v>
      </c>
      <c r="H39" s="22">
        <f t="shared" si="3"/>
        <v>128066.83042811607</v>
      </c>
      <c r="I39" s="22">
        <f t="shared" si="4"/>
        <v>147209.46258474173</v>
      </c>
      <c r="J39" s="44">
        <f t="shared" si="11"/>
        <v>3812.5895037711898</v>
      </c>
      <c r="K39" s="45">
        <f t="shared" si="12"/>
        <v>3960.8298070551359</v>
      </c>
      <c r="L39" s="46">
        <f t="shared" si="13"/>
        <v>4552.8699768476827</v>
      </c>
      <c r="M39" s="44">
        <f t="shared" si="14"/>
        <v>-3812.5895037711898</v>
      </c>
      <c r="N39" s="45">
        <f t="shared" si="15"/>
        <v>-3960.8298070551359</v>
      </c>
      <c r="O39" s="46">
        <f t="shared" si="16"/>
        <v>-4552.8699768476827</v>
      </c>
      <c r="P39" s="40"/>
      <c r="Q39" s="40"/>
      <c r="R39" s="40"/>
    </row>
    <row r="40" spans="1:18" x14ac:dyDescent="0.4">
      <c r="A40" s="9">
        <v>32</v>
      </c>
      <c r="B40" s="5">
        <v>44011</v>
      </c>
      <c r="C40" s="47">
        <v>1</v>
      </c>
      <c r="D40" s="57">
        <v>1.27</v>
      </c>
      <c r="E40" s="58">
        <v>1.5</v>
      </c>
      <c r="F40" s="64">
        <v>2</v>
      </c>
      <c r="G40" s="22">
        <f t="shared" si="2"/>
        <v>127970.45629829753</v>
      </c>
      <c r="H40" s="22">
        <f t="shared" si="3"/>
        <v>133829.8377973813</v>
      </c>
      <c r="I40" s="22">
        <f t="shared" si="4"/>
        <v>156042.03033982625</v>
      </c>
      <c r="J40" s="44">
        <f t="shared" si="11"/>
        <v>3698.2118186580537</v>
      </c>
      <c r="K40" s="45">
        <f t="shared" si="12"/>
        <v>3842.0049128434821</v>
      </c>
      <c r="L40" s="46">
        <f t="shared" si="13"/>
        <v>4416.2838775422515</v>
      </c>
      <c r="M40" s="44">
        <f t="shared" si="14"/>
        <v>4696.7290096957286</v>
      </c>
      <c r="N40" s="45">
        <f t="shared" si="15"/>
        <v>5763.0073692652231</v>
      </c>
      <c r="O40" s="46">
        <f t="shared" si="16"/>
        <v>8832.567755084503</v>
      </c>
      <c r="P40" s="40"/>
      <c r="Q40" s="40"/>
      <c r="R40" s="40"/>
    </row>
    <row r="41" spans="1:18" x14ac:dyDescent="0.4">
      <c r="A41" s="9">
        <v>33</v>
      </c>
      <c r="B41" s="5">
        <v>44034</v>
      </c>
      <c r="C41" s="47">
        <v>1</v>
      </c>
      <c r="D41" s="57">
        <v>1.27</v>
      </c>
      <c r="E41" s="58">
        <v>1.5</v>
      </c>
      <c r="F41" s="59">
        <v>-1</v>
      </c>
      <c r="G41" s="22">
        <f t="shared" si="2"/>
        <v>132846.13068326266</v>
      </c>
      <c r="H41" s="22">
        <f t="shared" si="3"/>
        <v>139852.18049826345</v>
      </c>
      <c r="I41" s="22">
        <f t="shared" si="4"/>
        <v>151360.76942963147</v>
      </c>
      <c r="J41" s="44">
        <f t="shared" si="11"/>
        <v>3839.1136889489258</v>
      </c>
      <c r="K41" s="45">
        <f t="shared" si="12"/>
        <v>4014.8951339214391</v>
      </c>
      <c r="L41" s="46">
        <f t="shared" si="13"/>
        <v>4681.2609101947874</v>
      </c>
      <c r="M41" s="44">
        <f t="shared" si="14"/>
        <v>4875.6743849651357</v>
      </c>
      <c r="N41" s="45">
        <f t="shared" si="15"/>
        <v>6022.3427008821582</v>
      </c>
      <c r="O41" s="46">
        <f t="shared" si="16"/>
        <v>-4681.2609101947874</v>
      </c>
      <c r="P41" s="40"/>
      <c r="Q41" s="40"/>
      <c r="R41" s="40"/>
    </row>
    <row r="42" spans="1:18" x14ac:dyDescent="0.4">
      <c r="A42" s="9">
        <v>34</v>
      </c>
      <c r="B42" s="5">
        <v>44056</v>
      </c>
      <c r="C42" s="47">
        <v>1</v>
      </c>
      <c r="D42" s="57">
        <v>-1</v>
      </c>
      <c r="E42" s="58">
        <v>-1</v>
      </c>
      <c r="F42" s="59">
        <v>-1</v>
      </c>
      <c r="G42" s="22">
        <f t="shared" si="2"/>
        <v>128860.74676276479</v>
      </c>
      <c r="H42" s="22">
        <f t="shared" si="3"/>
        <v>135656.61508331556</v>
      </c>
      <c r="I42" s="22">
        <f t="shared" si="4"/>
        <v>146819.94634674254</v>
      </c>
      <c r="J42" s="44">
        <f t="shared" si="11"/>
        <v>3985.3839204978794</v>
      </c>
      <c r="K42" s="45">
        <f t="shared" si="12"/>
        <v>4195.5654149479033</v>
      </c>
      <c r="L42" s="46">
        <f t="shared" si="13"/>
        <v>4540.8230828889436</v>
      </c>
      <c r="M42" s="44">
        <f>IF(D42="","",J42*D42)</f>
        <v>-3985.3839204978794</v>
      </c>
      <c r="N42" s="45">
        <f t="shared" si="15"/>
        <v>-4195.5654149479033</v>
      </c>
      <c r="O42" s="46">
        <f t="shared" si="16"/>
        <v>-4540.8230828889436</v>
      </c>
      <c r="P42" s="40"/>
      <c r="Q42" s="40"/>
      <c r="R42" s="40"/>
    </row>
    <row r="43" spans="1:18" x14ac:dyDescent="0.4">
      <c r="A43" s="3">
        <v>35</v>
      </c>
      <c r="B43" s="5">
        <v>44081</v>
      </c>
      <c r="C43" s="47">
        <v>1</v>
      </c>
      <c r="D43" s="57">
        <v>-1</v>
      </c>
      <c r="E43" s="58">
        <v>-1</v>
      </c>
      <c r="F43" s="59">
        <v>-1</v>
      </c>
      <c r="G43" s="22">
        <f>IF(D43="","",G42+M43)</f>
        <v>124994.92435988184</v>
      </c>
      <c r="H43" s="22">
        <f t="shared" ref="H43:I43" si="17">IF(E43="","",H42+N43)</f>
        <v>131586.91663081609</v>
      </c>
      <c r="I43" s="22">
        <f t="shared" si="17"/>
        <v>142415.34795634027</v>
      </c>
      <c r="J43" s="44">
        <f t="shared" si="11"/>
        <v>3865.8224028829436</v>
      </c>
      <c r="K43" s="45">
        <f t="shared" si="12"/>
        <v>4069.6984524994664</v>
      </c>
      <c r="L43" s="46">
        <f t="shared" si="13"/>
        <v>4404.598390402276</v>
      </c>
      <c r="M43" s="44">
        <f t="shared" si="14"/>
        <v>-3865.8224028829436</v>
      </c>
      <c r="N43" s="45">
        <f t="shared" si="15"/>
        <v>-4069.6984524994664</v>
      </c>
      <c r="O43" s="46">
        <f t="shared" si="16"/>
        <v>-4404.598390402276</v>
      </c>
    </row>
    <row r="44" spans="1:18" x14ac:dyDescent="0.4">
      <c r="A44" s="9">
        <v>36</v>
      </c>
      <c r="B44" s="5">
        <v>44098</v>
      </c>
      <c r="C44" s="47">
        <v>1</v>
      </c>
      <c r="D44" s="57">
        <v>-1</v>
      </c>
      <c r="E44" s="58">
        <v>-1</v>
      </c>
      <c r="F44" s="59">
        <v>-1</v>
      </c>
      <c r="G44" s="22">
        <f t="shared" ref="G44:G58" si="18">IF(D44="","",G43+M44)</f>
        <v>121245.07662908539</v>
      </c>
      <c r="H44" s="22">
        <f t="shared" ref="H44:H58" si="19">IF(E44="","",H43+N44)</f>
        <v>127639.30913189161</v>
      </c>
      <c r="I44" s="22">
        <f t="shared" ref="I44:I58" si="20">IF(F44="","",I43+O44)</f>
        <v>138142.88751765006</v>
      </c>
      <c r="J44" s="44">
        <f>IF(G43="","",G43*0.03)</f>
        <v>3749.8477307964549</v>
      </c>
      <c r="K44" s="45">
        <f t="shared" si="12"/>
        <v>3947.6074989244826</v>
      </c>
      <c r="L44" s="46">
        <f t="shared" si="13"/>
        <v>4272.4604386902074</v>
      </c>
      <c r="M44" s="44">
        <f>IF(D44="","",J44*D44)</f>
        <v>-3749.8477307964549</v>
      </c>
      <c r="N44" s="45">
        <f t="shared" si="15"/>
        <v>-3947.6074989244826</v>
      </c>
      <c r="O44" s="46">
        <f t="shared" si="16"/>
        <v>-4272.4604386902074</v>
      </c>
    </row>
    <row r="45" spans="1:18" x14ac:dyDescent="0.4">
      <c r="A45" s="9">
        <v>37</v>
      </c>
      <c r="B45" s="5">
        <v>44112</v>
      </c>
      <c r="C45" s="47">
        <v>2</v>
      </c>
      <c r="D45" s="57">
        <v>-1</v>
      </c>
      <c r="E45" s="58">
        <v>-1</v>
      </c>
      <c r="F45" s="59">
        <v>-1</v>
      </c>
      <c r="G45" s="22">
        <f t="shared" si="18"/>
        <v>117607.72433021283</v>
      </c>
      <c r="H45" s="22">
        <f t="shared" si="19"/>
        <v>123810.12985793487</v>
      </c>
      <c r="I45" s="22">
        <f t="shared" si="20"/>
        <v>133998.60089212056</v>
      </c>
      <c r="J45" s="44">
        <f t="shared" si="11"/>
        <v>3637.3522988725617</v>
      </c>
      <c r="K45" s="45">
        <f t="shared" si="12"/>
        <v>3829.1792739567481</v>
      </c>
      <c r="L45" s="46">
        <f t="shared" si="13"/>
        <v>4144.2866255295012</v>
      </c>
      <c r="M45" s="44">
        <f t="shared" si="14"/>
        <v>-3637.3522988725617</v>
      </c>
      <c r="N45" s="45">
        <f t="shared" si="15"/>
        <v>-3829.1792739567481</v>
      </c>
      <c r="O45" s="46">
        <f t="shared" si="16"/>
        <v>-4144.2866255295012</v>
      </c>
    </row>
    <row r="46" spans="1:18" x14ac:dyDescent="0.4">
      <c r="A46" s="9">
        <v>38</v>
      </c>
      <c r="B46" s="5">
        <v>44124</v>
      </c>
      <c r="C46" s="47">
        <v>1</v>
      </c>
      <c r="D46" s="57">
        <v>1.27</v>
      </c>
      <c r="E46" s="58">
        <v>1.5</v>
      </c>
      <c r="F46" s="80">
        <v>2</v>
      </c>
      <c r="G46" s="22">
        <f t="shared" si="18"/>
        <v>122088.57862719394</v>
      </c>
      <c r="H46" s="22">
        <f t="shared" si="19"/>
        <v>129381.58570154193</v>
      </c>
      <c r="I46" s="22">
        <f t="shared" si="20"/>
        <v>142038.5169456478</v>
      </c>
      <c r="J46" s="44">
        <f t="shared" si="11"/>
        <v>3528.2317299063848</v>
      </c>
      <c r="K46" s="45">
        <f t="shared" si="12"/>
        <v>3714.3038957380459</v>
      </c>
      <c r="L46" s="46">
        <f t="shared" si="13"/>
        <v>4019.958026763617</v>
      </c>
      <c r="M46" s="44">
        <f t="shared" si="14"/>
        <v>4480.8542969811087</v>
      </c>
      <c r="N46" s="45">
        <f t="shared" si="15"/>
        <v>5571.4558436070693</v>
      </c>
      <c r="O46" s="46">
        <f t="shared" si="16"/>
        <v>8039.916053527234</v>
      </c>
    </row>
    <row r="47" spans="1:18" x14ac:dyDescent="0.4">
      <c r="A47" s="9">
        <v>39</v>
      </c>
      <c r="B47" s="5">
        <v>44125</v>
      </c>
      <c r="C47" s="47">
        <v>2</v>
      </c>
      <c r="D47" s="57">
        <v>1.27</v>
      </c>
      <c r="E47" s="58">
        <v>1.5</v>
      </c>
      <c r="F47" s="64">
        <v>2</v>
      </c>
      <c r="G47" s="22">
        <f t="shared" si="18"/>
        <v>126740.15347289003</v>
      </c>
      <c r="H47" s="22">
        <f t="shared" si="19"/>
        <v>135203.75705811131</v>
      </c>
      <c r="I47" s="22">
        <f t="shared" si="20"/>
        <v>150560.82796238668</v>
      </c>
      <c r="J47" s="44">
        <f t="shared" si="11"/>
        <v>3662.657358815818</v>
      </c>
      <c r="K47" s="45">
        <f t="shared" si="12"/>
        <v>3881.447571046258</v>
      </c>
      <c r="L47" s="46">
        <f t="shared" si="13"/>
        <v>4261.1555083694338</v>
      </c>
      <c r="M47" s="44">
        <f t="shared" si="14"/>
        <v>4651.5748456960891</v>
      </c>
      <c r="N47" s="45">
        <f t="shared" si="15"/>
        <v>5822.1713565693872</v>
      </c>
      <c r="O47" s="46">
        <f t="shared" si="16"/>
        <v>8522.3110167388677</v>
      </c>
    </row>
    <row r="48" spans="1:18" x14ac:dyDescent="0.4">
      <c r="A48" s="9">
        <v>40</v>
      </c>
      <c r="B48" s="5">
        <v>44134</v>
      </c>
      <c r="C48" s="47">
        <v>1</v>
      </c>
      <c r="D48" s="57">
        <v>1.27</v>
      </c>
      <c r="E48" s="58">
        <v>1.5</v>
      </c>
      <c r="F48" s="80">
        <v>2</v>
      </c>
      <c r="G48" s="22">
        <f t="shared" si="18"/>
        <v>131568.95332020713</v>
      </c>
      <c r="H48" s="22">
        <f t="shared" si="19"/>
        <v>141287.92612572631</v>
      </c>
      <c r="I48" s="22">
        <f t="shared" si="20"/>
        <v>159594.47764012989</v>
      </c>
      <c r="J48" s="44">
        <f t="shared" si="11"/>
        <v>3802.2046041867006</v>
      </c>
      <c r="K48" s="45">
        <f t="shared" si="12"/>
        <v>4056.1127117433393</v>
      </c>
      <c r="L48" s="46">
        <f t="shared" si="13"/>
        <v>4516.8248388716002</v>
      </c>
      <c r="M48" s="44">
        <f t="shared" si="14"/>
        <v>4828.7998473171101</v>
      </c>
      <c r="N48" s="45">
        <f t="shared" si="15"/>
        <v>6084.1690676150092</v>
      </c>
      <c r="O48" s="46">
        <f t="shared" si="16"/>
        <v>9033.6496777432003</v>
      </c>
    </row>
    <row r="49" spans="1:15" x14ac:dyDescent="0.4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>
        <f t="shared" si="11"/>
        <v>3947.0685996062139</v>
      </c>
      <c r="K49" s="45">
        <f t="shared" si="12"/>
        <v>4238.6377837717891</v>
      </c>
      <c r="L49" s="46">
        <f t="shared" si="13"/>
        <v>4787.8343292038962</v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4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4">
      <c r="A51" s="9">
        <v>43</v>
      </c>
      <c r="B51" s="5"/>
      <c r="C51" s="47"/>
      <c r="D51" s="57"/>
      <c r="E51" s="58"/>
      <c r="F51" s="64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4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4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4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4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4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4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9.5" thickBot="1" x14ac:dyDescent="0.45">
      <c r="A58" s="9">
        <v>50</v>
      </c>
      <c r="B58" s="6">
        <v>44134</v>
      </c>
      <c r="C58" s="51"/>
      <c r="D58" s="60"/>
      <c r="E58" s="61"/>
      <c r="F58" s="62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9.5" thickBot="1" x14ac:dyDescent="0.45">
      <c r="A59" s="9"/>
      <c r="B59" s="89" t="s">
        <v>5</v>
      </c>
      <c r="C59" s="90"/>
      <c r="D59" s="7">
        <f>COUNTIF(D9:D58,1.27)</f>
        <v>22</v>
      </c>
      <c r="E59" s="7">
        <f>COUNTIF(E9:E58,1.5)</f>
        <v>21</v>
      </c>
      <c r="F59" s="8">
        <f>COUNTIF(F9:F58,2)</f>
        <v>19</v>
      </c>
      <c r="G59" s="70">
        <f>MAX(G8:G58)</f>
        <v>142561.06490735104</v>
      </c>
      <c r="H59" s="71">
        <f t="shared" ref="H59:I59" si="21">MAX(H8:H58)</f>
        <v>151676.47634090536</v>
      </c>
      <c r="I59" s="72">
        <f t="shared" si="21"/>
        <v>171880.94077994805</v>
      </c>
      <c r="J59" s="67" t="s">
        <v>29</v>
      </c>
      <c r="K59" s="68">
        <f>B58-B9</f>
        <v>815</v>
      </c>
      <c r="L59" s="69" t="s">
        <v>30</v>
      </c>
      <c r="M59" s="9"/>
      <c r="N59" s="3"/>
      <c r="O59" s="4"/>
    </row>
    <row r="60" spans="1:15" ht="19.5" thickBot="1" x14ac:dyDescent="0.45">
      <c r="A60" s="9"/>
      <c r="B60" s="83" t="s">
        <v>6</v>
      </c>
      <c r="C60" s="84"/>
      <c r="D60" s="7">
        <f>COUNTIF(D9:D58,-1)</f>
        <v>18</v>
      </c>
      <c r="E60" s="7">
        <f>COUNTIF(E9:E58,-1)</f>
        <v>19</v>
      </c>
      <c r="F60" s="8">
        <f>COUNTIF(F9:F58,-1)</f>
        <v>21</v>
      </c>
      <c r="G60" s="81" t="s">
        <v>28</v>
      </c>
      <c r="H60" s="82"/>
      <c r="I60" s="88"/>
      <c r="J60" s="81" t="s">
        <v>31</v>
      </c>
      <c r="K60" s="82"/>
      <c r="L60" s="88"/>
      <c r="M60" s="9"/>
      <c r="N60" s="3"/>
      <c r="O60" s="4"/>
    </row>
    <row r="61" spans="1:15" ht="19.5" thickBot="1" x14ac:dyDescent="0.45">
      <c r="A61" s="9"/>
      <c r="B61" s="83" t="s">
        <v>33</v>
      </c>
      <c r="C61" s="84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1.4256106490735105</v>
      </c>
      <c r="H61" s="77">
        <f t="shared" ref="H61:I61" si="22">H59/H8</f>
        <v>1.5167647634090535</v>
      </c>
      <c r="I61" s="78">
        <f t="shared" si="22"/>
        <v>1.7188094077994804</v>
      </c>
      <c r="J61" s="65">
        <f>(G61-100%)*30/K59</f>
        <v>1.5666649659147627E-2</v>
      </c>
      <c r="K61" s="65">
        <f>(H61-100%)*30/K59</f>
        <v>1.9022015831008106E-2</v>
      </c>
      <c r="L61" s="66">
        <f>(I61-100%)*30/K59</f>
        <v>2.6459242004888851E-2</v>
      </c>
      <c r="M61" s="10"/>
      <c r="N61" s="2"/>
      <c r="O61" s="11"/>
    </row>
    <row r="62" spans="1:15" ht="19.5" thickBot="1" x14ac:dyDescent="0.45">
      <c r="A62" s="3"/>
      <c r="B62" s="81" t="s">
        <v>4</v>
      </c>
      <c r="C62" s="82"/>
      <c r="D62" s="79">
        <f t="shared" ref="D62:E62" si="23">D59/(D59+D60+D61)</f>
        <v>0.55000000000000004</v>
      </c>
      <c r="E62" s="74">
        <f t="shared" si="23"/>
        <v>0.52500000000000002</v>
      </c>
      <c r="F62" s="75">
        <f>F59/(F59+F60+F61)</f>
        <v>0.47499999999999998</v>
      </c>
    </row>
    <row r="64" spans="1:15" x14ac:dyDescent="0.4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K1845" zoomScale="80" zoomScaleNormal="80" workbookViewId="0">
      <selection activeCell="W1941" sqref="W1941"/>
    </sheetView>
  </sheetViews>
  <sheetFormatPr defaultColWidth="8.125" defaultRowHeight="14.25" x14ac:dyDescent="0.4"/>
  <cols>
    <col min="1" max="1" width="6.625" style="53" customWidth="1"/>
    <col min="2" max="2" width="7.25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145" zoomScaleSheetLayoutView="100" workbookViewId="0">
      <selection activeCell="A10" sqref="A10"/>
    </sheetView>
  </sheetViews>
  <sheetFormatPr defaultColWidth="8.125" defaultRowHeight="13.5" x14ac:dyDescent="0.4"/>
  <cols>
    <col min="1" max="16384" width="8.125" style="52"/>
  </cols>
  <sheetData>
    <row r="1" spans="1:10" x14ac:dyDescent="0.4">
      <c r="A1" s="52" t="s">
        <v>24</v>
      </c>
    </row>
    <row r="2" spans="1:10" x14ac:dyDescent="0.4">
      <c r="A2" s="91" t="s">
        <v>40</v>
      </c>
      <c r="B2" s="92"/>
      <c r="C2" s="92"/>
      <c r="D2" s="92"/>
      <c r="E2" s="92"/>
      <c r="F2" s="92"/>
      <c r="G2" s="92"/>
      <c r="H2" s="92"/>
      <c r="I2" s="92"/>
      <c r="J2" s="92"/>
    </row>
    <row r="3" spans="1:10" x14ac:dyDescent="0.4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 x14ac:dyDescent="0.4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 x14ac:dyDescent="0.4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 x14ac:dyDescent="0.4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 x14ac:dyDescent="0.4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 x14ac:dyDescent="0.4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 x14ac:dyDescent="0.4">
      <c r="A9" s="92"/>
      <c r="B9" s="92"/>
      <c r="C9" s="92"/>
      <c r="D9" s="92"/>
      <c r="E9" s="92"/>
      <c r="F9" s="92"/>
      <c r="G9" s="92"/>
      <c r="H9" s="92"/>
      <c r="I9" s="92"/>
      <c r="J9" s="92"/>
    </row>
    <row r="11" spans="1:10" x14ac:dyDescent="0.4">
      <c r="A11" s="52" t="s">
        <v>25</v>
      </c>
    </row>
    <row r="12" spans="1:10" x14ac:dyDescent="0.4">
      <c r="A12" s="93" t="s">
        <v>38</v>
      </c>
      <c r="B12" s="94"/>
      <c r="C12" s="94"/>
      <c r="D12" s="94"/>
      <c r="E12" s="94"/>
      <c r="F12" s="94"/>
      <c r="G12" s="94"/>
      <c r="H12" s="94"/>
      <c r="I12" s="94"/>
      <c r="J12" s="94"/>
    </row>
    <row r="13" spans="1:10" x14ac:dyDescent="0.4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 x14ac:dyDescent="0.4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 x14ac:dyDescent="0.4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 x14ac:dyDescent="0.4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 x14ac:dyDescent="0.4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 x14ac:dyDescent="0.4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 x14ac:dyDescent="0.4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0" x14ac:dyDescent="0.4">
      <c r="A21" s="52" t="s">
        <v>26</v>
      </c>
    </row>
    <row r="22" spans="1:10" x14ac:dyDescent="0.4">
      <c r="A22" s="93" t="s">
        <v>39</v>
      </c>
      <c r="B22" s="93"/>
      <c r="C22" s="93"/>
      <c r="D22" s="93"/>
      <c r="E22" s="93"/>
      <c r="F22" s="93"/>
      <c r="G22" s="93"/>
      <c r="H22" s="93"/>
      <c r="I22" s="93"/>
      <c r="J22" s="93"/>
    </row>
    <row r="23" spans="1:10" x14ac:dyDescent="0.4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 x14ac:dyDescent="0.4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 x14ac:dyDescent="0.4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 x14ac:dyDescent="0.4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 x14ac:dyDescent="0.4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 x14ac:dyDescent="0.4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 x14ac:dyDescent="0.4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80" zoomScaleNormal="80" workbookViewId="0">
      <selection activeCell="H5" sqref="H5"/>
    </sheetView>
  </sheetViews>
  <sheetFormatPr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30" t="s">
        <v>13</v>
      </c>
      <c r="B1" s="31"/>
      <c r="C1" s="32"/>
      <c r="D1" s="33"/>
      <c r="E1" s="32"/>
      <c r="F1" s="33"/>
      <c r="G1" s="32"/>
      <c r="H1" s="33"/>
    </row>
    <row r="2" spans="1:8" x14ac:dyDescent="0.4">
      <c r="A2" s="34"/>
      <c r="B2" s="32"/>
      <c r="C2" s="32"/>
      <c r="D2" s="33"/>
      <c r="E2" s="32"/>
      <c r="F2" s="33"/>
      <c r="G2" s="32"/>
      <c r="H2" s="33"/>
    </row>
    <row r="3" spans="1:8" x14ac:dyDescent="0.4">
      <c r="A3" s="35" t="s">
        <v>14</v>
      </c>
      <c r="B3" s="35" t="s">
        <v>15</v>
      </c>
      <c r="C3" s="35" t="s">
        <v>16</v>
      </c>
      <c r="D3" s="36" t="s">
        <v>17</v>
      </c>
      <c r="E3" s="35" t="s">
        <v>18</v>
      </c>
      <c r="F3" s="36" t="s">
        <v>17</v>
      </c>
      <c r="G3" s="35" t="s">
        <v>19</v>
      </c>
      <c r="H3" s="36" t="s">
        <v>17</v>
      </c>
    </row>
    <row r="4" spans="1:8" x14ac:dyDescent="0.4">
      <c r="A4" s="37" t="s">
        <v>20</v>
      </c>
      <c r="B4" s="37" t="s">
        <v>41</v>
      </c>
      <c r="C4" s="37"/>
      <c r="D4" s="38"/>
      <c r="E4" s="37"/>
      <c r="F4" s="38"/>
      <c r="G4" s="37" t="s">
        <v>42</v>
      </c>
      <c r="H4" s="38">
        <v>44162</v>
      </c>
    </row>
    <row r="5" spans="1:8" x14ac:dyDescent="0.4">
      <c r="A5" s="37" t="s">
        <v>20</v>
      </c>
      <c r="B5" s="37"/>
      <c r="C5" s="37"/>
      <c r="D5" s="38"/>
      <c r="E5" s="37"/>
      <c r="F5" s="39"/>
      <c r="G5" s="37"/>
      <c r="H5" s="39"/>
    </row>
    <row r="6" spans="1:8" x14ac:dyDescent="0.4">
      <c r="A6" s="37" t="s">
        <v>20</v>
      </c>
      <c r="B6" s="37"/>
      <c r="C6" s="37"/>
      <c r="D6" s="39"/>
      <c r="E6" s="37"/>
      <c r="F6" s="39"/>
      <c r="G6" s="37"/>
      <c r="H6" s="39"/>
    </row>
    <row r="7" spans="1:8" x14ac:dyDescent="0.4">
      <c r="A7" s="37" t="s">
        <v>20</v>
      </c>
      <c r="B7" s="37"/>
      <c r="C7" s="37"/>
      <c r="D7" s="39"/>
      <c r="E7" s="37"/>
      <c r="F7" s="39"/>
      <c r="G7" s="37"/>
      <c r="H7" s="39"/>
    </row>
    <row r="8" spans="1:8" x14ac:dyDescent="0.4">
      <c r="A8" s="37" t="s">
        <v>20</v>
      </c>
      <c r="B8" s="37"/>
      <c r="C8" s="37"/>
      <c r="D8" s="39"/>
      <c r="E8" s="37"/>
      <c r="F8" s="39"/>
      <c r="G8" s="37"/>
      <c r="H8" s="39"/>
    </row>
    <row r="9" spans="1:8" x14ac:dyDescent="0.4">
      <c r="A9" s="37" t="s">
        <v>20</v>
      </c>
      <c r="B9" s="37"/>
      <c r="C9" s="37"/>
      <c r="D9" s="39"/>
      <c r="E9" s="37"/>
      <c r="F9" s="39"/>
      <c r="G9" s="37"/>
      <c r="H9" s="39"/>
    </row>
    <row r="10" spans="1:8" x14ac:dyDescent="0.4">
      <c r="A10" s="37" t="s">
        <v>20</v>
      </c>
      <c r="B10" s="37"/>
      <c r="C10" s="37"/>
      <c r="D10" s="39"/>
      <c r="E10" s="37"/>
      <c r="F10" s="39"/>
      <c r="G10" s="37"/>
      <c r="H10" s="39"/>
    </row>
    <row r="11" spans="1:8" x14ac:dyDescent="0.4">
      <c r="A11" s="37" t="s">
        <v>20</v>
      </c>
      <c r="B11" s="37"/>
      <c r="C11" s="37"/>
      <c r="D11" s="39"/>
      <c r="E11" s="37"/>
      <c r="F11" s="39"/>
      <c r="G11" s="37"/>
      <c r="H11" s="39"/>
    </row>
    <row r="12" spans="1:8" x14ac:dyDescent="0.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kenji&amp;mieko</cp:lastModifiedBy>
  <dcterms:created xsi:type="dcterms:W3CDTF">2020-09-18T03:10:57Z</dcterms:created>
  <dcterms:modified xsi:type="dcterms:W3CDTF">2020-11-26T17:10:57Z</dcterms:modified>
</cp:coreProperties>
</file>