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05D8FD0-68DC-4779-BCE0-06FD67A7696B}" xr6:coauthVersionLast="45" xr6:coauthVersionMax="45" xr10:uidLastSave="{00000000-0000-0000-0000-000000000000}"/>
  <bookViews>
    <workbookView xWindow="-120" yWindow="-120" windowWidth="20730" windowHeight="11160" firstSheet="1" activeTab="2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91029"/>
</workbook>
</file>

<file path=xl/calcChain.xml><?xml version="1.0" encoding="utf-8"?>
<calcChain xmlns="http://schemas.openxmlformats.org/spreadsheetml/2006/main">
  <c r="G33" i="32" l="1"/>
  <c r="G34" i="32"/>
  <c r="G35" i="32"/>
  <c r="D33" i="32"/>
  <c r="D34" i="32"/>
  <c r="D35" i="32"/>
  <c r="M33" i="31" l="1"/>
  <c r="M34" i="31"/>
  <c r="M35" i="31"/>
  <c r="I32" i="31"/>
  <c r="I33" i="31"/>
  <c r="I34" i="31"/>
  <c r="G32" i="31"/>
  <c r="G33" i="31"/>
  <c r="G34" i="31"/>
  <c r="E32" i="31"/>
  <c r="E33" i="31"/>
  <c r="E34" i="31"/>
  <c r="D32" i="31"/>
  <c r="D33" i="31"/>
  <c r="D34" i="31"/>
  <c r="I32" i="32"/>
  <c r="I33" i="32"/>
  <c r="I34" i="32"/>
  <c r="I35" i="32"/>
  <c r="E32" i="32"/>
  <c r="E33" i="32"/>
  <c r="E34" i="32"/>
  <c r="M32" i="33"/>
  <c r="M33" i="33"/>
  <c r="M34" i="33"/>
  <c r="M35" i="33"/>
  <c r="M36" i="33"/>
  <c r="M31" i="32" l="1"/>
  <c r="M33" i="32"/>
  <c r="M31" i="31"/>
  <c r="M32" i="31"/>
  <c r="I30" i="31"/>
  <c r="I31" i="31"/>
  <c r="G30" i="31"/>
  <c r="G31" i="31"/>
  <c r="E30" i="31"/>
  <c r="E31" i="31"/>
  <c r="D30" i="31"/>
  <c r="D31" i="31"/>
  <c r="D26" i="31"/>
  <c r="D27" i="31"/>
  <c r="D28" i="31"/>
  <c r="D29" i="31"/>
  <c r="I29" i="32"/>
  <c r="I30" i="32"/>
  <c r="I31" i="32"/>
  <c r="G29" i="32"/>
  <c r="G30" i="32"/>
  <c r="G31" i="32"/>
  <c r="G32" i="32"/>
  <c r="E29" i="32"/>
  <c r="E30" i="32"/>
  <c r="E31" i="32"/>
  <c r="D29" i="32"/>
  <c r="D30" i="32"/>
  <c r="D31" i="32"/>
  <c r="D32" i="32"/>
  <c r="M32" i="32" s="1"/>
  <c r="M29" i="33"/>
  <c r="M30" i="33"/>
  <c r="M31" i="33"/>
  <c r="G26" i="31"/>
  <c r="G27" i="31"/>
  <c r="G28" i="31"/>
  <c r="G29" i="31"/>
  <c r="M26" i="31"/>
  <c r="M27" i="31"/>
  <c r="M28" i="31"/>
  <c r="M29" i="31"/>
  <c r="M30" i="31"/>
  <c r="M29" i="32"/>
  <c r="M30" i="32"/>
  <c r="I26" i="31" l="1"/>
  <c r="I27" i="31"/>
  <c r="I28" i="31"/>
  <c r="I29" i="31"/>
  <c r="E26" i="31"/>
  <c r="E27" i="31"/>
  <c r="E28" i="31"/>
  <c r="E29" i="31"/>
  <c r="I27" i="32"/>
  <c r="I28" i="32"/>
  <c r="G27" i="32"/>
  <c r="G28" i="32"/>
  <c r="E27" i="32"/>
  <c r="E28" i="32"/>
  <c r="D26" i="32" l="1"/>
  <c r="D27" i="32"/>
  <c r="D28" i="32"/>
  <c r="M28" i="32" s="1"/>
  <c r="E24" i="31"/>
  <c r="E25" i="31"/>
  <c r="M25" i="33"/>
  <c r="M27" i="33"/>
  <c r="M28" i="33"/>
  <c r="I24" i="31"/>
  <c r="I25" i="31"/>
  <c r="G24" i="31"/>
  <c r="G25" i="31"/>
  <c r="D24" i="31"/>
  <c r="D25" i="31"/>
  <c r="M27" i="32" l="1"/>
  <c r="I24" i="32"/>
  <c r="I25" i="32"/>
  <c r="I26" i="32"/>
  <c r="G24" i="32"/>
  <c r="G25" i="32"/>
  <c r="G26" i="32"/>
  <c r="E24" i="32"/>
  <c r="E25" i="32"/>
  <c r="E26" i="32"/>
  <c r="D23" i="32"/>
  <c r="D24" i="32"/>
  <c r="M24" i="32" s="1"/>
  <c r="D25" i="32"/>
  <c r="M25" i="32" s="1"/>
  <c r="M22" i="33" l="1"/>
  <c r="M23" i="33"/>
  <c r="M23" i="31" s="1"/>
  <c r="M24" i="33"/>
  <c r="M24" i="31" s="1"/>
  <c r="M21" i="31"/>
  <c r="M22" i="31"/>
  <c r="M25" i="31"/>
  <c r="I21" i="31"/>
  <c r="I22" i="31"/>
  <c r="I23" i="31"/>
  <c r="G21" i="31"/>
  <c r="G22" i="31"/>
  <c r="G23" i="31"/>
  <c r="D21" i="31"/>
  <c r="D22" i="31"/>
  <c r="D23" i="31"/>
  <c r="G21" i="32"/>
  <c r="G22" i="32"/>
  <c r="G23" i="32"/>
  <c r="E21" i="32"/>
  <c r="E22" i="32"/>
  <c r="E23" i="32"/>
  <c r="D21" i="32"/>
  <c r="D22" i="32"/>
  <c r="E17" i="31"/>
  <c r="E18" i="31"/>
  <c r="E19" i="31"/>
  <c r="E20" i="31"/>
  <c r="E21" i="31"/>
  <c r="E22" i="31"/>
  <c r="E23" i="31"/>
  <c r="I20" i="32"/>
  <c r="I21" i="32"/>
  <c r="I22" i="32"/>
  <c r="I23" i="32"/>
  <c r="I17" i="31"/>
  <c r="I18" i="31"/>
  <c r="I19" i="31"/>
  <c r="I20" i="31"/>
  <c r="G19" i="32"/>
  <c r="G20" i="32"/>
  <c r="E19" i="32"/>
  <c r="E20" i="32"/>
  <c r="D19" i="32"/>
  <c r="D20" i="32"/>
  <c r="G17" i="31"/>
  <c r="G18" i="31"/>
  <c r="G19" i="31"/>
  <c r="G20" i="31"/>
  <c r="D19" i="31"/>
  <c r="D20" i="31"/>
  <c r="M19" i="33"/>
  <c r="M20" i="33"/>
  <c r="M21" i="33"/>
  <c r="M19" i="31"/>
  <c r="M20" i="31"/>
  <c r="M19" i="32"/>
  <c r="M20" i="32"/>
  <c r="M21" i="32"/>
  <c r="M17" i="32"/>
  <c r="M23" i="32"/>
  <c r="M17" i="33"/>
  <c r="M17" i="31" s="1"/>
  <c r="M18" i="33"/>
  <c r="M18" i="31" s="1"/>
  <c r="I17" i="32"/>
  <c r="I18" i="32"/>
  <c r="I19" i="32"/>
  <c r="G17" i="32"/>
  <c r="G18" i="32"/>
  <c r="E17" i="32"/>
  <c r="E18" i="32"/>
  <c r="D17" i="31"/>
  <c r="D18" i="31"/>
  <c r="G16" i="31"/>
  <c r="D16" i="32"/>
  <c r="D17" i="32"/>
  <c r="D18" i="32"/>
  <c r="D15" i="32"/>
  <c r="M16" i="32"/>
  <c r="I15" i="31"/>
  <c r="I16" i="31"/>
  <c r="M15" i="33"/>
  <c r="M16" i="33"/>
  <c r="M22" i="32" l="1"/>
  <c r="M18" i="32"/>
  <c r="M14" i="31"/>
  <c r="M15" i="31"/>
  <c r="M16" i="31"/>
  <c r="I14" i="32"/>
  <c r="I15" i="32"/>
  <c r="I16" i="32"/>
  <c r="G14" i="32"/>
  <c r="G15" i="32"/>
  <c r="G16" i="32"/>
  <c r="E14" i="32"/>
  <c r="E15" i="32"/>
  <c r="E16" i="32"/>
  <c r="D14" i="31"/>
  <c r="D15" i="31"/>
  <c r="D16" i="31"/>
  <c r="I13" i="31"/>
  <c r="I14" i="31"/>
  <c r="M10" i="33"/>
  <c r="M11" i="33"/>
  <c r="M11" i="31" s="1"/>
  <c r="M12" i="33"/>
  <c r="M13" i="33"/>
  <c r="M13" i="31" s="1"/>
  <c r="M14" i="33"/>
  <c r="M10" i="31"/>
  <c r="M12" i="31"/>
  <c r="E12" i="31"/>
  <c r="E13" i="31"/>
  <c r="E14" i="31"/>
  <c r="E15" i="31"/>
  <c r="E16" i="31"/>
  <c r="D12" i="31"/>
  <c r="D13" i="31"/>
  <c r="I11" i="31"/>
  <c r="I12" i="31"/>
  <c r="I11" i="32"/>
  <c r="I12" i="32"/>
  <c r="I13" i="32"/>
  <c r="E11" i="32"/>
  <c r="E12" i="32"/>
  <c r="E13" i="32"/>
  <c r="M15" i="32" l="1"/>
  <c r="G10" i="31"/>
  <c r="G11" i="31"/>
  <c r="G12" i="31"/>
  <c r="G13" i="31"/>
  <c r="G14" i="31"/>
  <c r="G15" i="31"/>
  <c r="G10" i="32"/>
  <c r="G11" i="32"/>
  <c r="G12" i="32"/>
  <c r="G13" i="32"/>
  <c r="G9" i="31"/>
  <c r="I9" i="32"/>
  <c r="G9" i="32"/>
  <c r="M9" i="33"/>
  <c r="I9" i="31" l="1"/>
  <c r="I10" i="31"/>
  <c r="E10" i="31"/>
  <c r="E11" i="31"/>
  <c r="D10" i="31"/>
  <c r="D11" i="31"/>
  <c r="M9" i="31"/>
  <c r="E9" i="31"/>
  <c r="D9" i="31"/>
  <c r="I10" i="32"/>
  <c r="E10" i="32"/>
  <c r="E9" i="32"/>
  <c r="D9" i="32"/>
  <c r="D10" i="32" s="1"/>
  <c r="M10" i="32" l="1"/>
  <c r="D11" i="32"/>
  <c r="M9" i="32"/>
  <c r="D12" i="32" l="1"/>
  <c r="M11" i="32"/>
  <c r="K4" i="31"/>
  <c r="K4" i="32"/>
  <c r="U108" i="33"/>
  <c r="S108" i="33"/>
  <c r="V108" i="33" s="1"/>
  <c r="Q108" i="33"/>
  <c r="Z108" i="33" s="1"/>
  <c r="L108" i="33"/>
  <c r="J108" i="33"/>
  <c r="U107" i="33"/>
  <c r="S107" i="33"/>
  <c r="V107" i="33" s="1"/>
  <c r="Q107" i="33"/>
  <c r="Z107" i="33" s="1"/>
  <c r="L107" i="33"/>
  <c r="J107" i="33"/>
  <c r="U106" i="33"/>
  <c r="S106" i="33"/>
  <c r="V106" i="33" s="1"/>
  <c r="Q106" i="33"/>
  <c r="L106" i="33"/>
  <c r="J106" i="33"/>
  <c r="U105" i="33"/>
  <c r="S105" i="33"/>
  <c r="V105" i="33"/>
  <c r="Q105" i="33"/>
  <c r="Z105" i="33" s="1"/>
  <c r="L105" i="33"/>
  <c r="J105" i="33"/>
  <c r="U104" i="33"/>
  <c r="S104" i="33"/>
  <c r="V104" i="33" s="1"/>
  <c r="Q104" i="33"/>
  <c r="Z104" i="33" s="1"/>
  <c r="L104" i="33"/>
  <c r="J104" i="33"/>
  <c r="U103" i="33"/>
  <c r="S103" i="33"/>
  <c r="V103" i="33" s="1"/>
  <c r="Q103" i="33"/>
  <c r="Z103" i="33" s="1"/>
  <c r="L103" i="33"/>
  <c r="J103" i="33"/>
  <c r="U102" i="33"/>
  <c r="S102" i="33"/>
  <c r="V102" i="33"/>
  <c r="Q102" i="33"/>
  <c r="L102" i="33"/>
  <c r="J102" i="33"/>
  <c r="U101" i="33"/>
  <c r="S101" i="33"/>
  <c r="V101" i="33" s="1"/>
  <c r="Q101" i="33"/>
  <c r="Y101" i="33" s="1"/>
  <c r="L101" i="33"/>
  <c r="J101" i="33"/>
  <c r="U100" i="33"/>
  <c r="S100" i="33"/>
  <c r="V100" i="33" s="1"/>
  <c r="Q100" i="33"/>
  <c r="Z100" i="33" s="1"/>
  <c r="L100" i="33"/>
  <c r="J100" i="33"/>
  <c r="U99" i="33"/>
  <c r="S99" i="33"/>
  <c r="V99" i="33" s="1"/>
  <c r="Q99" i="33"/>
  <c r="Z99" i="33" s="1"/>
  <c r="L99" i="33"/>
  <c r="J99" i="33"/>
  <c r="U98" i="33"/>
  <c r="S98" i="33"/>
  <c r="V98" i="33" s="1"/>
  <c r="Q98" i="33"/>
  <c r="L98" i="33"/>
  <c r="J98" i="33"/>
  <c r="U97" i="33"/>
  <c r="S97" i="33"/>
  <c r="V97" i="33" s="1"/>
  <c r="Q97" i="33"/>
  <c r="Y97" i="33" s="1"/>
  <c r="L97" i="33"/>
  <c r="J97" i="33"/>
  <c r="U96" i="33"/>
  <c r="S96" i="33"/>
  <c r="V96" i="33" s="1"/>
  <c r="Q96" i="33"/>
  <c r="B97" i="33" s="1"/>
  <c r="W97" i="33" s="1"/>
  <c r="X97" i="33" s="1"/>
  <c r="L96" i="33"/>
  <c r="J96" i="33"/>
  <c r="U95" i="33"/>
  <c r="S95" i="33"/>
  <c r="V95" i="33" s="1"/>
  <c r="Q95" i="33"/>
  <c r="Z95" i="33" s="1"/>
  <c r="L95" i="33"/>
  <c r="J95" i="33"/>
  <c r="U94" i="33"/>
  <c r="S94" i="33"/>
  <c r="V94" i="33" s="1"/>
  <c r="Q94" i="33"/>
  <c r="L94" i="33"/>
  <c r="J94" i="33"/>
  <c r="U93" i="33"/>
  <c r="S93" i="33"/>
  <c r="V93" i="33" s="1"/>
  <c r="Q93" i="33"/>
  <c r="Y93" i="33" s="1"/>
  <c r="L93" i="33"/>
  <c r="J93" i="33"/>
  <c r="U92" i="33"/>
  <c r="S92" i="33"/>
  <c r="V92" i="33" s="1"/>
  <c r="Q92" i="33"/>
  <c r="B93" i="33" s="1"/>
  <c r="W93" i="33" s="1"/>
  <c r="X93" i="33" s="1"/>
  <c r="L92" i="33"/>
  <c r="J92" i="33"/>
  <c r="U91" i="33"/>
  <c r="S91" i="33"/>
  <c r="V91" i="33" s="1"/>
  <c r="Q91" i="33"/>
  <c r="Z91" i="33" s="1"/>
  <c r="L91" i="33"/>
  <c r="J91" i="33"/>
  <c r="U90" i="33"/>
  <c r="S90" i="33"/>
  <c r="V90" i="33"/>
  <c r="Q90" i="33"/>
  <c r="L90" i="33"/>
  <c r="J90" i="33"/>
  <c r="U89" i="33"/>
  <c r="S89" i="33"/>
  <c r="V89" i="33" s="1"/>
  <c r="Q89" i="33"/>
  <c r="Y89" i="33" s="1"/>
  <c r="L89" i="33"/>
  <c r="J89" i="33"/>
  <c r="U88" i="33"/>
  <c r="S88" i="33"/>
  <c r="V88" i="33" s="1"/>
  <c r="Q88" i="33"/>
  <c r="B89" i="33" s="1"/>
  <c r="W89" i="33" s="1"/>
  <c r="X89" i="33" s="1"/>
  <c r="L88" i="33"/>
  <c r="J88" i="33"/>
  <c r="U87" i="33"/>
  <c r="S87" i="33"/>
  <c r="V87" i="33" s="1"/>
  <c r="Q87" i="33"/>
  <c r="Z87" i="33" s="1"/>
  <c r="L87" i="33"/>
  <c r="J87" i="33"/>
  <c r="U86" i="33"/>
  <c r="S86" i="33"/>
  <c r="V86" i="33" s="1"/>
  <c r="Q86" i="33"/>
  <c r="L86" i="33"/>
  <c r="J86" i="33"/>
  <c r="U85" i="33"/>
  <c r="S85" i="33"/>
  <c r="V85" i="33"/>
  <c r="Q85" i="33"/>
  <c r="Y85" i="33" s="1"/>
  <c r="L85" i="33"/>
  <c r="J85" i="33"/>
  <c r="U84" i="33"/>
  <c r="S84" i="33"/>
  <c r="V84" i="33" s="1"/>
  <c r="Q84" i="33"/>
  <c r="B85" i="33" s="1"/>
  <c r="W85" i="33" s="1"/>
  <c r="X85" i="33" s="1"/>
  <c r="L84" i="33"/>
  <c r="J84" i="33"/>
  <c r="U83" i="33"/>
  <c r="S83" i="33"/>
  <c r="V83" i="33" s="1"/>
  <c r="Q83" i="33"/>
  <c r="Z83" i="33" s="1"/>
  <c r="L83" i="33"/>
  <c r="J83" i="33"/>
  <c r="U82" i="33"/>
  <c r="S82" i="33"/>
  <c r="V82" i="33"/>
  <c r="Q82" i="33"/>
  <c r="L82" i="33"/>
  <c r="J82" i="33"/>
  <c r="U81" i="33"/>
  <c r="S81" i="33"/>
  <c r="V81" i="33" s="1"/>
  <c r="Q81" i="33"/>
  <c r="Y81" i="33" s="1"/>
  <c r="L81" i="33"/>
  <c r="J81" i="33"/>
  <c r="U80" i="33"/>
  <c r="S80" i="33"/>
  <c r="V80" i="33" s="1"/>
  <c r="Q80" i="33"/>
  <c r="B81" i="33" s="1"/>
  <c r="W81" i="33" s="1"/>
  <c r="X81" i="33" s="1"/>
  <c r="L80" i="33"/>
  <c r="J80" i="33"/>
  <c r="U79" i="33"/>
  <c r="S79" i="33"/>
  <c r="V79" i="33" s="1"/>
  <c r="Q79" i="33"/>
  <c r="Z79" i="33" s="1"/>
  <c r="L79" i="33"/>
  <c r="J79" i="33"/>
  <c r="U78" i="33"/>
  <c r="S78" i="33"/>
  <c r="V78" i="33" s="1"/>
  <c r="Q78" i="33"/>
  <c r="L78" i="33"/>
  <c r="J78" i="33"/>
  <c r="U77" i="33"/>
  <c r="S77" i="33"/>
  <c r="V77" i="33" s="1"/>
  <c r="Q77" i="33"/>
  <c r="Y77" i="33" s="1"/>
  <c r="L77" i="33"/>
  <c r="J77" i="33"/>
  <c r="U76" i="33"/>
  <c r="S76" i="33"/>
  <c r="V76" i="33" s="1"/>
  <c r="Q76" i="33"/>
  <c r="B77" i="33" s="1"/>
  <c r="W77" i="33" s="1"/>
  <c r="X77" i="33" s="1"/>
  <c r="L76" i="33"/>
  <c r="J76" i="33"/>
  <c r="U75" i="33"/>
  <c r="S75" i="33"/>
  <c r="V75" i="33" s="1"/>
  <c r="Q75" i="33"/>
  <c r="Z75" i="33" s="1"/>
  <c r="L75" i="33"/>
  <c r="J75" i="33"/>
  <c r="U74" i="33"/>
  <c r="S74" i="33"/>
  <c r="V74" i="33" s="1"/>
  <c r="Q74" i="33"/>
  <c r="L74" i="33"/>
  <c r="J74" i="33"/>
  <c r="U73" i="33"/>
  <c r="S73" i="33"/>
  <c r="V73" i="33" s="1"/>
  <c r="Q73" i="33"/>
  <c r="Y73" i="33" s="1"/>
  <c r="L73" i="33"/>
  <c r="J73" i="33"/>
  <c r="U72" i="33"/>
  <c r="S72" i="33"/>
  <c r="V72" i="33" s="1"/>
  <c r="Q72" i="33"/>
  <c r="B73" i="33" s="1"/>
  <c r="W73" i="33" s="1"/>
  <c r="X73" i="33" s="1"/>
  <c r="L72" i="33"/>
  <c r="J72" i="33"/>
  <c r="U71" i="33"/>
  <c r="S71" i="33"/>
  <c r="V71" i="33" s="1"/>
  <c r="Q71" i="33"/>
  <c r="Z71" i="33" s="1"/>
  <c r="L71" i="33"/>
  <c r="J71" i="33"/>
  <c r="U70" i="33"/>
  <c r="S70" i="33"/>
  <c r="V70" i="33" s="1"/>
  <c r="Q70" i="33"/>
  <c r="L70" i="33"/>
  <c r="J70" i="33"/>
  <c r="U69" i="33"/>
  <c r="S69" i="33"/>
  <c r="V69" i="33" s="1"/>
  <c r="Q69" i="33"/>
  <c r="Y69" i="33" s="1"/>
  <c r="L69" i="33"/>
  <c r="J69" i="33"/>
  <c r="U68" i="33"/>
  <c r="S68" i="33"/>
  <c r="V68" i="33" s="1"/>
  <c r="Q68" i="33"/>
  <c r="B69" i="33" s="1"/>
  <c r="W69" i="33" s="1"/>
  <c r="X69" i="33" s="1"/>
  <c r="L68" i="33"/>
  <c r="J68" i="33"/>
  <c r="U67" i="33"/>
  <c r="S67" i="33"/>
  <c r="V67" i="33" s="1"/>
  <c r="Q67" i="33"/>
  <c r="Z67" i="33" s="1"/>
  <c r="L67" i="33"/>
  <c r="J67" i="33"/>
  <c r="U66" i="33"/>
  <c r="S66" i="33"/>
  <c r="V66" i="33" s="1"/>
  <c r="Q66" i="33"/>
  <c r="L66" i="33"/>
  <c r="J66" i="33"/>
  <c r="U65" i="33"/>
  <c r="S65" i="33"/>
  <c r="V65" i="33" s="1"/>
  <c r="Q65" i="33"/>
  <c r="Y65" i="33" s="1"/>
  <c r="L65" i="33"/>
  <c r="J65" i="33"/>
  <c r="U64" i="33"/>
  <c r="S64" i="33"/>
  <c r="V64" i="33" s="1"/>
  <c r="Q64" i="33"/>
  <c r="B65" i="33" s="1"/>
  <c r="W65" i="33" s="1"/>
  <c r="X65" i="33" s="1"/>
  <c r="L64" i="33"/>
  <c r="J64" i="33"/>
  <c r="U63" i="33"/>
  <c r="S63" i="33"/>
  <c r="V63" i="33" s="1"/>
  <c r="Q63" i="33"/>
  <c r="L63" i="33"/>
  <c r="J63" i="33"/>
  <c r="U62" i="33"/>
  <c r="S62" i="33"/>
  <c r="V62" i="33" s="1"/>
  <c r="Q62" i="33"/>
  <c r="L62" i="33"/>
  <c r="J62" i="33"/>
  <c r="U61" i="33"/>
  <c r="S61" i="33"/>
  <c r="V61" i="33" s="1"/>
  <c r="Q61" i="33"/>
  <c r="Y61" i="33" s="1"/>
  <c r="L61" i="33"/>
  <c r="J61" i="33"/>
  <c r="U60" i="33"/>
  <c r="S60" i="33"/>
  <c r="V60" i="33" s="1"/>
  <c r="Q60" i="33"/>
  <c r="B61" i="33" s="1"/>
  <c r="W61" i="33" s="1"/>
  <c r="X61" i="33" s="1"/>
  <c r="L60" i="33"/>
  <c r="J60" i="33"/>
  <c r="U59" i="33"/>
  <c r="S59" i="33"/>
  <c r="V59" i="33" s="1"/>
  <c r="Q59" i="33"/>
  <c r="L59" i="33"/>
  <c r="J59" i="33"/>
  <c r="U58" i="33"/>
  <c r="S58" i="33"/>
  <c r="V58" i="33"/>
  <c r="Q58" i="33"/>
  <c r="L58" i="33"/>
  <c r="J58" i="33"/>
  <c r="U57" i="33"/>
  <c r="S57" i="33"/>
  <c r="V57" i="33" s="1"/>
  <c r="Q57" i="33"/>
  <c r="Y57" i="33" s="1"/>
  <c r="L57" i="33"/>
  <c r="J57" i="33"/>
  <c r="U56" i="33"/>
  <c r="S56" i="33"/>
  <c r="V56" i="33" s="1"/>
  <c r="Q56" i="33"/>
  <c r="B57" i="33" s="1"/>
  <c r="W57" i="33" s="1"/>
  <c r="X57" i="33" s="1"/>
  <c r="L56" i="33"/>
  <c r="J56" i="33"/>
  <c r="U55" i="33"/>
  <c r="S55" i="33"/>
  <c r="V55" i="33" s="1"/>
  <c r="Q55" i="33"/>
  <c r="Z55" i="33" s="1"/>
  <c r="L55" i="33"/>
  <c r="J55" i="33"/>
  <c r="U54" i="33"/>
  <c r="S54" i="33"/>
  <c r="V54" i="33" s="1"/>
  <c r="Q54" i="33"/>
  <c r="L54" i="33"/>
  <c r="J54" i="33"/>
  <c r="U53" i="33"/>
  <c r="S53" i="33"/>
  <c r="V53" i="33" s="1"/>
  <c r="Q53" i="33"/>
  <c r="L53" i="33"/>
  <c r="J53" i="33"/>
  <c r="U52" i="33"/>
  <c r="S52" i="33"/>
  <c r="V52" i="33" s="1"/>
  <c r="Q52" i="33"/>
  <c r="B53" i="33" s="1"/>
  <c r="W53" i="33" s="1"/>
  <c r="X53" i="33" s="1"/>
  <c r="L52" i="33"/>
  <c r="J52" i="33"/>
  <c r="U51" i="33"/>
  <c r="S51" i="33"/>
  <c r="V51" i="33" s="1"/>
  <c r="Q51" i="33"/>
  <c r="B52" i="33" s="1"/>
  <c r="W52" i="33" s="1"/>
  <c r="X52" i="33" s="1"/>
  <c r="L51" i="33"/>
  <c r="J51" i="33"/>
  <c r="U50" i="33"/>
  <c r="S50" i="33"/>
  <c r="V50" i="33" s="1"/>
  <c r="Q50" i="33"/>
  <c r="B51" i="33" s="1"/>
  <c r="W51" i="33" s="1"/>
  <c r="X51" i="33" s="1"/>
  <c r="L50" i="33"/>
  <c r="J50" i="33"/>
  <c r="U49" i="33"/>
  <c r="S49" i="33"/>
  <c r="V49" i="33"/>
  <c r="Q49" i="33"/>
  <c r="L49" i="33"/>
  <c r="J49" i="33"/>
  <c r="U48" i="33"/>
  <c r="S48" i="33"/>
  <c r="V48" i="33" s="1"/>
  <c r="Q48" i="33"/>
  <c r="B49" i="33" s="1"/>
  <c r="W49" i="33" s="1"/>
  <c r="X49" i="33" s="1"/>
  <c r="L48" i="33"/>
  <c r="J48" i="33"/>
  <c r="U47" i="33"/>
  <c r="S47" i="33"/>
  <c r="V47" i="33" s="1"/>
  <c r="Q47" i="33"/>
  <c r="Z47" i="33" s="1"/>
  <c r="L47" i="33"/>
  <c r="J47" i="33"/>
  <c r="U46" i="33"/>
  <c r="S46" i="33"/>
  <c r="V46" i="33" s="1"/>
  <c r="Q46" i="33"/>
  <c r="B47" i="33" s="1"/>
  <c r="W47" i="33" s="1"/>
  <c r="X47" i="33" s="1"/>
  <c r="L46" i="33"/>
  <c r="J46" i="33"/>
  <c r="V45" i="33"/>
  <c r="U45" i="33"/>
  <c r="S45" i="33"/>
  <c r="Q45" i="33"/>
  <c r="L45" i="33"/>
  <c r="J45" i="33"/>
  <c r="U44" i="33"/>
  <c r="S44" i="33"/>
  <c r="V44" i="33" s="1"/>
  <c r="Q44" i="33"/>
  <c r="B45" i="33" s="1"/>
  <c r="W45" i="33" s="1"/>
  <c r="X45" i="33" s="1"/>
  <c r="L44" i="33"/>
  <c r="J44" i="33"/>
  <c r="U43" i="33"/>
  <c r="S43" i="33"/>
  <c r="V43" i="33" s="1"/>
  <c r="Q43" i="33"/>
  <c r="B44" i="33" s="1"/>
  <c r="W44" i="33" s="1"/>
  <c r="X44" i="33" s="1"/>
  <c r="L43" i="33"/>
  <c r="J43" i="33"/>
  <c r="U42" i="33"/>
  <c r="S42" i="33"/>
  <c r="V42" i="33" s="1"/>
  <c r="Q42" i="33"/>
  <c r="B43" i="33" s="1"/>
  <c r="W43" i="33" s="1"/>
  <c r="X43" i="33" s="1"/>
  <c r="L42" i="33"/>
  <c r="J42" i="33"/>
  <c r="U41" i="33"/>
  <c r="S41" i="33"/>
  <c r="V41" i="33"/>
  <c r="Q41" i="33"/>
  <c r="L41" i="33"/>
  <c r="J41" i="33"/>
  <c r="U40" i="33"/>
  <c r="S40" i="33"/>
  <c r="V40" i="33" s="1"/>
  <c r="Q40" i="33"/>
  <c r="B41" i="33" s="1"/>
  <c r="W41" i="33" s="1"/>
  <c r="X41" i="33" s="1"/>
  <c r="L40" i="33"/>
  <c r="J40" i="33"/>
  <c r="U39" i="33"/>
  <c r="S39" i="33"/>
  <c r="V39" i="33" s="1"/>
  <c r="Q39" i="33"/>
  <c r="Z39" i="33" s="1"/>
  <c r="L39" i="33"/>
  <c r="J39" i="33"/>
  <c r="U38" i="33"/>
  <c r="S38" i="33"/>
  <c r="V38" i="33" s="1"/>
  <c r="Q38" i="33"/>
  <c r="B39" i="33" s="1"/>
  <c r="W39" i="33" s="1"/>
  <c r="X39" i="33" s="1"/>
  <c r="L38" i="33"/>
  <c r="J38" i="33"/>
  <c r="U37" i="33"/>
  <c r="S37" i="33"/>
  <c r="V37" i="33" s="1"/>
  <c r="Q37" i="33"/>
  <c r="L37" i="33"/>
  <c r="J37" i="33"/>
  <c r="U36" i="33"/>
  <c r="S36" i="33"/>
  <c r="V36" i="33" s="1"/>
  <c r="Q36" i="33"/>
  <c r="B37" i="33" s="1"/>
  <c r="W37" i="33" s="1"/>
  <c r="X37" i="33" s="1"/>
  <c r="L36" i="33"/>
  <c r="J36" i="33"/>
  <c r="U35" i="33"/>
  <c r="S35" i="33"/>
  <c r="V35" i="33" s="1"/>
  <c r="Q35" i="33"/>
  <c r="B36" i="33" s="1"/>
  <c r="W36" i="33" s="1"/>
  <c r="X36" i="33" s="1"/>
  <c r="L35" i="33"/>
  <c r="J35" i="33"/>
  <c r="U34" i="33"/>
  <c r="S34" i="33"/>
  <c r="V34" i="33" s="1"/>
  <c r="Q34" i="33"/>
  <c r="B35" i="33" s="1"/>
  <c r="W35" i="33" s="1"/>
  <c r="X35" i="33" s="1"/>
  <c r="L34" i="33"/>
  <c r="J34" i="33"/>
  <c r="U33" i="33"/>
  <c r="S33" i="33"/>
  <c r="V33" i="33" s="1"/>
  <c r="J33" i="33"/>
  <c r="L33" i="33" s="1"/>
  <c r="U32" i="33"/>
  <c r="S32" i="33"/>
  <c r="V32" i="33" s="1"/>
  <c r="L32" i="33"/>
  <c r="J32" i="33"/>
  <c r="U31" i="33"/>
  <c r="S31" i="33"/>
  <c r="V31" i="33" s="1"/>
  <c r="J31" i="33"/>
  <c r="L31" i="33" s="1"/>
  <c r="U30" i="33"/>
  <c r="S30" i="33"/>
  <c r="V30" i="33" s="1"/>
  <c r="J30" i="33"/>
  <c r="L30" i="33" s="1"/>
  <c r="U29" i="33"/>
  <c r="S29" i="33"/>
  <c r="V29" i="33" s="1"/>
  <c r="J29" i="33"/>
  <c r="L29" i="33" s="1"/>
  <c r="U28" i="33"/>
  <c r="S28" i="33"/>
  <c r="V28" i="33" s="1"/>
  <c r="J28" i="33"/>
  <c r="L28" i="33" s="1"/>
  <c r="U27" i="33"/>
  <c r="S27" i="33"/>
  <c r="V27" i="33" s="1"/>
  <c r="J27" i="33"/>
  <c r="L27" i="33" s="1"/>
  <c r="U26" i="33"/>
  <c r="S26" i="33"/>
  <c r="V26" i="33" s="1"/>
  <c r="J26" i="33"/>
  <c r="L26" i="33" s="1"/>
  <c r="U25" i="33"/>
  <c r="S25" i="33"/>
  <c r="V25" i="33" s="1"/>
  <c r="J25" i="33"/>
  <c r="L25" i="33" s="1"/>
  <c r="U24" i="33"/>
  <c r="S24" i="33"/>
  <c r="V24" i="33" s="1"/>
  <c r="J24" i="33"/>
  <c r="L24" i="33" s="1"/>
  <c r="U23" i="33"/>
  <c r="S23" i="33"/>
  <c r="V23" i="33" s="1"/>
  <c r="J23" i="33"/>
  <c r="L23" i="33" s="1"/>
  <c r="S22" i="33"/>
  <c r="U22" i="33" s="1"/>
  <c r="J22" i="33"/>
  <c r="L22" i="33" s="1"/>
  <c r="S21" i="33"/>
  <c r="V21" i="33" s="1"/>
  <c r="J21" i="33"/>
  <c r="L21" i="33" s="1"/>
  <c r="S20" i="33"/>
  <c r="U20" i="33" s="1"/>
  <c r="J20" i="33"/>
  <c r="L20" i="33" s="1"/>
  <c r="S19" i="33"/>
  <c r="V19" i="33" s="1"/>
  <c r="J19" i="33"/>
  <c r="L19" i="33" s="1"/>
  <c r="S18" i="33"/>
  <c r="V18" i="33" s="1"/>
  <c r="L18" i="33"/>
  <c r="J18" i="33"/>
  <c r="S17" i="33"/>
  <c r="U17" i="33" s="1"/>
  <c r="Q17" i="33"/>
  <c r="B18" i="33" s="1"/>
  <c r="W18" i="33" s="1"/>
  <c r="X18" i="33" s="1"/>
  <c r="J17" i="33"/>
  <c r="L17" i="33" s="1"/>
  <c r="S16" i="33"/>
  <c r="V16" i="33" s="1"/>
  <c r="L16" i="33"/>
  <c r="J16" i="33"/>
  <c r="S15" i="33"/>
  <c r="V15" i="33" s="1"/>
  <c r="L15" i="33"/>
  <c r="J15" i="33"/>
  <c r="S14" i="33"/>
  <c r="U14" i="33" s="1"/>
  <c r="L14" i="33"/>
  <c r="J14" i="33"/>
  <c r="S13" i="33"/>
  <c r="V13" i="33" s="1"/>
  <c r="Q13" i="33"/>
  <c r="B14" i="33" s="1"/>
  <c r="W14" i="33" s="1"/>
  <c r="X14" i="33" s="1"/>
  <c r="L13" i="33"/>
  <c r="J13" i="33"/>
  <c r="S12" i="33"/>
  <c r="U12" i="33" s="1"/>
  <c r="L12" i="33"/>
  <c r="J12" i="33"/>
  <c r="S11" i="33"/>
  <c r="V11" i="33" s="1"/>
  <c r="J11" i="33"/>
  <c r="L11" i="33" s="1"/>
  <c r="S10" i="33"/>
  <c r="V10" i="33" s="1"/>
  <c r="S9" i="33"/>
  <c r="U9" i="33" s="1"/>
  <c r="B9" i="33"/>
  <c r="J9" i="33" s="1"/>
  <c r="L9" i="33" s="1"/>
  <c r="U108" i="32"/>
  <c r="S108" i="32"/>
  <c r="V108" i="32" s="1"/>
  <c r="Q108" i="32"/>
  <c r="L108" i="32"/>
  <c r="J108" i="32"/>
  <c r="V107" i="32"/>
  <c r="U107" i="32"/>
  <c r="S107" i="32"/>
  <c r="Q107" i="32"/>
  <c r="L107" i="32"/>
  <c r="J107" i="32"/>
  <c r="U106" i="32"/>
  <c r="S106" i="32"/>
  <c r="V106" i="32"/>
  <c r="Q106" i="32"/>
  <c r="L106" i="32"/>
  <c r="J106" i="32"/>
  <c r="U105" i="32"/>
  <c r="S105" i="32"/>
  <c r="V105" i="32" s="1"/>
  <c r="Q105" i="32"/>
  <c r="B106" i="32" s="1"/>
  <c r="W106" i="32" s="1"/>
  <c r="X106" i="32" s="1"/>
  <c r="L105" i="32"/>
  <c r="J105" i="32"/>
  <c r="U104" i="32"/>
  <c r="S104" i="32"/>
  <c r="V104" i="32" s="1"/>
  <c r="Q104" i="32"/>
  <c r="B105" i="32" s="1"/>
  <c r="W105" i="32" s="1"/>
  <c r="X105" i="32" s="1"/>
  <c r="L104" i="32"/>
  <c r="J104" i="32"/>
  <c r="U103" i="32"/>
  <c r="S103" i="32"/>
  <c r="V103" i="32" s="1"/>
  <c r="Q103" i="32"/>
  <c r="B104" i="32" s="1"/>
  <c r="W104" i="32" s="1"/>
  <c r="X104" i="32" s="1"/>
  <c r="L103" i="32"/>
  <c r="J103" i="32"/>
  <c r="U102" i="32"/>
  <c r="S102" i="32"/>
  <c r="V102" i="32" s="1"/>
  <c r="Q102" i="32"/>
  <c r="B103" i="32" s="1"/>
  <c r="W103" i="32" s="1"/>
  <c r="X103" i="32" s="1"/>
  <c r="L102" i="32"/>
  <c r="J102" i="32"/>
  <c r="U101" i="32"/>
  <c r="S101" i="32"/>
  <c r="V101" i="32" s="1"/>
  <c r="Q101" i="32"/>
  <c r="B102" i="32" s="1"/>
  <c r="W102" i="32" s="1"/>
  <c r="X102" i="32" s="1"/>
  <c r="L101" i="32"/>
  <c r="J101" i="32"/>
  <c r="U100" i="32"/>
  <c r="S100" i="32"/>
  <c r="V100" i="32" s="1"/>
  <c r="Q100" i="32"/>
  <c r="B101" i="32" s="1"/>
  <c r="W101" i="32" s="1"/>
  <c r="X101" i="32" s="1"/>
  <c r="L100" i="32"/>
  <c r="J100" i="32"/>
  <c r="V99" i="32"/>
  <c r="U99" i="32"/>
  <c r="S99" i="32"/>
  <c r="Q99" i="32"/>
  <c r="L99" i="32"/>
  <c r="J99" i="32"/>
  <c r="U98" i="32"/>
  <c r="S98" i="32"/>
  <c r="V98" i="32" s="1"/>
  <c r="Q98" i="32"/>
  <c r="L98" i="32"/>
  <c r="J98" i="32"/>
  <c r="U97" i="32"/>
  <c r="S97" i="32"/>
  <c r="V97" i="32" s="1"/>
  <c r="Q97" i="32"/>
  <c r="B98" i="32" s="1"/>
  <c r="W98" i="32" s="1"/>
  <c r="X98" i="32" s="1"/>
  <c r="L97" i="32"/>
  <c r="J97" i="32"/>
  <c r="U96" i="32"/>
  <c r="S96" i="32"/>
  <c r="V96" i="32" s="1"/>
  <c r="Q96" i="32"/>
  <c r="B97" i="32" s="1"/>
  <c r="W97" i="32" s="1"/>
  <c r="X97" i="32" s="1"/>
  <c r="L96" i="32"/>
  <c r="J96" i="32"/>
  <c r="U95" i="32"/>
  <c r="S95" i="32"/>
  <c r="V95" i="32" s="1"/>
  <c r="Q95" i="32"/>
  <c r="L95" i="32"/>
  <c r="J95" i="32"/>
  <c r="U94" i="32"/>
  <c r="S94" i="32"/>
  <c r="V94" i="32" s="1"/>
  <c r="Q94" i="32"/>
  <c r="B95" i="32" s="1"/>
  <c r="W95" i="32" s="1"/>
  <c r="X95" i="32" s="1"/>
  <c r="L94" i="32"/>
  <c r="J94" i="32"/>
  <c r="U93" i="32"/>
  <c r="S93" i="32"/>
  <c r="V93" i="32" s="1"/>
  <c r="Q93" i="32"/>
  <c r="B94" i="32" s="1"/>
  <c r="W94" i="32" s="1"/>
  <c r="X94" i="32" s="1"/>
  <c r="L93" i="32"/>
  <c r="J93" i="32"/>
  <c r="U92" i="32"/>
  <c r="S92" i="32"/>
  <c r="V92" i="32" s="1"/>
  <c r="Q92" i="32"/>
  <c r="B93" i="32" s="1"/>
  <c r="W93" i="32" s="1"/>
  <c r="X93" i="32" s="1"/>
  <c r="L92" i="32"/>
  <c r="J92" i="32"/>
  <c r="U91" i="32"/>
  <c r="S91" i="32"/>
  <c r="V91" i="32" s="1"/>
  <c r="Q91" i="32"/>
  <c r="L91" i="32"/>
  <c r="J91" i="32"/>
  <c r="U90" i="32"/>
  <c r="S90" i="32"/>
  <c r="V90" i="32" s="1"/>
  <c r="Q90" i="32"/>
  <c r="L90" i="32"/>
  <c r="J90" i="32"/>
  <c r="U89" i="32"/>
  <c r="S89" i="32"/>
  <c r="V89" i="32" s="1"/>
  <c r="Q89" i="32"/>
  <c r="B90" i="32" s="1"/>
  <c r="W90" i="32" s="1"/>
  <c r="X90" i="32" s="1"/>
  <c r="L89" i="32"/>
  <c r="J89" i="32"/>
  <c r="U88" i="32"/>
  <c r="S88" i="32"/>
  <c r="V88" i="32" s="1"/>
  <c r="Q88" i="32"/>
  <c r="B89" i="32" s="1"/>
  <c r="W89" i="32" s="1"/>
  <c r="X89" i="32" s="1"/>
  <c r="L88" i="32"/>
  <c r="J88" i="32"/>
  <c r="U87" i="32"/>
  <c r="S87" i="32"/>
  <c r="V87" i="32" s="1"/>
  <c r="Q87" i="32"/>
  <c r="L87" i="32"/>
  <c r="J87" i="32"/>
  <c r="U86" i="32"/>
  <c r="S86" i="32"/>
  <c r="V86" i="32" s="1"/>
  <c r="Q86" i="32"/>
  <c r="B87" i="32" s="1"/>
  <c r="W87" i="32" s="1"/>
  <c r="X87" i="32" s="1"/>
  <c r="L86" i="32"/>
  <c r="J86" i="32"/>
  <c r="U85" i="32"/>
  <c r="S85" i="32"/>
  <c r="V85" i="32" s="1"/>
  <c r="Q85" i="32"/>
  <c r="B86" i="32" s="1"/>
  <c r="W86" i="32" s="1"/>
  <c r="X86" i="32" s="1"/>
  <c r="L85" i="32"/>
  <c r="J85" i="32"/>
  <c r="U84" i="32"/>
  <c r="S84" i="32"/>
  <c r="V84" i="32" s="1"/>
  <c r="Q84" i="32"/>
  <c r="B85" i="32" s="1"/>
  <c r="W85" i="32" s="1"/>
  <c r="X85" i="32" s="1"/>
  <c r="L84" i="32"/>
  <c r="J84" i="32"/>
  <c r="U83" i="32"/>
  <c r="S83" i="32"/>
  <c r="V83" i="32" s="1"/>
  <c r="Q83" i="32"/>
  <c r="L83" i="32"/>
  <c r="J83" i="32"/>
  <c r="U82" i="32"/>
  <c r="S82" i="32"/>
  <c r="V82" i="32"/>
  <c r="Q82" i="32"/>
  <c r="L82" i="32"/>
  <c r="J82" i="32"/>
  <c r="U81" i="32"/>
  <c r="S81" i="32"/>
  <c r="V81" i="32" s="1"/>
  <c r="Q81" i="32"/>
  <c r="B82" i="32" s="1"/>
  <c r="W82" i="32" s="1"/>
  <c r="X82" i="32" s="1"/>
  <c r="L81" i="32"/>
  <c r="J81" i="32"/>
  <c r="U80" i="32"/>
  <c r="S80" i="32"/>
  <c r="V80" i="32" s="1"/>
  <c r="Q80" i="32"/>
  <c r="B81" i="32" s="1"/>
  <c r="W81" i="32" s="1"/>
  <c r="X81" i="32" s="1"/>
  <c r="L80" i="32"/>
  <c r="J80" i="32"/>
  <c r="U79" i="32"/>
  <c r="S79" i="32"/>
  <c r="V79" i="32" s="1"/>
  <c r="Q79" i="32"/>
  <c r="L79" i="32"/>
  <c r="J79" i="32"/>
  <c r="U78" i="32"/>
  <c r="S78" i="32"/>
  <c r="V78" i="32" s="1"/>
  <c r="Q78" i="32"/>
  <c r="L78" i="32"/>
  <c r="J78" i="32"/>
  <c r="U77" i="32"/>
  <c r="S77" i="32"/>
  <c r="V77" i="32" s="1"/>
  <c r="Q77" i="32"/>
  <c r="L77" i="32"/>
  <c r="J77" i="32"/>
  <c r="U76" i="32"/>
  <c r="S76" i="32"/>
  <c r="V76" i="32" s="1"/>
  <c r="Q76" i="32"/>
  <c r="B77" i="32" s="1"/>
  <c r="W77" i="32" s="1"/>
  <c r="X77" i="32" s="1"/>
  <c r="L76" i="32"/>
  <c r="J76" i="32"/>
  <c r="U75" i="32"/>
  <c r="S75" i="32"/>
  <c r="V75" i="32" s="1"/>
  <c r="Q75" i="32"/>
  <c r="L75" i="32"/>
  <c r="J75" i="32"/>
  <c r="U74" i="32"/>
  <c r="S74" i="32"/>
  <c r="V74" i="32" s="1"/>
  <c r="Q74" i="32"/>
  <c r="L74" i="32"/>
  <c r="J74" i="32"/>
  <c r="U73" i="32"/>
  <c r="S73" i="32"/>
  <c r="V73" i="32" s="1"/>
  <c r="Q73" i="32"/>
  <c r="B74" i="32" s="1"/>
  <c r="W74" i="32" s="1"/>
  <c r="X74" i="32" s="1"/>
  <c r="L73" i="32"/>
  <c r="J73" i="32"/>
  <c r="U72" i="32"/>
  <c r="S72" i="32"/>
  <c r="V72" i="32" s="1"/>
  <c r="Q72" i="32"/>
  <c r="B73" i="32" s="1"/>
  <c r="W73" i="32" s="1"/>
  <c r="X73" i="32" s="1"/>
  <c r="L72" i="32"/>
  <c r="J72" i="32"/>
  <c r="U71" i="32"/>
  <c r="S71" i="32"/>
  <c r="V71" i="32" s="1"/>
  <c r="Q71" i="32"/>
  <c r="B72" i="32" s="1"/>
  <c r="W72" i="32" s="1"/>
  <c r="X72" i="32" s="1"/>
  <c r="L71" i="32"/>
  <c r="J71" i="32"/>
  <c r="U70" i="32"/>
  <c r="S70" i="32"/>
  <c r="V70" i="32" s="1"/>
  <c r="Q70" i="32"/>
  <c r="L70" i="32"/>
  <c r="J70" i="32"/>
  <c r="U69" i="32"/>
  <c r="S69" i="32"/>
  <c r="V69" i="32"/>
  <c r="Q69" i="32"/>
  <c r="L69" i="32"/>
  <c r="J69" i="32"/>
  <c r="U68" i="32"/>
  <c r="S68" i="32"/>
  <c r="V68" i="32" s="1"/>
  <c r="Q68" i="32"/>
  <c r="B69" i="32" s="1"/>
  <c r="W69" i="32" s="1"/>
  <c r="X69" i="32" s="1"/>
  <c r="L68" i="32"/>
  <c r="J68" i="32"/>
  <c r="U67" i="32"/>
  <c r="S67" i="32"/>
  <c r="V67" i="32" s="1"/>
  <c r="Q67" i="32"/>
  <c r="B68" i="32" s="1"/>
  <c r="W68" i="32" s="1"/>
  <c r="X68" i="32" s="1"/>
  <c r="L67" i="32"/>
  <c r="J67" i="32"/>
  <c r="U66" i="32"/>
  <c r="S66" i="32"/>
  <c r="V66" i="32" s="1"/>
  <c r="Q66" i="32"/>
  <c r="L66" i="32"/>
  <c r="J66" i="32"/>
  <c r="U65" i="32"/>
  <c r="S65" i="32"/>
  <c r="V65" i="32" s="1"/>
  <c r="Q65" i="32"/>
  <c r="B66" i="32" s="1"/>
  <c r="W66" i="32" s="1"/>
  <c r="X66" i="32" s="1"/>
  <c r="L65" i="32"/>
  <c r="J65" i="32"/>
  <c r="U64" i="32"/>
  <c r="S64" i="32"/>
  <c r="V64" i="32" s="1"/>
  <c r="Q64" i="32"/>
  <c r="B65" i="32" s="1"/>
  <c r="W65" i="32" s="1"/>
  <c r="X65" i="32" s="1"/>
  <c r="L64" i="32"/>
  <c r="J64" i="32"/>
  <c r="U63" i="32"/>
  <c r="S63" i="32"/>
  <c r="V63" i="32" s="1"/>
  <c r="Q63" i="32"/>
  <c r="L63" i="32"/>
  <c r="J63" i="32"/>
  <c r="U62" i="32"/>
  <c r="S62" i="32"/>
  <c r="V62" i="32" s="1"/>
  <c r="Q62" i="32"/>
  <c r="L62" i="32"/>
  <c r="J62" i="32"/>
  <c r="U61" i="32"/>
  <c r="S61" i="32"/>
  <c r="V61" i="32" s="1"/>
  <c r="Q61" i="32"/>
  <c r="B62" i="32" s="1"/>
  <c r="W62" i="32" s="1"/>
  <c r="X62" i="32" s="1"/>
  <c r="L61" i="32"/>
  <c r="J61" i="32"/>
  <c r="U60" i="32"/>
  <c r="S60" i="32"/>
  <c r="V60" i="32" s="1"/>
  <c r="Q60" i="32"/>
  <c r="B61" i="32" s="1"/>
  <c r="W61" i="32" s="1"/>
  <c r="X61" i="32" s="1"/>
  <c r="L60" i="32"/>
  <c r="J60" i="32"/>
  <c r="U59" i="32"/>
  <c r="S59" i="32"/>
  <c r="V59" i="32" s="1"/>
  <c r="Q59" i="32"/>
  <c r="B60" i="32" s="1"/>
  <c r="W60" i="32" s="1"/>
  <c r="X60" i="32" s="1"/>
  <c r="L59" i="32"/>
  <c r="J59" i="32"/>
  <c r="U58" i="32"/>
  <c r="S58" i="32"/>
  <c r="V58" i="32"/>
  <c r="Q58" i="32"/>
  <c r="L58" i="32"/>
  <c r="J58" i="32"/>
  <c r="U57" i="32"/>
  <c r="S57" i="32"/>
  <c r="V57" i="32" s="1"/>
  <c r="Q57" i="32"/>
  <c r="B58" i="32" s="1"/>
  <c r="W58" i="32" s="1"/>
  <c r="X58" i="32" s="1"/>
  <c r="L57" i="32"/>
  <c r="J57" i="32"/>
  <c r="U56" i="32"/>
  <c r="S56" i="32"/>
  <c r="V56" i="32" s="1"/>
  <c r="Q56" i="32"/>
  <c r="L56" i="32"/>
  <c r="J56" i="32"/>
  <c r="U55" i="32"/>
  <c r="S55" i="32"/>
  <c r="V55" i="32" s="1"/>
  <c r="Q55" i="32"/>
  <c r="L55" i="32"/>
  <c r="J55" i="32"/>
  <c r="U54" i="32"/>
  <c r="S54" i="32"/>
  <c r="V54" i="32" s="1"/>
  <c r="Q54" i="32"/>
  <c r="L54" i="32"/>
  <c r="J54" i="32"/>
  <c r="U53" i="32"/>
  <c r="S53" i="32"/>
  <c r="V53" i="32" s="1"/>
  <c r="Q53" i="32"/>
  <c r="B54" i="32" s="1"/>
  <c r="W54" i="32" s="1"/>
  <c r="X54" i="32" s="1"/>
  <c r="L53" i="32"/>
  <c r="J53" i="32"/>
  <c r="U52" i="32"/>
  <c r="S52" i="32"/>
  <c r="V52" i="32" s="1"/>
  <c r="Q52" i="32"/>
  <c r="L52" i="32"/>
  <c r="J52" i="32"/>
  <c r="U51" i="32"/>
  <c r="S51" i="32"/>
  <c r="V51" i="32" s="1"/>
  <c r="Q51" i="32"/>
  <c r="B52" i="32" s="1"/>
  <c r="W52" i="32" s="1"/>
  <c r="X52" i="32" s="1"/>
  <c r="L51" i="32"/>
  <c r="J51" i="32"/>
  <c r="U50" i="32"/>
  <c r="S50" i="32"/>
  <c r="V50" i="32" s="1"/>
  <c r="Q50" i="32"/>
  <c r="B51" i="32" s="1"/>
  <c r="W51" i="32" s="1"/>
  <c r="X51" i="32" s="1"/>
  <c r="L50" i="32"/>
  <c r="J50" i="32"/>
  <c r="U49" i="32"/>
  <c r="S49" i="32"/>
  <c r="V49" i="32" s="1"/>
  <c r="Q49" i="32"/>
  <c r="B50" i="32" s="1"/>
  <c r="W50" i="32" s="1"/>
  <c r="X50" i="32" s="1"/>
  <c r="L49" i="32"/>
  <c r="J49" i="32"/>
  <c r="U48" i="32"/>
  <c r="S48" i="32"/>
  <c r="V48" i="32" s="1"/>
  <c r="Q48" i="32"/>
  <c r="L48" i="32"/>
  <c r="J48" i="32"/>
  <c r="U47" i="32"/>
  <c r="S47" i="32"/>
  <c r="V47" i="32" s="1"/>
  <c r="Q47" i="32"/>
  <c r="B48" i="32" s="1"/>
  <c r="W48" i="32" s="1"/>
  <c r="X48" i="32" s="1"/>
  <c r="L47" i="32"/>
  <c r="J47" i="32"/>
  <c r="U46" i="32"/>
  <c r="S46" i="32"/>
  <c r="V46" i="32" s="1"/>
  <c r="Q46" i="32"/>
  <c r="B47" i="32" s="1"/>
  <c r="W47" i="32" s="1"/>
  <c r="X47" i="32" s="1"/>
  <c r="L46" i="32"/>
  <c r="J46" i="32"/>
  <c r="U45" i="32"/>
  <c r="S45" i="32"/>
  <c r="V45" i="32" s="1"/>
  <c r="Q45" i="32"/>
  <c r="B46" i="32" s="1"/>
  <c r="W46" i="32" s="1"/>
  <c r="X46" i="32" s="1"/>
  <c r="L45" i="32"/>
  <c r="J45" i="32"/>
  <c r="U44" i="32"/>
  <c r="S44" i="32"/>
  <c r="V44" i="32" s="1"/>
  <c r="Q44" i="32"/>
  <c r="L44" i="32"/>
  <c r="J44" i="32"/>
  <c r="U43" i="32"/>
  <c r="S43" i="32"/>
  <c r="V43" i="32" s="1"/>
  <c r="Q43" i="32"/>
  <c r="B44" i="32" s="1"/>
  <c r="W44" i="32" s="1"/>
  <c r="X44" i="32" s="1"/>
  <c r="L43" i="32"/>
  <c r="J43" i="32"/>
  <c r="U42" i="32"/>
  <c r="S42" i="32"/>
  <c r="V42" i="32" s="1"/>
  <c r="Q42" i="32"/>
  <c r="B43" i="32" s="1"/>
  <c r="W43" i="32" s="1"/>
  <c r="X43" i="32" s="1"/>
  <c r="L42" i="32"/>
  <c r="J42" i="32"/>
  <c r="U41" i="32"/>
  <c r="S41" i="32"/>
  <c r="V41" i="32" s="1"/>
  <c r="Q41" i="32"/>
  <c r="B42" i="32" s="1"/>
  <c r="W42" i="32" s="1"/>
  <c r="X42" i="32" s="1"/>
  <c r="L41" i="32"/>
  <c r="J41" i="32"/>
  <c r="U40" i="32"/>
  <c r="S40" i="32"/>
  <c r="V40" i="32" s="1"/>
  <c r="Q40" i="32"/>
  <c r="L40" i="32"/>
  <c r="J40" i="32"/>
  <c r="U39" i="32"/>
  <c r="S39" i="32"/>
  <c r="V39" i="32"/>
  <c r="Q39" i="32"/>
  <c r="Z39" i="32" s="1"/>
  <c r="L39" i="32"/>
  <c r="J39" i="32"/>
  <c r="U38" i="32"/>
  <c r="S38" i="32"/>
  <c r="V38" i="32" s="1"/>
  <c r="Q38" i="32"/>
  <c r="B39" i="32" s="1"/>
  <c r="W39" i="32" s="1"/>
  <c r="X39" i="32" s="1"/>
  <c r="L38" i="32"/>
  <c r="J38" i="32"/>
  <c r="U37" i="32"/>
  <c r="S37" i="32"/>
  <c r="V37" i="32" s="1"/>
  <c r="Q37" i="32"/>
  <c r="B38" i="32" s="1"/>
  <c r="W38" i="32" s="1"/>
  <c r="X38" i="32" s="1"/>
  <c r="L37" i="32"/>
  <c r="J37" i="32"/>
  <c r="U36" i="32"/>
  <c r="S36" i="32"/>
  <c r="V36" i="32" s="1"/>
  <c r="Q36" i="32"/>
  <c r="L36" i="32"/>
  <c r="J36" i="32"/>
  <c r="U35" i="32"/>
  <c r="S35" i="32"/>
  <c r="V35" i="32" s="1"/>
  <c r="Q35" i="32"/>
  <c r="B36" i="32" s="1"/>
  <c r="W36" i="32" s="1"/>
  <c r="X36" i="32" s="1"/>
  <c r="U34" i="32"/>
  <c r="S34" i="32"/>
  <c r="V34" i="32" s="1"/>
  <c r="Q34" i="32"/>
  <c r="B35" i="32" s="1"/>
  <c r="W35" i="32" s="1"/>
  <c r="X35" i="32" s="1"/>
  <c r="U33" i="32"/>
  <c r="S33" i="32"/>
  <c r="V33" i="32" s="1"/>
  <c r="U32" i="32"/>
  <c r="S32" i="32"/>
  <c r="V32" i="32" s="1"/>
  <c r="J32" i="32"/>
  <c r="L32" i="32" s="1"/>
  <c r="U31" i="32"/>
  <c r="S31" i="32"/>
  <c r="V31" i="32" s="1"/>
  <c r="U30" i="32"/>
  <c r="S30" i="32"/>
  <c r="V30" i="32" s="1"/>
  <c r="U29" i="32"/>
  <c r="S29" i="32"/>
  <c r="V29" i="32" s="1"/>
  <c r="J29" i="32"/>
  <c r="L29" i="32" s="1"/>
  <c r="U28" i="32"/>
  <c r="S28" i="32"/>
  <c r="V28" i="32" s="1"/>
  <c r="U27" i="32"/>
  <c r="S27" i="32"/>
  <c r="V27" i="32" s="1"/>
  <c r="U26" i="32"/>
  <c r="S26" i="32"/>
  <c r="V26" i="32" s="1"/>
  <c r="U25" i="32"/>
  <c r="S25" i="32"/>
  <c r="V25" i="32" s="1"/>
  <c r="U24" i="32"/>
  <c r="S24" i="32"/>
  <c r="V24" i="32" s="1"/>
  <c r="J24" i="32"/>
  <c r="L24" i="32" s="1"/>
  <c r="U23" i="32"/>
  <c r="S23" i="32"/>
  <c r="S22" i="32"/>
  <c r="U22" i="32" s="1"/>
  <c r="S21" i="32"/>
  <c r="V21" i="32" s="1"/>
  <c r="S20" i="32"/>
  <c r="V20" i="32" s="1"/>
  <c r="S19" i="32"/>
  <c r="U19" i="32" s="1"/>
  <c r="S18" i="32"/>
  <c r="V18" i="32" s="1"/>
  <c r="S17" i="32"/>
  <c r="V17" i="32" s="1"/>
  <c r="S16" i="32"/>
  <c r="S15" i="32"/>
  <c r="U15" i="32" s="1"/>
  <c r="S14" i="32"/>
  <c r="S13" i="32"/>
  <c r="V13" i="32" s="1"/>
  <c r="S12" i="32"/>
  <c r="V12" i="32" s="1"/>
  <c r="S11" i="32"/>
  <c r="S10" i="32"/>
  <c r="S9" i="32"/>
  <c r="V9" i="32" s="1"/>
  <c r="B9" i="32"/>
  <c r="J9" i="32" s="1"/>
  <c r="L9" i="32" s="1"/>
  <c r="U108" i="31"/>
  <c r="S108" i="31"/>
  <c r="V108" i="31" s="1"/>
  <c r="Q108" i="31"/>
  <c r="L108" i="31"/>
  <c r="J108" i="31"/>
  <c r="U107" i="31"/>
  <c r="S107" i="31"/>
  <c r="V107" i="31" s="1"/>
  <c r="Q107" i="31"/>
  <c r="L107" i="31"/>
  <c r="J107" i="31"/>
  <c r="U106" i="31"/>
  <c r="S106" i="31"/>
  <c r="V106" i="31" s="1"/>
  <c r="Q106" i="31"/>
  <c r="B107" i="31" s="1"/>
  <c r="W107" i="31" s="1"/>
  <c r="X107" i="31" s="1"/>
  <c r="L106" i="31"/>
  <c r="J106" i="31"/>
  <c r="U105" i="31"/>
  <c r="S105" i="31"/>
  <c r="V105" i="31" s="1"/>
  <c r="Q105" i="31"/>
  <c r="B106" i="31" s="1"/>
  <c r="W106" i="31" s="1"/>
  <c r="X106" i="31" s="1"/>
  <c r="L105" i="31"/>
  <c r="J105" i="31"/>
  <c r="U104" i="31"/>
  <c r="S104" i="31"/>
  <c r="V104" i="31" s="1"/>
  <c r="Q104" i="31"/>
  <c r="B105" i="31" s="1"/>
  <c r="W105" i="31" s="1"/>
  <c r="X105" i="31" s="1"/>
  <c r="L104" i="31"/>
  <c r="J104" i="31"/>
  <c r="U103" i="31"/>
  <c r="S103" i="31"/>
  <c r="V103" i="31" s="1"/>
  <c r="Q103" i="31"/>
  <c r="L103" i="31"/>
  <c r="J103" i="31"/>
  <c r="U102" i="31"/>
  <c r="S102" i="31"/>
  <c r="V102" i="31" s="1"/>
  <c r="Q102" i="31"/>
  <c r="B103" i="31" s="1"/>
  <c r="W103" i="31" s="1"/>
  <c r="X103" i="31" s="1"/>
  <c r="L102" i="31"/>
  <c r="J102" i="31"/>
  <c r="U101" i="31"/>
  <c r="S101" i="31"/>
  <c r="V101" i="31" s="1"/>
  <c r="Q101" i="31"/>
  <c r="B102" i="31" s="1"/>
  <c r="W102" i="31" s="1"/>
  <c r="X102" i="31" s="1"/>
  <c r="L101" i="31"/>
  <c r="J101" i="31"/>
  <c r="U100" i="31"/>
  <c r="S100" i="31"/>
  <c r="V100" i="31" s="1"/>
  <c r="Q100" i="31"/>
  <c r="B101" i="31" s="1"/>
  <c r="W101" i="31" s="1"/>
  <c r="X101" i="31" s="1"/>
  <c r="L100" i="31"/>
  <c r="J100" i="31"/>
  <c r="U99" i="31"/>
  <c r="S99" i="31"/>
  <c r="V99" i="31" s="1"/>
  <c r="Q99" i="31"/>
  <c r="L99" i="31"/>
  <c r="J99" i="31"/>
  <c r="U98" i="31"/>
  <c r="S98" i="31"/>
  <c r="V98" i="31" s="1"/>
  <c r="Q98" i="31"/>
  <c r="B99" i="31" s="1"/>
  <c r="W99" i="31" s="1"/>
  <c r="X99" i="31" s="1"/>
  <c r="L98" i="31"/>
  <c r="J98" i="31"/>
  <c r="U97" i="31"/>
  <c r="S97" i="31"/>
  <c r="V97" i="31" s="1"/>
  <c r="Q97" i="31"/>
  <c r="B98" i="31" s="1"/>
  <c r="W98" i="31" s="1"/>
  <c r="X98" i="31" s="1"/>
  <c r="L97" i="31"/>
  <c r="J97" i="31"/>
  <c r="U96" i="31"/>
  <c r="S96" i="31"/>
  <c r="V96" i="31" s="1"/>
  <c r="Q96" i="31"/>
  <c r="B97" i="31" s="1"/>
  <c r="W97" i="31" s="1"/>
  <c r="X97" i="31" s="1"/>
  <c r="L96" i="31"/>
  <c r="J96" i="31"/>
  <c r="U95" i="31"/>
  <c r="S95" i="31"/>
  <c r="V95" i="31" s="1"/>
  <c r="Q95" i="31"/>
  <c r="L95" i="31"/>
  <c r="J95" i="31"/>
  <c r="U94" i="31"/>
  <c r="S94" i="31"/>
  <c r="V94" i="31" s="1"/>
  <c r="Q94" i="31"/>
  <c r="B95" i="31" s="1"/>
  <c r="W95" i="31" s="1"/>
  <c r="X95" i="31" s="1"/>
  <c r="L94" i="31"/>
  <c r="J94" i="31"/>
  <c r="U93" i="31"/>
  <c r="S93" i="31"/>
  <c r="V93" i="31" s="1"/>
  <c r="Q93" i="31"/>
  <c r="B94" i="31" s="1"/>
  <c r="W94" i="31" s="1"/>
  <c r="X94" i="31" s="1"/>
  <c r="L93" i="31"/>
  <c r="J93" i="31"/>
  <c r="U92" i="31"/>
  <c r="S92" i="31"/>
  <c r="V92" i="31" s="1"/>
  <c r="Q92" i="31"/>
  <c r="B93" i="31" s="1"/>
  <c r="W93" i="31" s="1"/>
  <c r="X93" i="31" s="1"/>
  <c r="L92" i="31"/>
  <c r="J92" i="31"/>
  <c r="U91" i="31"/>
  <c r="S91" i="31"/>
  <c r="V91" i="31" s="1"/>
  <c r="Q91" i="31"/>
  <c r="L91" i="31"/>
  <c r="J91" i="31"/>
  <c r="U90" i="31"/>
  <c r="S90" i="31"/>
  <c r="V90" i="31" s="1"/>
  <c r="Q90" i="31"/>
  <c r="B91" i="31" s="1"/>
  <c r="W91" i="31" s="1"/>
  <c r="X91" i="31" s="1"/>
  <c r="L90" i="31"/>
  <c r="J90" i="31"/>
  <c r="U89" i="31"/>
  <c r="S89" i="31"/>
  <c r="V89" i="31" s="1"/>
  <c r="Q89" i="31"/>
  <c r="B90" i="31" s="1"/>
  <c r="W90" i="31" s="1"/>
  <c r="X90" i="31" s="1"/>
  <c r="L89" i="31"/>
  <c r="J89" i="31"/>
  <c r="U88" i="31"/>
  <c r="S88" i="31"/>
  <c r="V88" i="31" s="1"/>
  <c r="Q88" i="31"/>
  <c r="B89" i="31" s="1"/>
  <c r="W89" i="31" s="1"/>
  <c r="X89" i="31" s="1"/>
  <c r="L88" i="31"/>
  <c r="J88" i="31"/>
  <c r="U87" i="31"/>
  <c r="S87" i="31"/>
  <c r="V87" i="31" s="1"/>
  <c r="Q87" i="31"/>
  <c r="L87" i="31"/>
  <c r="J87" i="31"/>
  <c r="U86" i="31"/>
  <c r="S86" i="31"/>
  <c r="V86" i="31" s="1"/>
  <c r="Q86" i="31"/>
  <c r="B87" i="31" s="1"/>
  <c r="W87" i="31" s="1"/>
  <c r="X87" i="31" s="1"/>
  <c r="L86" i="31"/>
  <c r="J86" i="31"/>
  <c r="U85" i="31"/>
  <c r="S85" i="31"/>
  <c r="V85" i="31" s="1"/>
  <c r="Q85" i="31"/>
  <c r="B86" i="31" s="1"/>
  <c r="W86" i="31" s="1"/>
  <c r="X86" i="31" s="1"/>
  <c r="L85" i="31"/>
  <c r="J85" i="31"/>
  <c r="U84" i="31"/>
  <c r="S84" i="31"/>
  <c r="V84" i="31" s="1"/>
  <c r="Q84" i="31"/>
  <c r="B85" i="31" s="1"/>
  <c r="W85" i="31" s="1"/>
  <c r="X85" i="31" s="1"/>
  <c r="L84" i="31"/>
  <c r="J84" i="31"/>
  <c r="U83" i="31"/>
  <c r="S83" i="31"/>
  <c r="V83" i="31" s="1"/>
  <c r="Q83" i="31"/>
  <c r="L83" i="31"/>
  <c r="J83" i="31"/>
  <c r="U82" i="31"/>
  <c r="S82" i="31"/>
  <c r="V82" i="31" s="1"/>
  <c r="Q82" i="31"/>
  <c r="B83" i="31" s="1"/>
  <c r="W83" i="31" s="1"/>
  <c r="X83" i="31" s="1"/>
  <c r="L82" i="31"/>
  <c r="J82" i="31"/>
  <c r="U81" i="31"/>
  <c r="S81" i="31"/>
  <c r="V81" i="31" s="1"/>
  <c r="Q81" i="31"/>
  <c r="B82" i="31" s="1"/>
  <c r="W82" i="31" s="1"/>
  <c r="X82" i="31" s="1"/>
  <c r="L81" i="31"/>
  <c r="J81" i="31"/>
  <c r="U80" i="31"/>
  <c r="S80" i="31"/>
  <c r="V80" i="31" s="1"/>
  <c r="Q80" i="31"/>
  <c r="B81" i="31" s="1"/>
  <c r="W81" i="31" s="1"/>
  <c r="X81" i="31" s="1"/>
  <c r="L80" i="31"/>
  <c r="J80" i="31"/>
  <c r="U79" i="31"/>
  <c r="S79" i="31"/>
  <c r="V79" i="31" s="1"/>
  <c r="Q79" i="31"/>
  <c r="L79" i="31"/>
  <c r="J79" i="31"/>
  <c r="U78" i="31"/>
  <c r="S78" i="31"/>
  <c r="V78" i="31" s="1"/>
  <c r="Q78" i="31"/>
  <c r="L78" i="31"/>
  <c r="J78" i="31"/>
  <c r="U77" i="31"/>
  <c r="S77" i="31"/>
  <c r="V77" i="31" s="1"/>
  <c r="Q77" i="31"/>
  <c r="B78" i="31" s="1"/>
  <c r="W78" i="31" s="1"/>
  <c r="X78" i="31" s="1"/>
  <c r="L77" i="31"/>
  <c r="J77" i="31"/>
  <c r="U76" i="31"/>
  <c r="S76" i="31"/>
  <c r="V76" i="31" s="1"/>
  <c r="Q76" i="31"/>
  <c r="B77" i="31" s="1"/>
  <c r="W77" i="31" s="1"/>
  <c r="X77" i="31" s="1"/>
  <c r="L76" i="31"/>
  <c r="J76" i="31"/>
  <c r="U75" i="31"/>
  <c r="S75" i="31"/>
  <c r="V75" i="31" s="1"/>
  <c r="Q75" i="31"/>
  <c r="L75" i="31"/>
  <c r="J75" i="31"/>
  <c r="U74" i="31"/>
  <c r="S74" i="31"/>
  <c r="V74" i="31" s="1"/>
  <c r="Q74" i="31"/>
  <c r="B75" i="31" s="1"/>
  <c r="W75" i="31" s="1"/>
  <c r="X75" i="31" s="1"/>
  <c r="L74" i="31"/>
  <c r="J74" i="31"/>
  <c r="U73" i="31"/>
  <c r="S73" i="31"/>
  <c r="V73" i="31" s="1"/>
  <c r="Q73" i="31"/>
  <c r="B74" i="31" s="1"/>
  <c r="W74" i="31" s="1"/>
  <c r="X74" i="31" s="1"/>
  <c r="L73" i="31"/>
  <c r="J73" i="31"/>
  <c r="U72" i="31"/>
  <c r="S72" i="31"/>
  <c r="V72" i="31" s="1"/>
  <c r="Q72" i="31"/>
  <c r="B73" i="31" s="1"/>
  <c r="W73" i="31" s="1"/>
  <c r="X73" i="31" s="1"/>
  <c r="L72" i="31"/>
  <c r="J72" i="31"/>
  <c r="U71" i="31"/>
  <c r="S71" i="31"/>
  <c r="V71" i="31" s="1"/>
  <c r="Q71" i="31"/>
  <c r="L71" i="31"/>
  <c r="J71" i="31"/>
  <c r="U70" i="31"/>
  <c r="S70" i="31"/>
  <c r="V70" i="31" s="1"/>
  <c r="Q70" i="31"/>
  <c r="B71" i="31" s="1"/>
  <c r="W71" i="31" s="1"/>
  <c r="X71" i="31" s="1"/>
  <c r="L70" i="31"/>
  <c r="J70" i="31"/>
  <c r="U69" i="31"/>
  <c r="S69" i="31"/>
  <c r="V69" i="31" s="1"/>
  <c r="Q69" i="31"/>
  <c r="B70" i="31" s="1"/>
  <c r="W70" i="31" s="1"/>
  <c r="X70" i="31" s="1"/>
  <c r="L69" i="31"/>
  <c r="J69" i="31"/>
  <c r="U68" i="31"/>
  <c r="S68" i="31"/>
  <c r="V68" i="31" s="1"/>
  <c r="Q68" i="31"/>
  <c r="B69" i="31" s="1"/>
  <c r="W69" i="31" s="1"/>
  <c r="X69" i="31" s="1"/>
  <c r="L68" i="31"/>
  <c r="J68" i="31"/>
  <c r="U67" i="31"/>
  <c r="S67" i="31"/>
  <c r="V67" i="31" s="1"/>
  <c r="Q67" i="31"/>
  <c r="L67" i="31"/>
  <c r="J67" i="31"/>
  <c r="U66" i="31"/>
  <c r="S66" i="31"/>
  <c r="V66" i="31" s="1"/>
  <c r="Q66" i="31"/>
  <c r="B67" i="31" s="1"/>
  <c r="W67" i="31" s="1"/>
  <c r="X67" i="31" s="1"/>
  <c r="L66" i="31"/>
  <c r="J66" i="31"/>
  <c r="U65" i="31"/>
  <c r="S65" i="31"/>
  <c r="V65" i="31" s="1"/>
  <c r="Q65" i="31"/>
  <c r="B66" i="31" s="1"/>
  <c r="W66" i="31" s="1"/>
  <c r="X66" i="31" s="1"/>
  <c r="L65" i="31"/>
  <c r="J65" i="31"/>
  <c r="U64" i="31"/>
  <c r="S64" i="31"/>
  <c r="V64" i="31" s="1"/>
  <c r="Q64" i="31"/>
  <c r="B65" i="31" s="1"/>
  <c r="W65" i="31" s="1"/>
  <c r="X65" i="31" s="1"/>
  <c r="L64" i="31"/>
  <c r="J64" i="31"/>
  <c r="U63" i="31"/>
  <c r="S63" i="31"/>
  <c r="V63" i="31" s="1"/>
  <c r="Q63" i="31"/>
  <c r="L63" i="31"/>
  <c r="J63" i="31"/>
  <c r="U62" i="31"/>
  <c r="S62" i="31"/>
  <c r="V62" i="31" s="1"/>
  <c r="Q62" i="31"/>
  <c r="B63" i="31" s="1"/>
  <c r="W63" i="31" s="1"/>
  <c r="X63" i="31" s="1"/>
  <c r="L62" i="31"/>
  <c r="J62" i="31"/>
  <c r="U61" i="31"/>
  <c r="S61" i="31"/>
  <c r="V61" i="31" s="1"/>
  <c r="Q61" i="31"/>
  <c r="B62" i="31" s="1"/>
  <c r="W62" i="31" s="1"/>
  <c r="X62" i="31" s="1"/>
  <c r="L61" i="31"/>
  <c r="J61" i="31"/>
  <c r="U60" i="31"/>
  <c r="S60" i="31"/>
  <c r="V60" i="31" s="1"/>
  <c r="Q60" i="31"/>
  <c r="B61" i="31" s="1"/>
  <c r="W61" i="31" s="1"/>
  <c r="X61" i="31" s="1"/>
  <c r="L60" i="31"/>
  <c r="J60" i="31"/>
  <c r="U59" i="31"/>
  <c r="S59" i="31"/>
  <c r="V59" i="31" s="1"/>
  <c r="Q59" i="31"/>
  <c r="L59" i="31"/>
  <c r="J59" i="31"/>
  <c r="U58" i="31"/>
  <c r="S58" i="31"/>
  <c r="V58" i="31" s="1"/>
  <c r="Q58" i="31"/>
  <c r="B59" i="31" s="1"/>
  <c r="W59" i="31" s="1"/>
  <c r="X59" i="31" s="1"/>
  <c r="L58" i="31"/>
  <c r="J58" i="31"/>
  <c r="U57" i="31"/>
  <c r="S57" i="31"/>
  <c r="V57" i="31" s="1"/>
  <c r="Q57" i="31"/>
  <c r="B58" i="31" s="1"/>
  <c r="W58" i="31" s="1"/>
  <c r="X58" i="31" s="1"/>
  <c r="L57" i="31"/>
  <c r="J57" i="31"/>
  <c r="U56" i="31"/>
  <c r="S56" i="31"/>
  <c r="V56" i="31" s="1"/>
  <c r="Q56" i="31"/>
  <c r="L56" i="31"/>
  <c r="J56" i="31"/>
  <c r="U55" i="31"/>
  <c r="S55" i="31"/>
  <c r="V55" i="31" s="1"/>
  <c r="Q55" i="31"/>
  <c r="L55" i="31"/>
  <c r="J55" i="31"/>
  <c r="U54" i="31"/>
  <c r="S54" i="31"/>
  <c r="V54" i="31" s="1"/>
  <c r="Q54" i="31"/>
  <c r="B55" i="31" s="1"/>
  <c r="W55" i="31" s="1"/>
  <c r="X55" i="31" s="1"/>
  <c r="L54" i="31"/>
  <c r="J54" i="31"/>
  <c r="U53" i="31"/>
  <c r="S53" i="31"/>
  <c r="V53" i="31" s="1"/>
  <c r="Q53" i="31"/>
  <c r="B54" i="31" s="1"/>
  <c r="W54" i="31" s="1"/>
  <c r="X54" i="31" s="1"/>
  <c r="L53" i="31"/>
  <c r="J53" i="31"/>
  <c r="U52" i="31"/>
  <c r="S52" i="31"/>
  <c r="V52" i="31" s="1"/>
  <c r="Q52" i="31"/>
  <c r="B53" i="31" s="1"/>
  <c r="W53" i="31" s="1"/>
  <c r="X53" i="31" s="1"/>
  <c r="L52" i="31"/>
  <c r="J52" i="31"/>
  <c r="U51" i="31"/>
  <c r="S51" i="31"/>
  <c r="V51" i="31" s="1"/>
  <c r="Q51" i="31"/>
  <c r="L51" i="31"/>
  <c r="J51" i="31"/>
  <c r="U50" i="31"/>
  <c r="S50" i="31"/>
  <c r="V50" i="31" s="1"/>
  <c r="Q50" i="31"/>
  <c r="B51" i="31" s="1"/>
  <c r="W51" i="31" s="1"/>
  <c r="X51" i="31" s="1"/>
  <c r="L50" i="31"/>
  <c r="J50" i="31"/>
  <c r="U49" i="31"/>
  <c r="S49" i="31"/>
  <c r="V49" i="31" s="1"/>
  <c r="Q49" i="31"/>
  <c r="B50" i="31" s="1"/>
  <c r="W50" i="31" s="1"/>
  <c r="X50" i="31" s="1"/>
  <c r="L49" i="31"/>
  <c r="J49" i="31"/>
  <c r="V48" i="31"/>
  <c r="U48" i="31"/>
  <c r="S48" i="31"/>
  <c r="Q48" i="31"/>
  <c r="B49" i="31" s="1"/>
  <c r="W49" i="31" s="1"/>
  <c r="X49" i="31" s="1"/>
  <c r="L48" i="31"/>
  <c r="J48" i="31"/>
  <c r="U47" i="31"/>
  <c r="S47" i="31"/>
  <c r="V47" i="31" s="1"/>
  <c r="Q47" i="31"/>
  <c r="L47" i="31"/>
  <c r="J47" i="31"/>
  <c r="U46" i="31"/>
  <c r="S46" i="31"/>
  <c r="V46" i="31" s="1"/>
  <c r="Q46" i="31"/>
  <c r="B47" i="31" s="1"/>
  <c r="W47" i="31" s="1"/>
  <c r="X47" i="31" s="1"/>
  <c r="L46" i="31"/>
  <c r="J46" i="31"/>
  <c r="U45" i="31"/>
  <c r="S45" i="31"/>
  <c r="V45" i="31" s="1"/>
  <c r="Q45" i="31"/>
  <c r="B46" i="31" s="1"/>
  <c r="W46" i="31" s="1"/>
  <c r="X46" i="31" s="1"/>
  <c r="L45" i="31"/>
  <c r="J45" i="31"/>
  <c r="U44" i="31"/>
  <c r="S44" i="31"/>
  <c r="V44" i="31" s="1"/>
  <c r="Q44" i="31"/>
  <c r="B45" i="31" s="1"/>
  <c r="W45" i="31" s="1"/>
  <c r="X45" i="31" s="1"/>
  <c r="L44" i="31"/>
  <c r="J44" i="31"/>
  <c r="U43" i="31"/>
  <c r="S43" i="31"/>
  <c r="V43" i="31" s="1"/>
  <c r="Q43" i="31"/>
  <c r="L43" i="31"/>
  <c r="J43" i="31"/>
  <c r="U42" i="31"/>
  <c r="S42" i="31"/>
  <c r="V42" i="31" s="1"/>
  <c r="Q42" i="31"/>
  <c r="B43" i="31" s="1"/>
  <c r="W43" i="31" s="1"/>
  <c r="X43" i="31" s="1"/>
  <c r="L42" i="31"/>
  <c r="J42" i="31"/>
  <c r="U41" i="31"/>
  <c r="S41" i="31"/>
  <c r="V41" i="31" s="1"/>
  <c r="Q41" i="31"/>
  <c r="B42" i="31" s="1"/>
  <c r="W42" i="31" s="1"/>
  <c r="X42" i="31" s="1"/>
  <c r="L41" i="31"/>
  <c r="J41" i="31"/>
  <c r="U40" i="31"/>
  <c r="S40" i="31"/>
  <c r="V40" i="31" s="1"/>
  <c r="Q40" i="31"/>
  <c r="L40" i="31"/>
  <c r="J40" i="31"/>
  <c r="U39" i="31"/>
  <c r="S39" i="31"/>
  <c r="V39" i="31" s="1"/>
  <c r="Q39" i="31"/>
  <c r="L39" i="31"/>
  <c r="J39" i="31"/>
  <c r="U38" i="31"/>
  <c r="S38" i="31"/>
  <c r="V38" i="31" s="1"/>
  <c r="Q38" i="31"/>
  <c r="B39" i="31" s="1"/>
  <c r="W39" i="31" s="1"/>
  <c r="X39" i="31" s="1"/>
  <c r="L38" i="31"/>
  <c r="J38" i="31"/>
  <c r="U37" i="31"/>
  <c r="S37" i="31"/>
  <c r="V37" i="31" s="1"/>
  <c r="Q37" i="31"/>
  <c r="B38" i="31" s="1"/>
  <c r="W38" i="31" s="1"/>
  <c r="X38" i="31" s="1"/>
  <c r="L37" i="31"/>
  <c r="J37" i="31"/>
  <c r="U36" i="31"/>
  <c r="S36" i="31"/>
  <c r="V36" i="31" s="1"/>
  <c r="Q36" i="31"/>
  <c r="B37" i="31" s="1"/>
  <c r="W37" i="31" s="1"/>
  <c r="X37" i="31" s="1"/>
  <c r="L36" i="31"/>
  <c r="J36" i="31"/>
  <c r="U35" i="31"/>
  <c r="S35" i="31"/>
  <c r="V35" i="31" s="1"/>
  <c r="Q35" i="31"/>
  <c r="L35" i="31"/>
  <c r="J35" i="31"/>
  <c r="U34" i="31"/>
  <c r="S34" i="31"/>
  <c r="V34" i="31" s="1"/>
  <c r="Q34" i="31"/>
  <c r="B35" i="31" s="1"/>
  <c r="W35" i="31" s="1"/>
  <c r="X35" i="31" s="1"/>
  <c r="U33" i="31"/>
  <c r="S33" i="31"/>
  <c r="V33" i="31" s="1"/>
  <c r="U32" i="31"/>
  <c r="S32" i="31"/>
  <c r="V32" i="31" s="1"/>
  <c r="J32" i="31"/>
  <c r="L32" i="31" s="1"/>
  <c r="U31" i="31"/>
  <c r="S31" i="31"/>
  <c r="V31" i="31" s="1"/>
  <c r="Q31" i="31"/>
  <c r="U30" i="31"/>
  <c r="S30" i="31"/>
  <c r="V30" i="31" s="1"/>
  <c r="U29" i="31"/>
  <c r="S29" i="31"/>
  <c r="V29" i="31" s="1"/>
  <c r="U28" i="31"/>
  <c r="S28" i="31"/>
  <c r="V28" i="31" s="1"/>
  <c r="U27" i="31"/>
  <c r="S27" i="31"/>
  <c r="V27" i="31" s="1"/>
  <c r="U26" i="31"/>
  <c r="S26" i="31"/>
  <c r="V26" i="31" s="1"/>
  <c r="U25" i="31"/>
  <c r="S25" i="31"/>
  <c r="V25" i="31" s="1"/>
  <c r="U24" i="31"/>
  <c r="S24" i="31"/>
  <c r="V24" i="31" s="1"/>
  <c r="J24" i="31"/>
  <c r="L24" i="31" s="1"/>
  <c r="U23" i="31"/>
  <c r="S23" i="31"/>
  <c r="V23" i="31" s="1"/>
  <c r="S22" i="31"/>
  <c r="V22" i="31" s="1"/>
  <c r="S21" i="31"/>
  <c r="V21" i="31" s="1"/>
  <c r="Q21" i="31"/>
  <c r="B22" i="31" s="1"/>
  <c r="W22" i="31" s="1"/>
  <c r="X22" i="31" s="1"/>
  <c r="J21" i="31"/>
  <c r="L21" i="31" s="1"/>
  <c r="S20" i="31"/>
  <c r="V20" i="31" s="1"/>
  <c r="S19" i="31"/>
  <c r="U19" i="31" s="1"/>
  <c r="S18" i="31"/>
  <c r="S17" i="31"/>
  <c r="V17" i="31" s="1"/>
  <c r="S16" i="31"/>
  <c r="V16" i="31" s="1"/>
  <c r="S15" i="31"/>
  <c r="S14" i="31"/>
  <c r="V14" i="31" s="1"/>
  <c r="S13" i="31"/>
  <c r="V13" i="31" s="1"/>
  <c r="S12" i="31"/>
  <c r="V12" i="31" s="1"/>
  <c r="S11" i="31"/>
  <c r="U11" i="31" s="1"/>
  <c r="S10" i="31"/>
  <c r="S9" i="31"/>
  <c r="V9" i="31" s="1"/>
  <c r="B9" i="31"/>
  <c r="J9" i="31"/>
  <c r="L9" i="31" s="1"/>
  <c r="R10" i="17"/>
  <c r="T10" i="17"/>
  <c r="R11" i="17"/>
  <c r="C12" i="17" s="1"/>
  <c r="T11" i="17"/>
  <c r="R12" i="17"/>
  <c r="C13" i="17" s="1"/>
  <c r="T12" i="17"/>
  <c r="R13" i="17"/>
  <c r="T13" i="17"/>
  <c r="R14" i="17"/>
  <c r="T14" i="17"/>
  <c r="R15" i="17"/>
  <c r="C16" i="17"/>
  <c r="T15" i="17"/>
  <c r="R16" i="17"/>
  <c r="C17" i="17" s="1"/>
  <c r="T16" i="17"/>
  <c r="R17" i="17"/>
  <c r="C18" i="17" s="1"/>
  <c r="T17" i="17"/>
  <c r="R18" i="17"/>
  <c r="C19" i="17" s="1"/>
  <c r="T18" i="17"/>
  <c r="R19" i="17"/>
  <c r="C20" i="17" s="1"/>
  <c r="T19" i="17"/>
  <c r="R20" i="17"/>
  <c r="C21" i="17" s="1"/>
  <c r="T20" i="17"/>
  <c r="R21" i="17"/>
  <c r="C22" i="17" s="1"/>
  <c r="T21" i="17"/>
  <c r="R22" i="17"/>
  <c r="T22" i="17"/>
  <c r="R23" i="17"/>
  <c r="C24" i="17" s="1"/>
  <c r="T23" i="17"/>
  <c r="R24" i="17"/>
  <c r="C25" i="17" s="1"/>
  <c r="T24" i="17"/>
  <c r="R25" i="17"/>
  <c r="T25" i="17"/>
  <c r="R26" i="17"/>
  <c r="C27" i="17"/>
  <c r="T26" i="17"/>
  <c r="R27" i="17"/>
  <c r="C28" i="17" s="1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C42" i="17" s="1"/>
  <c r="T41" i="17"/>
  <c r="R42" i="17"/>
  <c r="C43" i="17" s="1"/>
  <c r="T42" i="17"/>
  <c r="R43" i="17"/>
  <c r="C44" i="17" s="1"/>
  <c r="T43" i="17"/>
  <c r="R44" i="17"/>
  <c r="C45" i="17" s="1"/>
  <c r="T44" i="17"/>
  <c r="R45" i="17"/>
  <c r="T45" i="17"/>
  <c r="R46" i="17"/>
  <c r="T46" i="17"/>
  <c r="R47" i="17"/>
  <c r="C48" i="17" s="1"/>
  <c r="T47" i="17"/>
  <c r="R48" i="17"/>
  <c r="C49" i="17" s="1"/>
  <c r="T48" i="17"/>
  <c r="R49" i="17"/>
  <c r="C50" i="17"/>
  <c r="T49" i="17"/>
  <c r="R50" i="17"/>
  <c r="T50" i="17"/>
  <c r="R51" i="17"/>
  <c r="C52" i="17" s="1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C59" i="17" s="1"/>
  <c r="T58" i="17"/>
  <c r="R59" i="17"/>
  <c r="C60" i="17" s="1"/>
  <c r="T59" i="17"/>
  <c r="R60" i="17"/>
  <c r="C61" i="17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C66" i="17" s="1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C74" i="17" s="1"/>
  <c r="T73" i="17"/>
  <c r="R74" i="17"/>
  <c r="C75" i="17"/>
  <c r="T74" i="17"/>
  <c r="R75" i="17"/>
  <c r="C76" i="17"/>
  <c r="T75" i="17"/>
  <c r="R76" i="17"/>
  <c r="C77" i="17" s="1"/>
  <c r="T76" i="17"/>
  <c r="R77" i="17"/>
  <c r="C78" i="17" s="1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C83" i="17" s="1"/>
  <c r="T82" i="17"/>
  <c r="R83" i="17"/>
  <c r="C84" i="17" s="1"/>
  <c r="T83" i="17"/>
  <c r="R84" i="17"/>
  <c r="C85" i="17"/>
  <c r="T84" i="17"/>
  <c r="R85" i="17"/>
  <c r="C86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C95" i="17" s="1"/>
  <c r="T94" i="17"/>
  <c r="R95" i="17"/>
  <c r="C96" i="17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 s="1"/>
  <c r="T99" i="17"/>
  <c r="R100" i="17"/>
  <c r="C101" i="17" s="1"/>
  <c r="T100" i="17"/>
  <c r="R101" i="17"/>
  <c r="C102" i="17"/>
  <c r="T101" i="17"/>
  <c r="R102" i="17"/>
  <c r="T102" i="17"/>
  <c r="R103" i="17"/>
  <c r="C104" i="17" s="1"/>
  <c r="T103" i="17"/>
  <c r="R104" i="17"/>
  <c r="C105" i="17"/>
  <c r="T104" i="17"/>
  <c r="R105" i="17"/>
  <c r="C106" i="17" s="1"/>
  <c r="T105" i="17"/>
  <c r="R106" i="17"/>
  <c r="C107" i="17" s="1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C103" i="17"/>
  <c r="K102" i="17"/>
  <c r="K101" i="17"/>
  <c r="K100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K73" i="17"/>
  <c r="K72" i="17"/>
  <c r="C72" i="17"/>
  <c r="K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K61" i="17"/>
  <c r="K60" i="17"/>
  <c r="K59" i="17"/>
  <c r="K58" i="17"/>
  <c r="C58" i="17"/>
  <c r="K57" i="17"/>
  <c r="K56" i="17"/>
  <c r="C56" i="17"/>
  <c r="K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K43" i="17"/>
  <c r="K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K29" i="17"/>
  <c r="K28" i="17"/>
  <c r="K27" i="17"/>
  <c r="K26" i="17"/>
  <c r="C26" i="17"/>
  <c r="K25" i="17"/>
  <c r="K24" i="17"/>
  <c r="K23" i="17"/>
  <c r="C23" i="17"/>
  <c r="K22" i="17"/>
  <c r="K21" i="17"/>
  <c r="K20" i="17"/>
  <c r="K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/>
  <c r="R9" i="17"/>
  <c r="C5" i="17" s="1"/>
  <c r="I5" i="17" s="1"/>
  <c r="L2" i="17"/>
  <c r="V17" i="33"/>
  <c r="V14" i="33"/>
  <c r="V22" i="33"/>
  <c r="U15" i="33"/>
  <c r="G5" i="17"/>
  <c r="E5" i="17"/>
  <c r="V19" i="32"/>
  <c r="Q33" i="31" l="1"/>
  <c r="Z33" i="31" s="1"/>
  <c r="Q33" i="32"/>
  <c r="B34" i="32" s="1"/>
  <c r="W34" i="32" s="1"/>
  <c r="X34" i="32" s="1"/>
  <c r="Q33" i="33"/>
  <c r="Z33" i="33" s="1"/>
  <c r="Q32" i="31"/>
  <c r="Z32" i="31" s="1"/>
  <c r="J35" i="32"/>
  <c r="L35" i="32" s="1"/>
  <c r="J34" i="32"/>
  <c r="L34" i="32" s="1"/>
  <c r="Q32" i="32"/>
  <c r="Y32" i="32" s="1"/>
  <c r="Q32" i="33"/>
  <c r="B33" i="33" s="1"/>
  <c r="W33" i="33" s="1"/>
  <c r="X33" i="33" s="1"/>
  <c r="Q31" i="32"/>
  <c r="B32" i="32" s="1"/>
  <c r="W32" i="32" s="1"/>
  <c r="X32" i="32" s="1"/>
  <c r="Q31" i="33"/>
  <c r="Z31" i="33" s="1"/>
  <c r="Q30" i="31"/>
  <c r="B31" i="31" s="1"/>
  <c r="W31" i="31" s="1"/>
  <c r="X31" i="31" s="1"/>
  <c r="Q30" i="32"/>
  <c r="B31" i="32" s="1"/>
  <c r="Q30" i="33"/>
  <c r="B31" i="33" s="1"/>
  <c r="W31" i="33" s="1"/>
  <c r="X31" i="33" s="1"/>
  <c r="Q29" i="31"/>
  <c r="Z29" i="31" s="1"/>
  <c r="J31" i="31"/>
  <c r="L31" i="31" s="1"/>
  <c r="Q29" i="32"/>
  <c r="B30" i="32" s="1"/>
  <c r="W30" i="32" s="1"/>
  <c r="X30" i="32" s="1"/>
  <c r="Q29" i="33"/>
  <c r="Q28" i="32"/>
  <c r="Z28" i="32" s="1"/>
  <c r="Q28" i="33"/>
  <c r="B29" i="33" s="1"/>
  <c r="W29" i="33" s="1"/>
  <c r="X29" i="33" s="1"/>
  <c r="Q27" i="32"/>
  <c r="B28" i="32" s="1"/>
  <c r="W28" i="32" s="1"/>
  <c r="X28" i="32" s="1"/>
  <c r="Q27" i="33"/>
  <c r="B28" i="33" s="1"/>
  <c r="W28" i="33" s="1"/>
  <c r="X28" i="33" s="1"/>
  <c r="Q26" i="33"/>
  <c r="B27" i="33" s="1"/>
  <c r="W27" i="33" s="1"/>
  <c r="X27" i="33" s="1"/>
  <c r="Q25" i="31"/>
  <c r="Y25" i="31" s="1"/>
  <c r="Q25" i="32"/>
  <c r="B26" i="32" s="1"/>
  <c r="W26" i="32" s="1"/>
  <c r="X26" i="32" s="1"/>
  <c r="Q25" i="33"/>
  <c r="Q24" i="31"/>
  <c r="B25" i="31" s="1"/>
  <c r="Q24" i="32"/>
  <c r="Q24" i="33"/>
  <c r="B25" i="33" s="1"/>
  <c r="W25" i="33" s="1"/>
  <c r="X25" i="33" s="1"/>
  <c r="D13" i="32"/>
  <c r="M12" i="32"/>
  <c r="Q23" i="31"/>
  <c r="B24" i="31" s="1"/>
  <c r="W24" i="31" s="1"/>
  <c r="X24" i="31" s="1"/>
  <c r="Q23" i="33"/>
  <c r="Z23" i="33" s="1"/>
  <c r="Q22" i="31"/>
  <c r="B23" i="31" s="1"/>
  <c r="W23" i="31" s="1"/>
  <c r="X23" i="31" s="1"/>
  <c r="Q22" i="33"/>
  <c r="B23" i="33" s="1"/>
  <c r="W23" i="33" s="1"/>
  <c r="X23" i="33" s="1"/>
  <c r="V22" i="32"/>
  <c r="V23" i="32" s="1"/>
  <c r="J23" i="31"/>
  <c r="L23" i="31" s="1"/>
  <c r="J22" i="31"/>
  <c r="L22" i="31" s="1"/>
  <c r="U21" i="31"/>
  <c r="U21" i="32"/>
  <c r="Q21" i="33"/>
  <c r="Y21" i="33" s="1"/>
  <c r="Q20" i="31"/>
  <c r="Z20" i="31" s="1"/>
  <c r="Q20" i="33"/>
  <c r="B21" i="33" s="1"/>
  <c r="W21" i="33" s="1"/>
  <c r="X21" i="33" s="1"/>
  <c r="Q19" i="33"/>
  <c r="B20" i="33" s="1"/>
  <c r="W20" i="33" s="1"/>
  <c r="X20" i="33" s="1"/>
  <c r="Q18" i="33"/>
  <c r="B19" i="33" s="1"/>
  <c r="W19" i="33" s="1"/>
  <c r="X19" i="33" s="1"/>
  <c r="V15" i="31"/>
  <c r="U16" i="32"/>
  <c r="Q16" i="33"/>
  <c r="B17" i="33" s="1"/>
  <c r="W17" i="33" s="1"/>
  <c r="X17" i="33" s="1"/>
  <c r="Q15" i="33"/>
  <c r="Z15" i="33" s="1"/>
  <c r="U15" i="31"/>
  <c r="U16" i="31" s="1"/>
  <c r="U17" i="31" s="1"/>
  <c r="U18" i="31" s="1"/>
  <c r="Q14" i="33"/>
  <c r="B15" i="33" s="1"/>
  <c r="W15" i="33" s="1"/>
  <c r="X15" i="33" s="1"/>
  <c r="Q12" i="33"/>
  <c r="B13" i="33" s="1"/>
  <c r="W13" i="33" s="1"/>
  <c r="X13" i="33" s="1"/>
  <c r="Q11" i="33"/>
  <c r="B12" i="33" s="1"/>
  <c r="W12" i="33" s="1"/>
  <c r="X12" i="33" s="1"/>
  <c r="V11" i="31"/>
  <c r="U20" i="31"/>
  <c r="U12" i="31"/>
  <c r="V18" i="31"/>
  <c r="V19" i="31" s="1"/>
  <c r="U12" i="32"/>
  <c r="U13" i="32"/>
  <c r="V12" i="33"/>
  <c r="U21" i="33"/>
  <c r="U19" i="33"/>
  <c r="U16" i="33"/>
  <c r="U11" i="33"/>
  <c r="V20" i="33"/>
  <c r="U10" i="33"/>
  <c r="U13" i="31"/>
  <c r="U20" i="32"/>
  <c r="U9" i="31"/>
  <c r="U10" i="31" s="1"/>
  <c r="Q9" i="31"/>
  <c r="Y9" i="31" s="1"/>
  <c r="V10" i="31"/>
  <c r="U9" i="32"/>
  <c r="U10" i="32" s="1"/>
  <c r="Q9" i="32"/>
  <c r="Z9" i="32" s="1"/>
  <c r="V10" i="32"/>
  <c r="Y39" i="32"/>
  <c r="B96" i="33"/>
  <c r="W96" i="33" s="1"/>
  <c r="X96" i="33" s="1"/>
  <c r="B102" i="33"/>
  <c r="W102" i="33" s="1"/>
  <c r="X102" i="33" s="1"/>
  <c r="B104" i="33"/>
  <c r="W104" i="33" s="1"/>
  <c r="X104" i="33" s="1"/>
  <c r="B105" i="33"/>
  <c r="W105" i="33" s="1"/>
  <c r="X105" i="33" s="1"/>
  <c r="V9" i="33"/>
  <c r="B72" i="33"/>
  <c r="W72" i="33" s="1"/>
  <c r="X72" i="33" s="1"/>
  <c r="Q9" i="33"/>
  <c r="B10" i="33" s="1"/>
  <c r="B98" i="33"/>
  <c r="W98" i="33" s="1"/>
  <c r="X98" i="33" s="1"/>
  <c r="Y95" i="33"/>
  <c r="Y55" i="33"/>
  <c r="B68" i="33"/>
  <c r="W68" i="33" s="1"/>
  <c r="X68" i="33" s="1"/>
  <c r="Z69" i="33"/>
  <c r="U18" i="33"/>
  <c r="B48" i="33"/>
  <c r="W48" i="33" s="1"/>
  <c r="X48" i="33" s="1"/>
  <c r="B76" i="33"/>
  <c r="W76" i="33" s="1"/>
  <c r="X76" i="33" s="1"/>
  <c r="B88" i="33"/>
  <c r="W88" i="33" s="1"/>
  <c r="X88" i="33" s="1"/>
  <c r="B100" i="33"/>
  <c r="W100" i="33" s="1"/>
  <c r="X100" i="33" s="1"/>
  <c r="B101" i="33"/>
  <c r="W101" i="33" s="1"/>
  <c r="X101" i="33" s="1"/>
  <c r="Y108" i="33"/>
  <c r="Y87" i="33"/>
  <c r="B80" i="33"/>
  <c r="W80" i="33" s="1"/>
  <c r="X80" i="33" s="1"/>
  <c r="Y104" i="33"/>
  <c r="Y79" i="33"/>
  <c r="Z101" i="33"/>
  <c r="U13" i="33"/>
  <c r="B40" i="33"/>
  <c r="W40" i="33" s="1"/>
  <c r="X40" i="33" s="1"/>
  <c r="B84" i="33"/>
  <c r="W84" i="33" s="1"/>
  <c r="X84" i="33" s="1"/>
  <c r="B92" i="33"/>
  <c r="W92" i="33" s="1"/>
  <c r="X92" i="33" s="1"/>
  <c r="B94" i="33"/>
  <c r="W94" i="33" s="1"/>
  <c r="X94" i="33" s="1"/>
  <c r="B108" i="33"/>
  <c r="W108" i="33" s="1"/>
  <c r="X108" i="33" s="1"/>
  <c r="Y100" i="33"/>
  <c r="Y71" i="33"/>
  <c r="Z85" i="33"/>
  <c r="Z36" i="32"/>
  <c r="Y36" i="32"/>
  <c r="B37" i="32"/>
  <c r="W37" i="32" s="1"/>
  <c r="X37" i="32" s="1"/>
  <c r="C10" i="17"/>
  <c r="U22" i="31"/>
  <c r="Z21" i="31"/>
  <c r="Y21" i="31"/>
  <c r="Y39" i="31"/>
  <c r="Z39" i="31"/>
  <c r="B40" i="31"/>
  <c r="W40" i="31" s="1"/>
  <c r="X40" i="31" s="1"/>
  <c r="Z44" i="31"/>
  <c r="Y44" i="31"/>
  <c r="Y51" i="31"/>
  <c r="Z51" i="31"/>
  <c r="B52" i="31"/>
  <c r="W52" i="31" s="1"/>
  <c r="X52" i="31" s="1"/>
  <c r="Y55" i="31"/>
  <c r="Z55" i="31"/>
  <c r="B56" i="31"/>
  <c r="W56" i="31" s="1"/>
  <c r="X56" i="31" s="1"/>
  <c r="Y63" i="31"/>
  <c r="Z63" i="31"/>
  <c r="B64" i="31"/>
  <c r="W64" i="31" s="1"/>
  <c r="X64" i="31" s="1"/>
  <c r="Y95" i="31"/>
  <c r="B96" i="31"/>
  <c r="W96" i="31" s="1"/>
  <c r="X96" i="31" s="1"/>
  <c r="Z95" i="31"/>
  <c r="V14" i="32"/>
  <c r="V15" i="32" s="1"/>
  <c r="V16" i="32" s="1"/>
  <c r="U14" i="32"/>
  <c r="Z48" i="32"/>
  <c r="Y48" i="32"/>
  <c r="B49" i="32"/>
  <c r="W49" i="32" s="1"/>
  <c r="X49" i="32" s="1"/>
  <c r="Z55" i="32"/>
  <c r="Y55" i="32"/>
  <c r="B56" i="32"/>
  <c r="W56" i="32" s="1"/>
  <c r="X56" i="32" s="1"/>
  <c r="Y29" i="33"/>
  <c r="Z29" i="33"/>
  <c r="B30" i="33"/>
  <c r="W30" i="33" s="1"/>
  <c r="X30" i="33" s="1"/>
  <c r="Z54" i="33"/>
  <c r="B55" i="33"/>
  <c r="W55" i="33" s="1"/>
  <c r="X55" i="33" s="1"/>
  <c r="Y54" i="33"/>
  <c r="Z25" i="31"/>
  <c r="Y31" i="31"/>
  <c r="Z31" i="31"/>
  <c r="B32" i="31"/>
  <c r="W32" i="31" s="1"/>
  <c r="X32" i="31" s="1"/>
  <c r="Y32" i="31"/>
  <c r="Y35" i="31"/>
  <c r="Z35" i="31"/>
  <c r="B36" i="31"/>
  <c r="W36" i="31" s="1"/>
  <c r="X36" i="31" s="1"/>
  <c r="Z56" i="31"/>
  <c r="Y56" i="31"/>
  <c r="B29" i="32"/>
  <c r="W29" i="32" s="1"/>
  <c r="X29" i="32" s="1"/>
  <c r="Z63" i="32"/>
  <c r="Y63" i="32"/>
  <c r="B64" i="32"/>
  <c r="W64" i="32" s="1"/>
  <c r="X64" i="32" s="1"/>
  <c r="Y37" i="33"/>
  <c r="B38" i="33"/>
  <c r="W38" i="33" s="1"/>
  <c r="X38" i="33" s="1"/>
  <c r="Z37" i="33"/>
  <c r="T9" i="17"/>
  <c r="H4" i="17" s="1"/>
  <c r="U14" i="31"/>
  <c r="Y22" i="31"/>
  <c r="Z22" i="31"/>
  <c r="Y23" i="31"/>
  <c r="Z23" i="31"/>
  <c r="Z48" i="31"/>
  <c r="Y48" i="31"/>
  <c r="Y59" i="31"/>
  <c r="Z59" i="31"/>
  <c r="B60" i="31"/>
  <c r="W60" i="31" s="1"/>
  <c r="X60" i="31" s="1"/>
  <c r="Y67" i="31"/>
  <c r="Z67" i="31"/>
  <c r="B68" i="31"/>
  <c r="W68" i="31" s="1"/>
  <c r="X68" i="31" s="1"/>
  <c r="Y71" i="31"/>
  <c r="Z71" i="31"/>
  <c r="B72" i="31"/>
  <c r="W72" i="31" s="1"/>
  <c r="X72" i="31" s="1"/>
  <c r="Y79" i="31"/>
  <c r="Z79" i="31"/>
  <c r="B80" i="31"/>
  <c r="W80" i="31" s="1"/>
  <c r="X80" i="31" s="1"/>
  <c r="Y99" i="31"/>
  <c r="Z99" i="31"/>
  <c r="B100" i="31"/>
  <c r="W100" i="31" s="1"/>
  <c r="X100" i="31" s="1"/>
  <c r="Y103" i="31"/>
  <c r="Z103" i="31"/>
  <c r="B104" i="31"/>
  <c r="W104" i="31" s="1"/>
  <c r="X104" i="31" s="1"/>
  <c r="Z16" i="32"/>
  <c r="Z40" i="32"/>
  <c r="Y40" i="32"/>
  <c r="B41" i="32"/>
  <c r="W41" i="32" s="1"/>
  <c r="X41" i="32" s="1"/>
  <c r="Z75" i="32"/>
  <c r="Y75" i="32"/>
  <c r="B76" i="32"/>
  <c r="W76" i="32" s="1"/>
  <c r="X76" i="32" s="1"/>
  <c r="Z86" i="33"/>
  <c r="B87" i="33"/>
  <c r="W87" i="33" s="1"/>
  <c r="X87" i="33" s="1"/>
  <c r="Y86" i="33"/>
  <c r="Z94" i="33"/>
  <c r="B95" i="33"/>
  <c r="W95" i="33" s="1"/>
  <c r="X95" i="33" s="1"/>
  <c r="Y94" i="33"/>
  <c r="Z40" i="31"/>
  <c r="Y40" i="31"/>
  <c r="Y91" i="31"/>
  <c r="Z91" i="31"/>
  <c r="B92" i="31"/>
  <c r="W92" i="31" s="1"/>
  <c r="X92" i="31" s="1"/>
  <c r="G4" i="31"/>
  <c r="D4" i="17"/>
  <c r="Z24" i="31"/>
  <c r="B26" i="31"/>
  <c r="B30" i="31"/>
  <c r="B33" i="31"/>
  <c r="B34" i="31"/>
  <c r="Z36" i="31"/>
  <c r="Y36" i="31"/>
  <c r="B41" i="31"/>
  <c r="W41" i="31" s="1"/>
  <c r="X41" i="31" s="1"/>
  <c r="Y43" i="31"/>
  <c r="Z43" i="31"/>
  <c r="B44" i="31"/>
  <c r="W44" i="31" s="1"/>
  <c r="X44" i="31" s="1"/>
  <c r="Y47" i="31"/>
  <c r="Z47" i="31"/>
  <c r="B48" i="31"/>
  <c r="W48" i="31" s="1"/>
  <c r="X48" i="31" s="1"/>
  <c r="Z52" i="31"/>
  <c r="Y52" i="31"/>
  <c r="B57" i="31"/>
  <c r="W57" i="31" s="1"/>
  <c r="X57" i="31" s="1"/>
  <c r="Y75" i="31"/>
  <c r="Z75" i="31"/>
  <c r="B76" i="31"/>
  <c r="W76" i="31" s="1"/>
  <c r="X76" i="31" s="1"/>
  <c r="Y78" i="31"/>
  <c r="Z78" i="31"/>
  <c r="B79" i="31"/>
  <c r="W79" i="31" s="1"/>
  <c r="X79" i="31" s="1"/>
  <c r="Y83" i="31"/>
  <c r="Z83" i="31"/>
  <c r="B84" i="31"/>
  <c r="W84" i="31" s="1"/>
  <c r="X84" i="31" s="1"/>
  <c r="Y87" i="31"/>
  <c r="Z87" i="31"/>
  <c r="B88" i="31"/>
  <c r="W88" i="31" s="1"/>
  <c r="X88" i="31" s="1"/>
  <c r="Y107" i="31"/>
  <c r="Z107" i="31"/>
  <c r="B108" i="31"/>
  <c r="W108" i="31" s="1"/>
  <c r="X108" i="31" s="1"/>
  <c r="V11" i="32"/>
  <c r="U11" i="32"/>
  <c r="G4" i="32"/>
  <c r="Z32" i="32"/>
  <c r="Z44" i="32"/>
  <c r="Y44" i="32"/>
  <c r="B45" i="32"/>
  <c r="W45" i="32" s="1"/>
  <c r="X45" i="32" s="1"/>
  <c r="Z52" i="32"/>
  <c r="Y52" i="32"/>
  <c r="B53" i="32"/>
  <c r="W53" i="32" s="1"/>
  <c r="X53" i="32" s="1"/>
  <c r="Z56" i="32"/>
  <c r="Y56" i="32"/>
  <c r="B57" i="32"/>
  <c r="W57" i="32" s="1"/>
  <c r="X57" i="32" s="1"/>
  <c r="Z70" i="32"/>
  <c r="Y70" i="32"/>
  <c r="B71" i="32"/>
  <c r="W71" i="32" s="1"/>
  <c r="X71" i="32" s="1"/>
  <c r="Z74" i="32"/>
  <c r="Y74" i="32"/>
  <c r="B75" i="32"/>
  <c r="W75" i="32" s="1"/>
  <c r="X75" i="32" s="1"/>
  <c r="Z59" i="33"/>
  <c r="Y59" i="33"/>
  <c r="B60" i="33"/>
  <c r="W60" i="33" s="1"/>
  <c r="X60" i="33" s="1"/>
  <c r="Z60" i="31"/>
  <c r="Y60" i="31"/>
  <c r="Z64" i="31"/>
  <c r="Y64" i="31"/>
  <c r="Z68" i="31"/>
  <c r="Y68" i="31"/>
  <c r="Z72" i="31"/>
  <c r="Y72" i="31"/>
  <c r="Z76" i="31"/>
  <c r="Y76" i="31"/>
  <c r="Z80" i="31"/>
  <c r="Y80" i="31"/>
  <c r="Z84" i="31"/>
  <c r="Y84" i="31"/>
  <c r="Z88" i="31"/>
  <c r="Y88" i="31"/>
  <c r="Z92" i="31"/>
  <c r="Y92" i="31"/>
  <c r="Z96" i="31"/>
  <c r="Y96" i="31"/>
  <c r="Z100" i="31"/>
  <c r="Y100" i="31"/>
  <c r="Z104" i="31"/>
  <c r="Y104" i="31"/>
  <c r="Z24" i="32"/>
  <c r="Y24" i="32"/>
  <c r="Z25" i="32"/>
  <c r="Y25" i="32"/>
  <c r="Z33" i="32"/>
  <c r="Y33" i="32"/>
  <c r="Z41" i="32"/>
  <c r="Y41" i="32"/>
  <c r="Z49" i="32"/>
  <c r="Y49" i="32"/>
  <c r="Z54" i="32"/>
  <c r="Y54" i="32"/>
  <c r="B55" i="32"/>
  <c r="W55" i="32" s="1"/>
  <c r="X55" i="32" s="1"/>
  <c r="Z59" i="32"/>
  <c r="Y59" i="32"/>
  <c r="Z60" i="32"/>
  <c r="Y60" i="32"/>
  <c r="Z62" i="32"/>
  <c r="Y62" i="32"/>
  <c r="B63" i="32"/>
  <c r="W63" i="32" s="1"/>
  <c r="X63" i="32" s="1"/>
  <c r="Z77" i="32"/>
  <c r="Y77" i="32"/>
  <c r="B78" i="32"/>
  <c r="W78" i="32" s="1"/>
  <c r="X78" i="32" s="1"/>
  <c r="Z99" i="32"/>
  <c r="Y99" i="32"/>
  <c r="B100" i="32"/>
  <c r="W100" i="32" s="1"/>
  <c r="X100" i="32" s="1"/>
  <c r="Z107" i="32"/>
  <c r="B108" i="32"/>
  <c r="W108" i="32" s="1"/>
  <c r="X108" i="32" s="1"/>
  <c r="G4" i="33"/>
  <c r="Y49" i="33"/>
  <c r="Z49" i="33"/>
  <c r="B50" i="33"/>
  <c r="W50" i="33" s="1"/>
  <c r="X50" i="33" s="1"/>
  <c r="Z63" i="33"/>
  <c r="Y63" i="33"/>
  <c r="B64" i="33"/>
  <c r="W64" i="33" s="1"/>
  <c r="X64" i="33" s="1"/>
  <c r="Z37" i="31"/>
  <c r="Y37" i="31"/>
  <c r="Z41" i="31"/>
  <c r="Y41" i="31"/>
  <c r="Z45" i="31"/>
  <c r="Y45" i="31"/>
  <c r="Z49" i="31"/>
  <c r="Y49" i="31"/>
  <c r="Z53" i="31"/>
  <c r="Y53" i="31"/>
  <c r="Z57" i="31"/>
  <c r="Y57" i="31"/>
  <c r="Z61" i="31"/>
  <c r="Y61" i="31"/>
  <c r="Z65" i="31"/>
  <c r="Y65" i="31"/>
  <c r="Z69" i="31"/>
  <c r="Y69" i="31"/>
  <c r="Z73" i="31"/>
  <c r="Y73" i="31"/>
  <c r="Z77" i="31"/>
  <c r="Y77" i="31"/>
  <c r="Z81" i="31"/>
  <c r="Y81" i="31"/>
  <c r="Z85" i="31"/>
  <c r="Y85" i="31"/>
  <c r="Z89" i="31"/>
  <c r="Y89" i="31"/>
  <c r="Z93" i="31"/>
  <c r="Y93" i="31"/>
  <c r="Z97" i="31"/>
  <c r="Y97" i="31"/>
  <c r="Z101" i="31"/>
  <c r="Y101" i="31"/>
  <c r="Z105" i="31"/>
  <c r="Y105" i="31"/>
  <c r="Z108" i="31"/>
  <c r="Y108" i="31"/>
  <c r="U17" i="32"/>
  <c r="U18" i="32" s="1"/>
  <c r="Z29" i="32"/>
  <c r="Y29" i="32"/>
  <c r="Z37" i="32"/>
  <c r="Y37" i="32"/>
  <c r="Y38" i="32"/>
  <c r="Z38" i="32"/>
  <c r="B40" i="32"/>
  <c r="W40" i="32" s="1"/>
  <c r="X40" i="32" s="1"/>
  <c r="Z45" i="32"/>
  <c r="Y45" i="32"/>
  <c r="Y46" i="32"/>
  <c r="Z46" i="32"/>
  <c r="Z53" i="32"/>
  <c r="Y53" i="32"/>
  <c r="Z61" i="32"/>
  <c r="Y61" i="32"/>
  <c r="Z66" i="32"/>
  <c r="Y66" i="32"/>
  <c r="B67" i="32"/>
  <c r="W67" i="32" s="1"/>
  <c r="X67" i="32" s="1"/>
  <c r="Z67" i="32"/>
  <c r="Y67" i="32"/>
  <c r="Z71" i="32"/>
  <c r="Y71" i="32"/>
  <c r="Z78" i="32"/>
  <c r="Y78" i="32"/>
  <c r="B79" i="32"/>
  <c r="W79" i="32" s="1"/>
  <c r="X79" i="32" s="1"/>
  <c r="Z83" i="32"/>
  <c r="Y83" i="32"/>
  <c r="B84" i="32"/>
  <c r="W84" i="32" s="1"/>
  <c r="X84" i="32" s="1"/>
  <c r="Z91" i="32"/>
  <c r="B92" i="32"/>
  <c r="W92" i="32" s="1"/>
  <c r="X92" i="32" s="1"/>
  <c r="Y91" i="32"/>
  <c r="Z98" i="32"/>
  <c r="Y98" i="32"/>
  <c r="B99" i="32"/>
  <c r="W99" i="32" s="1"/>
  <c r="X99" i="32" s="1"/>
  <c r="Z106" i="32"/>
  <c r="Y106" i="32"/>
  <c r="B107" i="32"/>
  <c r="W107" i="32" s="1"/>
  <c r="X107" i="32" s="1"/>
  <c r="Y25" i="33"/>
  <c r="Z25" i="33"/>
  <c r="B26" i="33"/>
  <c r="W26" i="33" s="1"/>
  <c r="X26" i="33" s="1"/>
  <c r="Y33" i="33"/>
  <c r="B34" i="33"/>
  <c r="W34" i="33" s="1"/>
  <c r="X34" i="33" s="1"/>
  <c r="Y41" i="33"/>
  <c r="Z41" i="33"/>
  <c r="B42" i="33"/>
  <c r="W42" i="33" s="1"/>
  <c r="X42" i="33" s="1"/>
  <c r="Y30" i="31"/>
  <c r="Z30" i="31"/>
  <c r="Y34" i="31"/>
  <c r="Z34" i="31"/>
  <c r="Y38" i="31"/>
  <c r="Z38" i="31"/>
  <c r="Y42" i="31"/>
  <c r="Z42" i="31"/>
  <c r="Y46" i="31"/>
  <c r="Z46" i="31"/>
  <c r="Y50" i="31"/>
  <c r="Z50" i="31"/>
  <c r="Y54" i="31"/>
  <c r="Z54" i="31"/>
  <c r="Y58" i="31"/>
  <c r="Z58" i="31"/>
  <c r="Y62" i="31"/>
  <c r="Z62" i="31"/>
  <c r="Y66" i="31"/>
  <c r="Z66" i="31"/>
  <c r="Y70" i="31"/>
  <c r="Z70" i="31"/>
  <c r="Y74" i="31"/>
  <c r="Z74" i="31"/>
  <c r="Y82" i="31"/>
  <c r="Z82" i="31"/>
  <c r="Y86" i="31"/>
  <c r="Z86" i="31"/>
  <c r="Y90" i="31"/>
  <c r="Z90" i="31"/>
  <c r="Y94" i="31"/>
  <c r="Z94" i="31"/>
  <c r="Y98" i="31"/>
  <c r="Z98" i="31"/>
  <c r="Y102" i="31"/>
  <c r="Z102" i="31"/>
  <c r="Y106" i="31"/>
  <c r="Z106" i="31"/>
  <c r="B25" i="32"/>
  <c r="Y27" i="32"/>
  <c r="Z27" i="32"/>
  <c r="Z31" i="32"/>
  <c r="Y31" i="32"/>
  <c r="Y34" i="32"/>
  <c r="Z34" i="32"/>
  <c r="Z35" i="32"/>
  <c r="Y35" i="32"/>
  <c r="Y42" i="32"/>
  <c r="Z42" i="32"/>
  <c r="Y43" i="32"/>
  <c r="Z43" i="32"/>
  <c r="Z47" i="32"/>
  <c r="Y47" i="32"/>
  <c r="Z50" i="32"/>
  <c r="Y50" i="32"/>
  <c r="Z51" i="32"/>
  <c r="Y51" i="32"/>
  <c r="Z58" i="32"/>
  <c r="Y58" i="32"/>
  <c r="B59" i="32"/>
  <c r="W59" i="32" s="1"/>
  <c r="X59" i="32" s="1"/>
  <c r="Z69" i="32"/>
  <c r="Y69" i="32"/>
  <c r="B70" i="32"/>
  <c r="W70" i="32" s="1"/>
  <c r="X70" i="32" s="1"/>
  <c r="Z79" i="32"/>
  <c r="Y79" i="32"/>
  <c r="B80" i="32"/>
  <c r="W80" i="32" s="1"/>
  <c r="X80" i="32" s="1"/>
  <c r="Z82" i="32"/>
  <c r="Y82" i="32"/>
  <c r="B83" i="32"/>
  <c r="W83" i="32" s="1"/>
  <c r="X83" i="32" s="1"/>
  <c r="Z87" i="32"/>
  <c r="Y87" i="32"/>
  <c r="B88" i="32"/>
  <c r="W88" i="32" s="1"/>
  <c r="X88" i="32" s="1"/>
  <c r="Z90" i="32"/>
  <c r="Y90" i="32"/>
  <c r="B91" i="32"/>
  <c r="W91" i="32" s="1"/>
  <c r="X91" i="32" s="1"/>
  <c r="Y45" i="33"/>
  <c r="Z45" i="33"/>
  <c r="B46" i="33"/>
  <c r="W46" i="33" s="1"/>
  <c r="X46" i="33" s="1"/>
  <c r="Z106" i="33"/>
  <c r="B107" i="33"/>
  <c r="W107" i="33" s="1"/>
  <c r="X107" i="33" s="1"/>
  <c r="Y106" i="33"/>
  <c r="Y107" i="32"/>
  <c r="Z64" i="32"/>
  <c r="Y64" i="32"/>
  <c r="Z68" i="32"/>
  <c r="Y68" i="32"/>
  <c r="Z72" i="32"/>
  <c r="Y72" i="32"/>
  <c r="Z76" i="32"/>
  <c r="Y76" i="32"/>
  <c r="Z80" i="32"/>
  <c r="Y80" i="32"/>
  <c r="Z84" i="32"/>
  <c r="Y84" i="32"/>
  <c r="Z88" i="32"/>
  <c r="Y88" i="32"/>
  <c r="Z92" i="32"/>
  <c r="Y92" i="32"/>
  <c r="Z95" i="32"/>
  <c r="Y95" i="32"/>
  <c r="B96" i="32"/>
  <c r="W96" i="32" s="1"/>
  <c r="X96" i="32" s="1"/>
  <c r="Z100" i="32"/>
  <c r="Y100" i="32"/>
  <c r="Z103" i="32"/>
  <c r="Y103" i="32"/>
  <c r="Z104" i="32"/>
  <c r="Y104" i="32"/>
  <c r="Y11" i="33"/>
  <c r="Z11" i="33"/>
  <c r="Y12" i="33"/>
  <c r="Z12" i="33"/>
  <c r="Y13" i="33"/>
  <c r="Z13" i="33"/>
  <c r="Z18" i="33"/>
  <c r="Y18" i="33"/>
  <c r="Z19" i="33"/>
  <c r="Y19" i="33"/>
  <c r="Y20" i="33"/>
  <c r="Z20" i="33"/>
  <c r="Z26" i="33"/>
  <c r="Y26" i="33"/>
  <c r="Z30" i="33"/>
  <c r="Y30" i="33"/>
  <c r="Z34" i="33"/>
  <c r="Y34" i="33"/>
  <c r="Z38" i="33"/>
  <c r="Y38" i="33"/>
  <c r="Z42" i="33"/>
  <c r="Y42" i="33"/>
  <c r="Z46" i="33"/>
  <c r="Y46" i="33"/>
  <c r="Z50" i="33"/>
  <c r="Y50" i="33"/>
  <c r="Z51" i="33"/>
  <c r="Y51" i="33"/>
  <c r="Y53" i="33"/>
  <c r="B54" i="33"/>
  <c r="W54" i="33" s="1"/>
  <c r="X54" i="33" s="1"/>
  <c r="Z58" i="33"/>
  <c r="Y58" i="33"/>
  <c r="B59" i="33"/>
  <c r="W59" i="33" s="1"/>
  <c r="X59" i="33" s="1"/>
  <c r="Z62" i="33"/>
  <c r="B63" i="33"/>
  <c r="W63" i="33" s="1"/>
  <c r="X63" i="33" s="1"/>
  <c r="Y62" i="33"/>
  <c r="Z74" i="33"/>
  <c r="Y74" i="33"/>
  <c r="B75" i="33"/>
  <c r="W75" i="33" s="1"/>
  <c r="X75" i="33" s="1"/>
  <c r="Z82" i="33"/>
  <c r="Y82" i="33"/>
  <c r="B83" i="33"/>
  <c r="W83" i="33" s="1"/>
  <c r="X83" i="33" s="1"/>
  <c r="Z98" i="33"/>
  <c r="B99" i="33"/>
  <c r="W99" i="33" s="1"/>
  <c r="X99" i="33" s="1"/>
  <c r="Y98" i="33"/>
  <c r="Z102" i="33"/>
  <c r="B103" i="33"/>
  <c r="W103" i="33" s="1"/>
  <c r="X103" i="33" s="1"/>
  <c r="Y102" i="33"/>
  <c r="Y47" i="33"/>
  <c r="Y15" i="33"/>
  <c r="Z53" i="33"/>
  <c r="Z57" i="32"/>
  <c r="Y57" i="32"/>
  <c r="Z65" i="32"/>
  <c r="Y65" i="32"/>
  <c r="Z73" i="32"/>
  <c r="Y73" i="32"/>
  <c r="Z81" i="32"/>
  <c r="Y81" i="32"/>
  <c r="Z89" i="32"/>
  <c r="Y89" i="32"/>
  <c r="Z97" i="32"/>
  <c r="Y97" i="32"/>
  <c r="Z105" i="32"/>
  <c r="Y105" i="32"/>
  <c r="Z108" i="32"/>
  <c r="Y108" i="32"/>
  <c r="Z14" i="33"/>
  <c r="Y14" i="33"/>
  <c r="Y16" i="33"/>
  <c r="Z16" i="33"/>
  <c r="Y17" i="33"/>
  <c r="Z17" i="33"/>
  <c r="Z22" i="33"/>
  <c r="Y22" i="33"/>
  <c r="Z27" i="33"/>
  <c r="Y27" i="33"/>
  <c r="Z35" i="33"/>
  <c r="Y35" i="33"/>
  <c r="Z43" i="33"/>
  <c r="Y43" i="33"/>
  <c r="B56" i="33"/>
  <c r="W56" i="33" s="1"/>
  <c r="X56" i="33" s="1"/>
  <c r="Z66" i="33"/>
  <c r="Y66" i="33"/>
  <c r="B67" i="33"/>
  <c r="W67" i="33" s="1"/>
  <c r="X67" i="33" s="1"/>
  <c r="Y39" i="33"/>
  <c r="Z85" i="32"/>
  <c r="Y85" i="32"/>
  <c r="Z86" i="32"/>
  <c r="Y86" i="32"/>
  <c r="Z93" i="32"/>
  <c r="Y93" i="32"/>
  <c r="Z94" i="32"/>
  <c r="Y94" i="32"/>
  <c r="Z96" i="32"/>
  <c r="Y96" i="32"/>
  <c r="Z101" i="32"/>
  <c r="Y101" i="32"/>
  <c r="Z102" i="32"/>
  <c r="Y102" i="32"/>
  <c r="Y24" i="33"/>
  <c r="Z24" i="33"/>
  <c r="Y28" i="33"/>
  <c r="Z28" i="33"/>
  <c r="Y32" i="33"/>
  <c r="Z32" i="33"/>
  <c r="Y36" i="33"/>
  <c r="Z36" i="33"/>
  <c r="Y40" i="33"/>
  <c r="Z40" i="33"/>
  <c r="Y44" i="33"/>
  <c r="Z44" i="33"/>
  <c r="Y48" i="33"/>
  <c r="Z48" i="33"/>
  <c r="Z70" i="33"/>
  <c r="B71" i="33"/>
  <c r="W71" i="33" s="1"/>
  <c r="X71" i="33" s="1"/>
  <c r="Y70" i="33"/>
  <c r="Z78" i="33"/>
  <c r="B79" i="33"/>
  <c r="W79" i="33" s="1"/>
  <c r="X79" i="33" s="1"/>
  <c r="Y78" i="33"/>
  <c r="Z90" i="33"/>
  <c r="Y90" i="33"/>
  <c r="B91" i="33"/>
  <c r="W91" i="33" s="1"/>
  <c r="X91" i="33" s="1"/>
  <c r="Y31" i="33"/>
  <c r="Z21" i="33"/>
  <c r="Y107" i="33"/>
  <c r="Y103" i="33"/>
  <c r="Y99" i="33"/>
  <c r="Z97" i="33"/>
  <c r="Z81" i="33"/>
  <c r="Z65" i="33"/>
  <c r="Y52" i="33"/>
  <c r="Z52" i="33"/>
  <c r="Y56" i="33"/>
  <c r="Z56" i="33"/>
  <c r="B58" i="33"/>
  <c r="W58" i="33" s="1"/>
  <c r="X58" i="33" s="1"/>
  <c r="Y60" i="33"/>
  <c r="Z60" i="33"/>
  <c r="B62" i="33"/>
  <c r="W62" i="33" s="1"/>
  <c r="X62" i="33" s="1"/>
  <c r="Y64" i="33"/>
  <c r="Z64" i="33"/>
  <c r="B66" i="33"/>
  <c r="W66" i="33" s="1"/>
  <c r="X66" i="33" s="1"/>
  <c r="Y68" i="33"/>
  <c r="Z68" i="33"/>
  <c r="B70" i="33"/>
  <c r="W70" i="33" s="1"/>
  <c r="X70" i="33" s="1"/>
  <c r="Y72" i="33"/>
  <c r="Z72" i="33"/>
  <c r="B74" i="33"/>
  <c r="W74" i="33" s="1"/>
  <c r="X74" i="33" s="1"/>
  <c r="Y76" i="33"/>
  <c r="Z76" i="33"/>
  <c r="B78" i="33"/>
  <c r="W78" i="33" s="1"/>
  <c r="X78" i="33" s="1"/>
  <c r="Y80" i="33"/>
  <c r="Z80" i="33"/>
  <c r="B82" i="33"/>
  <c r="W82" i="33" s="1"/>
  <c r="X82" i="33" s="1"/>
  <c r="Y84" i="33"/>
  <c r="Z84" i="33"/>
  <c r="B86" i="33"/>
  <c r="W86" i="33" s="1"/>
  <c r="X86" i="33" s="1"/>
  <c r="Y88" i="33"/>
  <c r="Z88" i="33"/>
  <c r="B90" i="33"/>
  <c r="W90" i="33" s="1"/>
  <c r="X90" i="33" s="1"/>
  <c r="Y92" i="33"/>
  <c r="Z92" i="33"/>
  <c r="Y96" i="33"/>
  <c r="Z96" i="33"/>
  <c r="B106" i="33"/>
  <c r="W106" i="33" s="1"/>
  <c r="X106" i="33" s="1"/>
  <c r="Y91" i="33"/>
  <c r="Y83" i="33"/>
  <c r="Y75" i="33"/>
  <c r="Y67" i="33"/>
  <c r="Z93" i="33"/>
  <c r="Z77" i="33"/>
  <c r="Z61" i="33"/>
  <c r="Y105" i="33"/>
  <c r="Z89" i="33"/>
  <c r="Z73" i="33"/>
  <c r="Z57" i="33"/>
  <c r="Y33" i="31" l="1"/>
  <c r="W34" i="31"/>
  <c r="X34" i="31" s="1"/>
  <c r="J34" i="31"/>
  <c r="L34" i="31" s="1"/>
  <c r="W33" i="31"/>
  <c r="X33" i="31" s="1"/>
  <c r="J33" i="31"/>
  <c r="L33" i="31" s="1"/>
  <c r="B33" i="32"/>
  <c r="B32" i="33"/>
  <c r="W32" i="33" s="1"/>
  <c r="X32" i="33" s="1"/>
  <c r="Z30" i="32"/>
  <c r="Y30" i="32"/>
  <c r="W31" i="32"/>
  <c r="X31" i="32" s="1"/>
  <c r="J31" i="32"/>
  <c r="L31" i="32" s="1"/>
  <c r="W30" i="31"/>
  <c r="X30" i="31" s="1"/>
  <c r="J30" i="31"/>
  <c r="L30" i="31" s="1"/>
  <c r="Y29" i="31"/>
  <c r="J30" i="32"/>
  <c r="L30" i="32" s="1"/>
  <c r="Y28" i="32"/>
  <c r="J28" i="32"/>
  <c r="L28" i="32" s="1"/>
  <c r="J26" i="32"/>
  <c r="L26" i="32" s="1"/>
  <c r="Q26" i="32" s="1"/>
  <c r="W26" i="31"/>
  <c r="X26" i="31" s="1"/>
  <c r="J26" i="31"/>
  <c r="L26" i="31" s="1"/>
  <c r="Q26" i="31" s="1"/>
  <c r="W25" i="31"/>
  <c r="X25" i="31" s="1"/>
  <c r="J25" i="31"/>
  <c r="L25" i="31" s="1"/>
  <c r="Y24" i="31"/>
  <c r="W25" i="32"/>
  <c r="X25" i="32" s="1"/>
  <c r="J25" i="32"/>
  <c r="L25" i="32" s="1"/>
  <c r="M13" i="32"/>
  <c r="D14" i="32"/>
  <c r="M14" i="32" s="1"/>
  <c r="B24" i="33"/>
  <c r="W24" i="33" s="1"/>
  <c r="X24" i="33" s="1"/>
  <c r="Y23" i="33"/>
  <c r="B22" i="33"/>
  <c r="W22" i="33" s="1"/>
  <c r="X22" i="33" s="1"/>
  <c r="B21" i="31"/>
  <c r="W21" i="31" s="1"/>
  <c r="X21" i="31" s="1"/>
  <c r="Y20" i="31"/>
  <c r="Y16" i="32"/>
  <c r="B16" i="33"/>
  <c r="W16" i="33" s="1"/>
  <c r="X16" i="33" s="1"/>
  <c r="O5" i="33"/>
  <c r="O5" i="31"/>
  <c r="Z9" i="31"/>
  <c r="K5" i="31"/>
  <c r="B10" i="31"/>
  <c r="Y9" i="32"/>
  <c r="B10" i="32"/>
  <c r="W10" i="33"/>
  <c r="J10" i="33"/>
  <c r="L10" i="33" s="1"/>
  <c r="Q10" i="33" s="1"/>
  <c r="B5" i="33" s="1"/>
  <c r="Y9" i="33"/>
  <c r="K5" i="33"/>
  <c r="Z9" i="33"/>
  <c r="K5" i="32"/>
  <c r="O5" i="32"/>
  <c r="L4" i="17"/>
  <c r="P4" i="17"/>
  <c r="W33" i="32" l="1"/>
  <c r="X33" i="32" s="1"/>
  <c r="J33" i="32"/>
  <c r="L33" i="32" s="1"/>
  <c r="B27" i="31"/>
  <c r="Y26" i="31"/>
  <c r="B27" i="32"/>
  <c r="Y26" i="32"/>
  <c r="Z26" i="32"/>
  <c r="Z26" i="31"/>
  <c r="W10" i="32"/>
  <c r="J10" i="32"/>
  <c r="L10" i="32" s="1"/>
  <c r="Q10" i="32" s="1"/>
  <c r="W10" i="31"/>
  <c r="J10" i="31"/>
  <c r="L10" i="31" s="1"/>
  <c r="Q10" i="31" s="1"/>
  <c r="B11" i="33"/>
  <c r="W11" i="33" s="1"/>
  <c r="X11" i="33" s="1"/>
  <c r="O4" i="33" s="1"/>
  <c r="Y10" i="33"/>
  <c r="Y8" i="33" s="1"/>
  <c r="Z10" i="33"/>
  <c r="Z8" i="33" s="1"/>
  <c r="D5" i="33"/>
  <c r="C4" i="33"/>
  <c r="O2" i="33" s="1"/>
  <c r="F5" i="33"/>
  <c r="W27" i="31" l="1"/>
  <c r="X27" i="31" s="1"/>
  <c r="J27" i="31"/>
  <c r="L27" i="31" s="1"/>
  <c r="Q27" i="31" s="1"/>
  <c r="W27" i="32"/>
  <c r="X27" i="32" s="1"/>
  <c r="J27" i="32"/>
  <c r="L27" i="32" s="1"/>
  <c r="K4" i="33"/>
  <c r="Y10" i="32"/>
  <c r="B11" i="32"/>
  <c r="Z10" i="32"/>
  <c r="Y10" i="31"/>
  <c r="Z10" i="31"/>
  <c r="B11" i="31"/>
  <c r="H5" i="33"/>
  <c r="Y27" i="31" l="1"/>
  <c r="B28" i="31"/>
  <c r="Z27" i="31"/>
  <c r="W11" i="32"/>
  <c r="X11" i="32" s="1"/>
  <c r="J11" i="32"/>
  <c r="L11" i="32" s="1"/>
  <c r="Q11" i="32" s="1"/>
  <c r="W11" i="31"/>
  <c r="X11" i="31" s="1"/>
  <c r="J11" i="31"/>
  <c r="L11" i="31" s="1"/>
  <c r="Q11" i="31" s="1"/>
  <c r="W28" i="31" l="1"/>
  <c r="X28" i="31" s="1"/>
  <c r="J28" i="31"/>
  <c r="L28" i="31" s="1"/>
  <c r="Q28" i="31" s="1"/>
  <c r="B12" i="32"/>
  <c r="Y11" i="32"/>
  <c r="Z11" i="32"/>
  <c r="B12" i="31"/>
  <c r="Z11" i="31"/>
  <c r="Y11" i="31"/>
  <c r="Z28" i="31" l="1"/>
  <c r="B29" i="31"/>
  <c r="Y28" i="31"/>
  <c r="W12" i="32"/>
  <c r="X12" i="32" s="1"/>
  <c r="J12" i="32"/>
  <c r="L12" i="32" s="1"/>
  <c r="Q12" i="32" s="1"/>
  <c r="W12" i="31"/>
  <c r="X12" i="31" s="1"/>
  <c r="J12" i="31"/>
  <c r="L12" i="31" s="1"/>
  <c r="Q12" i="31" s="1"/>
  <c r="W29" i="31" l="1"/>
  <c r="X29" i="31" s="1"/>
  <c r="J29" i="31"/>
  <c r="L29" i="31" s="1"/>
  <c r="B13" i="32"/>
  <c r="Z12" i="32"/>
  <c r="Y12" i="32"/>
  <c r="Y12" i="31"/>
  <c r="Z12" i="31"/>
  <c r="B13" i="31"/>
  <c r="W13" i="32" l="1"/>
  <c r="X13" i="32" s="1"/>
  <c r="J13" i="32"/>
  <c r="L13" i="32" s="1"/>
  <c r="Q13" i="32" s="1"/>
  <c r="W13" i="31"/>
  <c r="X13" i="31" s="1"/>
  <c r="J13" i="31"/>
  <c r="L13" i="31" s="1"/>
  <c r="Q13" i="31" s="1"/>
  <c r="B14" i="32" l="1"/>
  <c r="Y13" i="32"/>
  <c r="Z13" i="32"/>
  <c r="B14" i="31"/>
  <c r="Z13" i="31"/>
  <c r="Y13" i="31"/>
  <c r="W14" i="32" l="1"/>
  <c r="X14" i="32" s="1"/>
  <c r="J14" i="32"/>
  <c r="L14" i="32" s="1"/>
  <c r="Q14" i="32" s="1"/>
  <c r="J14" i="31"/>
  <c r="L14" i="31" s="1"/>
  <c r="Q14" i="31" s="1"/>
  <c r="W14" i="31"/>
  <c r="X14" i="31" s="1"/>
  <c r="B15" i="32" l="1"/>
  <c r="Y14" i="32"/>
  <c r="Z14" i="32"/>
  <c r="Z14" i="31"/>
  <c r="Y14" i="31"/>
  <c r="B15" i="31"/>
  <c r="W15" i="32" l="1"/>
  <c r="X15" i="32" s="1"/>
  <c r="J15" i="32"/>
  <c r="L15" i="32" s="1"/>
  <c r="Q15" i="32" s="1"/>
  <c r="J15" i="31"/>
  <c r="L15" i="31" s="1"/>
  <c r="Q15" i="31" s="1"/>
  <c r="W15" i="31"/>
  <c r="X15" i="31" s="1"/>
  <c r="B16" i="32" l="1"/>
  <c r="Z15" i="32"/>
  <c r="Y15" i="32"/>
  <c r="B16" i="31"/>
  <c r="Y15" i="31"/>
  <c r="Z15" i="31"/>
  <c r="W16" i="32" l="1"/>
  <c r="X16" i="32" s="1"/>
  <c r="B17" i="32"/>
  <c r="J16" i="32"/>
  <c r="L16" i="32" s="1"/>
  <c r="J16" i="31"/>
  <c r="L16" i="31" s="1"/>
  <c r="Q16" i="31" s="1"/>
  <c r="W16" i="31"/>
  <c r="X16" i="31" s="1"/>
  <c r="W17" i="32" l="1"/>
  <c r="X17" i="32" s="1"/>
  <c r="J17" i="32"/>
  <c r="L17" i="32" s="1"/>
  <c r="Q17" i="32" s="1"/>
  <c r="Z16" i="31"/>
  <c r="B17" i="31"/>
  <c r="Y16" i="31"/>
  <c r="Z17" i="32" l="1"/>
  <c r="Y17" i="32"/>
  <c r="B18" i="32"/>
  <c r="J17" i="31"/>
  <c r="L17" i="31" s="1"/>
  <c r="Q17" i="31" s="1"/>
  <c r="W17" i="31"/>
  <c r="X17" i="31" s="1"/>
  <c r="W18" i="32" l="1"/>
  <c r="X18" i="32" s="1"/>
  <c r="J18" i="32"/>
  <c r="L18" i="32" s="1"/>
  <c r="Q18" i="32" s="1"/>
  <c r="Y17" i="31"/>
  <c r="Z17" i="31"/>
  <c r="B18" i="31"/>
  <c r="B19" i="32" l="1"/>
  <c r="Y18" i="32"/>
  <c r="Z18" i="32"/>
  <c r="W18" i="31"/>
  <c r="X18" i="31" s="1"/>
  <c r="J18" i="31"/>
  <c r="L18" i="31" s="1"/>
  <c r="Q18" i="31" s="1"/>
  <c r="W19" i="32" l="1"/>
  <c r="X19" i="32" s="1"/>
  <c r="J19" i="32"/>
  <c r="L19" i="32" s="1"/>
  <c r="Q19" i="32" s="1"/>
  <c r="B19" i="31"/>
  <c r="Z18" i="31"/>
  <c r="Y18" i="31"/>
  <c r="B20" i="32" l="1"/>
  <c r="Z19" i="32"/>
  <c r="Y19" i="32"/>
  <c r="W19" i="31"/>
  <c r="X19" i="31" s="1"/>
  <c r="J19" i="31"/>
  <c r="L19" i="31" s="1"/>
  <c r="Q19" i="31" s="1"/>
  <c r="W20" i="32" l="1"/>
  <c r="X20" i="32" s="1"/>
  <c r="J20" i="32"/>
  <c r="L20" i="32" s="1"/>
  <c r="Q20" i="32" s="1"/>
  <c r="Y19" i="31"/>
  <c r="Z19" i="31"/>
  <c r="B20" i="31"/>
  <c r="C4" i="31"/>
  <c r="O2" i="31" s="1"/>
  <c r="B5" i="31"/>
  <c r="D5" i="31"/>
  <c r="F5" i="31"/>
  <c r="B21" i="32" l="1"/>
  <c r="Y20" i="32"/>
  <c r="Z20" i="32"/>
  <c r="W20" i="31"/>
  <c r="X20" i="31" s="1"/>
  <c r="O4" i="31" s="1"/>
  <c r="J20" i="31"/>
  <c r="L20" i="31" s="1"/>
  <c r="H5" i="31"/>
  <c r="W21" i="32" l="1"/>
  <c r="X21" i="32" s="1"/>
  <c r="J21" i="32"/>
  <c r="L21" i="32" s="1"/>
  <c r="Q21" i="32" s="1"/>
  <c r="B22" i="32" l="1"/>
  <c r="Z21" i="32"/>
  <c r="Y21" i="32"/>
  <c r="W22" i="32" l="1"/>
  <c r="X22" i="32" s="1"/>
  <c r="J22" i="32"/>
  <c r="L22" i="32" s="1"/>
  <c r="Q22" i="32" s="1"/>
  <c r="B23" i="32" l="1"/>
  <c r="Y22" i="32"/>
  <c r="Z22" i="32"/>
  <c r="W23" i="32" l="1"/>
  <c r="X23" i="32" s="1"/>
  <c r="J23" i="32"/>
  <c r="L23" i="32" s="1"/>
  <c r="Q23" i="32" s="1"/>
  <c r="B24" i="32" l="1"/>
  <c r="W24" i="32" s="1"/>
  <c r="X24" i="32" s="1"/>
  <c r="O4" i="32" s="1"/>
  <c r="Y23" i="32"/>
  <c r="Z23" i="32"/>
  <c r="C4" i="32"/>
  <c r="O2" i="32" s="1"/>
  <c r="B5" i="32"/>
  <c r="F5" i="32"/>
  <c r="D5" i="32"/>
  <c r="H5" i="32" l="1"/>
</calcChain>
</file>

<file path=xl/sharedStrings.xml><?xml version="1.0" encoding="utf-8"?>
<sst xmlns="http://schemas.openxmlformats.org/spreadsheetml/2006/main" count="368" uniqueCount="76">
  <si>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</si>
  <si>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</si>
  <si>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</si>
  <si>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</si>
  <si>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</si>
  <si>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</si>
  <si>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</si>
  <si>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</si>
  <si>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</si>
  <si>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</si>
  <si>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</si>
  <si>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</si>
  <si>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</si>
  <si>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</si>
  <si>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</si>
  <si>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</si>
  <si>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</si>
  <si>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</si>
  <si>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</si>
  <si>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</si>
  <si>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</si>
  <si>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</si>
  <si>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</si>
  <si>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</si>
  <si>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</si>
  <si>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</si>
  <si>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</si>
  <si>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</si>
  <si>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</si>
  <si>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</si>
  <si>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</si>
  <si>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</si>
  <si>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</si>
  <si>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</si>
  <si>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</si>
  <si>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</si>
  <si>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</si>
  <si>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</si>
  <si>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</si>
  <si>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</si>
  <si>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</si>
  <si>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</si>
  <si>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</si>
  <si>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</si>
  <si>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</si>
  <si>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</si>
  <si>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</si>
  <si>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</si>
  <si>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</si>
  <si>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</si>
  <si>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</si>
  <si>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</si>
  <si>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</si>
  <si>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</si>
  <si>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</si>
  <si>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</si>
  <si>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</si>
  <si>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</si>
  <si>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</si>
  <si>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</si>
  <si>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</si>
  <si>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</si>
  <si>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</si>
  <si>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</si>
  <si>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</si>
  <si>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</si>
  <si>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</si>
  <si>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USDJPY</t>
    <phoneticPr fontId="2"/>
  </si>
  <si>
    <t>PB</t>
  </si>
  <si>
    <t>EUR/USD</t>
  </si>
  <si>
    <t>NO.2</t>
    <phoneticPr fontId="2"/>
  </si>
  <si>
    <t>NO.1</t>
    <phoneticPr fontId="2"/>
  </si>
  <si>
    <t>USD/JPY</t>
    <phoneticPr fontId="2"/>
  </si>
  <si>
    <t>2020/10/26　今日から始めます。ドル円のピップスなど数字の表し方が少し不安です。PBとEBの両方を一緒にやろうと思います。
10/27　こちらのシートは、PBのみの検証にしました。PBの選び方を見ていただきたいです。
11/4　　FIB2.0が勝率は低いですが、金額では圧倒的に取れることが分かりました。
同じ期間で検証した結果、EBのほうが頻度が多くおよそ1.5倍現れました。</t>
    <rPh sb="11" eb="13">
      <t>キョウ</t>
    </rPh>
    <rPh sb="15" eb="16">
      <t>ハジ</t>
    </rPh>
    <rPh sb="22" eb="23">
      <t>エン</t>
    </rPh>
    <rPh sb="30" eb="32">
      <t>スウジ</t>
    </rPh>
    <rPh sb="33" eb="34">
      <t>アラワ</t>
    </rPh>
    <rPh sb="35" eb="36">
      <t>カタ</t>
    </rPh>
    <rPh sb="37" eb="38">
      <t>スコ</t>
    </rPh>
    <rPh sb="39" eb="41">
      <t>フアン</t>
    </rPh>
    <rPh sb="50" eb="52">
      <t>リョウホウ</t>
    </rPh>
    <rPh sb="53" eb="55">
      <t>イッショ</t>
    </rPh>
    <rPh sb="60" eb="61">
      <t>オモ</t>
    </rPh>
    <rPh sb="86" eb="88">
      <t>ケンショウ</t>
    </rPh>
    <rPh sb="97" eb="98">
      <t>エラ</t>
    </rPh>
    <rPh sb="99" eb="100">
      <t>カタ</t>
    </rPh>
    <rPh sb="101" eb="102">
      <t>ミ</t>
    </rPh>
    <rPh sb="126" eb="128">
      <t>ショウリツ</t>
    </rPh>
    <rPh sb="129" eb="130">
      <t>ヒク</t>
    </rPh>
    <rPh sb="135" eb="137">
      <t>キンガク</t>
    </rPh>
    <rPh sb="139" eb="142">
      <t>アットウテキ</t>
    </rPh>
    <rPh sb="143" eb="144">
      <t>ト</t>
    </rPh>
    <rPh sb="149" eb="150">
      <t>ワ</t>
    </rPh>
    <rPh sb="157" eb="158">
      <t>オナ</t>
    </rPh>
    <rPh sb="159" eb="161">
      <t>キカン</t>
    </rPh>
    <rPh sb="162" eb="164">
      <t>ケンショウ</t>
    </rPh>
    <rPh sb="166" eb="168">
      <t>ケッカ</t>
    </rPh>
    <rPh sb="175" eb="177">
      <t>ヒンド</t>
    </rPh>
    <rPh sb="178" eb="179">
      <t>オオ</t>
    </rPh>
    <rPh sb="186" eb="187">
      <t>バイ</t>
    </rPh>
    <rPh sb="187" eb="188">
      <t>アラワ</t>
    </rPh>
    <phoneticPr fontId="2"/>
  </si>
  <si>
    <t>10/26  ただ検証を行うのではなく、良いところを探すよう意識していきます。
11/4　　MACDも使って、どういう時に損切になってしまうのかを、しっかり掴みたいです。</t>
    <rPh sb="9" eb="11">
      <t>ケンショウ</t>
    </rPh>
    <rPh sb="12" eb="13">
      <t>オコナ</t>
    </rPh>
    <rPh sb="20" eb="21">
      <t>ヨ</t>
    </rPh>
    <rPh sb="26" eb="27">
      <t>サガ</t>
    </rPh>
    <rPh sb="30" eb="32">
      <t>イシキ</t>
    </rPh>
    <rPh sb="51" eb="52">
      <t>ツカ</t>
    </rPh>
    <rPh sb="59" eb="60">
      <t>トキ</t>
    </rPh>
    <rPh sb="61" eb="63">
      <t>ソンギリ</t>
    </rPh>
    <rPh sb="78" eb="79">
      <t>ツカ</t>
    </rPh>
    <phoneticPr fontId="2"/>
  </si>
  <si>
    <t>10/27　MAの10と20の線の良い位置が一つ見つかりました。
11/4　　2か月経ち、ローソク足が読めるようになって来ました。今まではノートに絵をかいて、全部の数字を書いて、売　　りと買いもどちらかわからずにいました。それが、ほぼ絵を書かずにわかるようになってきました。時間が掛かっていますが、前進しています。</t>
    <rPh sb="15" eb="16">
      <t>セン</t>
    </rPh>
    <rPh sb="17" eb="18">
      <t>ヨ</t>
    </rPh>
    <rPh sb="19" eb="21">
      <t>イチ</t>
    </rPh>
    <rPh sb="22" eb="23">
      <t>ヒト</t>
    </rPh>
    <rPh sb="24" eb="25">
      <t>ミ</t>
    </rPh>
    <rPh sb="41" eb="42">
      <t>ゲツ</t>
    </rPh>
    <rPh sb="42" eb="43">
      <t>タ</t>
    </rPh>
    <rPh sb="49" eb="50">
      <t>アシ</t>
    </rPh>
    <rPh sb="51" eb="52">
      <t>ヨ</t>
    </rPh>
    <rPh sb="60" eb="61">
      <t>キ</t>
    </rPh>
    <rPh sb="65" eb="66">
      <t>イマ</t>
    </rPh>
    <rPh sb="73" eb="74">
      <t>エ</t>
    </rPh>
    <rPh sb="79" eb="81">
      <t>ゼンブ</t>
    </rPh>
    <rPh sb="82" eb="84">
      <t>スウジ</t>
    </rPh>
    <rPh sb="85" eb="86">
      <t>カ</t>
    </rPh>
    <rPh sb="89" eb="90">
      <t>ウ</t>
    </rPh>
    <rPh sb="95" eb="96">
      <t>カ</t>
    </rPh>
    <rPh sb="118" eb="119">
      <t>エ</t>
    </rPh>
    <rPh sb="120" eb="121">
      <t>カ</t>
    </rPh>
    <rPh sb="133" eb="134">
      <t>キ</t>
    </rPh>
    <rPh sb="138" eb="140">
      <t>ジカン</t>
    </rPh>
    <rPh sb="141" eb="142">
      <t>カ</t>
    </rPh>
    <rPh sb="150" eb="152">
      <t>ゼンシン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</si>
</sst>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189113</xdr:colOff>
      <xdr:row>24</xdr:row>
      <xdr:rowOff>7273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8AA2D92-B933-4B67-B3B8-37404AB84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180975"/>
          <a:ext cx="11095238" cy="41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34</xdr:col>
      <xdr:colOff>141486</xdr:colOff>
      <xdr:row>24</xdr:row>
      <xdr:rowOff>9004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B4C6428-74CB-4E0F-A200-A6AC5235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53900" y="180975"/>
          <a:ext cx="11114286" cy="4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17</xdr:col>
      <xdr:colOff>160542</xdr:colOff>
      <xdr:row>48</xdr:row>
      <xdr:rowOff>75670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C62628D-2D85-4AF3-8B67-3210B8CAA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975" y="4524375"/>
          <a:ext cx="11066667" cy="423809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25</xdr:row>
      <xdr:rowOff>0</xdr:rowOff>
    </xdr:from>
    <xdr:to>
      <xdr:col>34</xdr:col>
      <xdr:colOff>112914</xdr:colOff>
      <xdr:row>48</xdr:row>
      <xdr:rowOff>9004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E1FDDAB-C534-45E0-9A5A-3BF08B58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53900" y="4524375"/>
          <a:ext cx="11085714" cy="4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17</xdr:col>
      <xdr:colOff>246256</xdr:colOff>
      <xdr:row>73</xdr:row>
      <xdr:rowOff>8981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0D71FEB-BB3F-40B7-9E08-5BEA67173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1975" y="8867775"/>
          <a:ext cx="11152381" cy="43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49</xdr:row>
      <xdr:rowOff>0</xdr:rowOff>
    </xdr:from>
    <xdr:to>
      <xdr:col>34</xdr:col>
      <xdr:colOff>131962</xdr:colOff>
      <xdr:row>72</xdr:row>
      <xdr:rowOff>161384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CE5C990-A8FD-4FDC-9B51-F1B10368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53900" y="8867775"/>
          <a:ext cx="11104762" cy="4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17</xdr:col>
      <xdr:colOff>217684</xdr:colOff>
      <xdr:row>97</xdr:row>
      <xdr:rowOff>142337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939C7CA-F26A-4607-9DDC-D49ABA2A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1975" y="13392150"/>
          <a:ext cx="11123809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17</xdr:col>
      <xdr:colOff>208161</xdr:colOff>
      <xdr:row>123</xdr:row>
      <xdr:rowOff>7250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263578B-7E27-4EB1-8ED4-0AB391AA8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1975" y="17916525"/>
          <a:ext cx="11114286" cy="4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99</xdr:row>
      <xdr:rowOff>0</xdr:rowOff>
    </xdr:from>
    <xdr:to>
      <xdr:col>34</xdr:col>
      <xdr:colOff>151009</xdr:colOff>
      <xdr:row>122</xdr:row>
      <xdr:rowOff>104242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1AAB739-4E8D-4C36-83CB-6175274D7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53900" y="17916525"/>
          <a:ext cx="11123809" cy="4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17</xdr:col>
      <xdr:colOff>208161</xdr:colOff>
      <xdr:row>147</xdr:row>
      <xdr:rowOff>104242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1F96BDD-EBF6-4FDF-B74F-F6FE10786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1975" y="22440900"/>
          <a:ext cx="11114286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124</xdr:row>
      <xdr:rowOff>0</xdr:rowOff>
    </xdr:from>
    <xdr:to>
      <xdr:col>34</xdr:col>
      <xdr:colOff>170057</xdr:colOff>
      <xdr:row>147</xdr:row>
      <xdr:rowOff>47099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41425A2-3C85-4606-8572-F18C84AA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53900" y="22440900"/>
          <a:ext cx="11142857" cy="42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17</xdr:col>
      <xdr:colOff>217684</xdr:colOff>
      <xdr:row>172</xdr:row>
      <xdr:rowOff>37575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FE965CAD-BD0C-4874-954B-72FACB1F9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1975" y="26965275"/>
          <a:ext cx="11123809" cy="420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149</xdr:row>
      <xdr:rowOff>0</xdr:rowOff>
    </xdr:from>
    <xdr:to>
      <xdr:col>34</xdr:col>
      <xdr:colOff>151009</xdr:colOff>
      <xdr:row>172</xdr:row>
      <xdr:rowOff>104242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CC1A694-1AF6-46DF-80D2-8B345DBEF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53900" y="26965275"/>
          <a:ext cx="11123809" cy="4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17</xdr:col>
      <xdr:colOff>246256</xdr:colOff>
      <xdr:row>196</xdr:row>
      <xdr:rowOff>66146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3047D4F-228B-47F0-ACB3-B2D781E86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1975" y="31308675"/>
          <a:ext cx="11152381" cy="422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173</xdr:row>
      <xdr:rowOff>0</xdr:rowOff>
    </xdr:from>
    <xdr:to>
      <xdr:col>34</xdr:col>
      <xdr:colOff>170057</xdr:colOff>
      <xdr:row>196</xdr:row>
      <xdr:rowOff>47099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77295F9-E1CC-4B2B-BC71-6421970A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153900" y="31308675"/>
          <a:ext cx="11142857" cy="42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17</xdr:col>
      <xdr:colOff>246256</xdr:colOff>
      <xdr:row>220</xdr:row>
      <xdr:rowOff>28051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2264BED-9C08-48CB-BF32-7141C7615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1975" y="35652075"/>
          <a:ext cx="11152381" cy="4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197</xdr:row>
      <xdr:rowOff>0</xdr:rowOff>
    </xdr:from>
    <xdr:to>
      <xdr:col>34</xdr:col>
      <xdr:colOff>160533</xdr:colOff>
      <xdr:row>220</xdr:row>
      <xdr:rowOff>9004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55F2B2D-38C6-4920-9F05-AB9E973EF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153900" y="35652075"/>
          <a:ext cx="11133333" cy="4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17</xdr:col>
      <xdr:colOff>128494</xdr:colOff>
      <xdr:row>246</xdr:row>
      <xdr:rowOff>34113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7F1A7E3-48E4-4D3A-8818-6C48C446F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54182" y="38446364"/>
          <a:ext cx="11142857" cy="4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222</xdr:row>
      <xdr:rowOff>0</xdr:rowOff>
    </xdr:from>
    <xdr:to>
      <xdr:col>34</xdr:col>
      <xdr:colOff>40173</xdr:colOff>
      <xdr:row>246</xdr:row>
      <xdr:rowOff>34113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A9AA2E62-8B97-48ED-8CB2-72360A1C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261273" y="38446364"/>
          <a:ext cx="11123809" cy="41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17</xdr:col>
      <xdr:colOff>90399</xdr:colOff>
      <xdr:row>272</xdr:row>
      <xdr:rowOff>72207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89A0187-9BD2-4BEF-BEAB-8D3B2DB96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4182" y="42949091"/>
          <a:ext cx="11104762" cy="422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248</xdr:row>
      <xdr:rowOff>0</xdr:rowOff>
    </xdr:from>
    <xdr:to>
      <xdr:col>34</xdr:col>
      <xdr:colOff>189105</xdr:colOff>
      <xdr:row>269</xdr:row>
      <xdr:rowOff>151881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3C54D6E-1818-43B2-BBBA-6C35882BE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172950" y="47244000"/>
          <a:ext cx="11161905" cy="4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17</xdr:col>
      <xdr:colOff>208159</xdr:colOff>
      <xdr:row>296</xdr:row>
      <xdr:rowOff>37571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35EAFE97-AA94-460E-8207-C4CCF4FA3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1500" y="52197000"/>
          <a:ext cx="11123809" cy="422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274</xdr:row>
      <xdr:rowOff>0</xdr:rowOff>
    </xdr:from>
    <xdr:to>
      <xdr:col>34</xdr:col>
      <xdr:colOff>179581</xdr:colOff>
      <xdr:row>296</xdr:row>
      <xdr:rowOff>18524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68D6F15F-7039-4C71-B106-1C22E1D6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172950" y="52197000"/>
          <a:ext cx="11152381" cy="420952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298</xdr:row>
      <xdr:rowOff>0</xdr:rowOff>
    </xdr:from>
    <xdr:to>
      <xdr:col>34</xdr:col>
      <xdr:colOff>151009</xdr:colOff>
      <xdr:row>320</xdr:row>
      <xdr:rowOff>2651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465E329F-66F5-4237-8B21-A907C503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172950" y="56769000"/>
          <a:ext cx="11123809" cy="41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17</xdr:col>
      <xdr:colOff>227207</xdr:colOff>
      <xdr:row>319</xdr:row>
      <xdr:rowOff>28048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6AEC1C8-4F1F-4609-8FEA-2F7AEBB29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71500" y="56578500"/>
          <a:ext cx="11142857" cy="4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17</xdr:col>
      <xdr:colOff>236731</xdr:colOff>
      <xdr:row>344</xdr:row>
      <xdr:rowOff>2652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4ACA31E2-4BB1-4D47-A0CD-C99D1FC85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71500" y="61341000"/>
          <a:ext cx="11152381" cy="418095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322</xdr:row>
      <xdr:rowOff>0</xdr:rowOff>
    </xdr:from>
    <xdr:to>
      <xdr:col>34</xdr:col>
      <xdr:colOff>160533</xdr:colOff>
      <xdr:row>344</xdr:row>
      <xdr:rowOff>37571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5E98C62-F8BC-4C01-8D44-A991DFAC3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172950" y="61341000"/>
          <a:ext cx="11133333" cy="4228571"/>
        </a:xfrm>
        <a:prstGeom prst="rect">
          <a:avLst/>
        </a:prstGeom>
      </xdr:spPr>
    </xdr:pic>
    <xdr:clientData/>
  </xdr:twoCellAnchor>
  <xdr:oneCellAnchor>
    <xdr:from>
      <xdr:col>14</xdr:col>
      <xdr:colOff>309496</xdr:colOff>
      <xdr:row>298</xdr:row>
      <xdr:rowOff>113310</xdr:rowOff>
    </xdr:from>
    <xdr:ext cx="4314964" cy="992579"/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C4640B60-53AE-4137-844C-56E5D461EC7C}"/>
            </a:ext>
          </a:extLst>
        </xdr:cNvPr>
        <xdr:cNvSpPr/>
      </xdr:nvSpPr>
      <xdr:spPr>
        <a:xfrm>
          <a:off x="9739246" y="56882310"/>
          <a:ext cx="4314964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2.0</a:t>
          </a:r>
          <a:r>
            <a:rPr lang="ja-JP" altLang="en-US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のみ　損切</a:t>
          </a:r>
        </a:p>
      </xdr:txBody>
    </xdr:sp>
    <xdr:clientData/>
  </xdr:oneCellAnchor>
  <xdr:oneCellAnchor>
    <xdr:from>
      <xdr:col>16</xdr:col>
      <xdr:colOff>114300</xdr:colOff>
      <xdr:row>248</xdr:row>
      <xdr:rowOff>0</xdr:rowOff>
    </xdr:from>
    <xdr:ext cx="1575047" cy="992579"/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9F2C13B2-3F9B-4E61-9209-118588A1BFF7}"/>
            </a:ext>
          </a:extLst>
        </xdr:cNvPr>
        <xdr:cNvSpPr/>
      </xdr:nvSpPr>
      <xdr:spPr>
        <a:xfrm>
          <a:off x="10915650" y="47244000"/>
          <a:ext cx="1575047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損切</a:t>
          </a:r>
        </a:p>
      </xdr:txBody>
    </xdr:sp>
    <xdr:clientData/>
  </xdr:oneCellAnchor>
  <xdr:oneCellAnchor>
    <xdr:from>
      <xdr:col>16</xdr:col>
      <xdr:colOff>285750</xdr:colOff>
      <xdr:row>149</xdr:row>
      <xdr:rowOff>38100</xdr:rowOff>
    </xdr:from>
    <xdr:ext cx="1575047" cy="992579"/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12E4C11-F7C2-45B4-9DBC-D8310BE43276}"/>
            </a:ext>
          </a:extLst>
        </xdr:cNvPr>
        <xdr:cNvSpPr/>
      </xdr:nvSpPr>
      <xdr:spPr>
        <a:xfrm>
          <a:off x="11087100" y="28422600"/>
          <a:ext cx="1575047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損切</a:t>
          </a:r>
        </a:p>
      </xdr:txBody>
    </xdr:sp>
    <xdr:clientData/>
  </xdr:oneCellAnchor>
  <xdr:oneCellAnchor>
    <xdr:from>
      <xdr:col>17</xdr:col>
      <xdr:colOff>0</xdr:colOff>
      <xdr:row>99</xdr:row>
      <xdr:rowOff>0</xdr:rowOff>
    </xdr:from>
    <xdr:ext cx="1575047" cy="992579"/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A8327D47-DA96-434C-A964-0C6F595CE431}"/>
            </a:ext>
          </a:extLst>
        </xdr:cNvPr>
        <xdr:cNvSpPr/>
      </xdr:nvSpPr>
      <xdr:spPr>
        <a:xfrm>
          <a:off x="11487150" y="18859500"/>
          <a:ext cx="1575047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損切</a:t>
          </a:r>
        </a:p>
      </xdr:txBody>
    </xdr:sp>
    <xdr:clientData/>
  </xdr:oneCellAnchor>
  <xdr:twoCellAnchor editAs="oneCell">
    <xdr:from>
      <xdr:col>1</xdr:col>
      <xdr:colOff>0</xdr:colOff>
      <xdr:row>346</xdr:row>
      <xdr:rowOff>0</xdr:rowOff>
    </xdr:from>
    <xdr:to>
      <xdr:col>17</xdr:col>
      <xdr:colOff>131380</xdr:colOff>
      <xdr:row>368</xdr:row>
      <xdr:rowOff>101071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556DE45F-DEC6-4C3E-BECB-9BE30CA18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62841" y="64914318"/>
          <a:ext cx="11142857" cy="422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346</xdr:row>
      <xdr:rowOff>0</xdr:rowOff>
    </xdr:from>
    <xdr:to>
      <xdr:col>34</xdr:col>
      <xdr:colOff>11601</xdr:colOff>
      <xdr:row>368</xdr:row>
      <xdr:rowOff>129643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D7B0BCA-810A-464D-AC87-DAE37350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267045" y="64914318"/>
          <a:ext cx="11095238" cy="4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42023</xdr:colOff>
      <xdr:row>370</xdr:row>
      <xdr:rowOff>42022</xdr:rowOff>
    </xdr:from>
    <xdr:to>
      <xdr:col>17</xdr:col>
      <xdr:colOff>144832</xdr:colOff>
      <xdr:row>392</xdr:row>
      <xdr:rowOff>133570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8B38FA3-C88C-4B29-98EF-4B8A9CFD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02317" y="67417390"/>
          <a:ext cx="11014537" cy="40976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370</xdr:row>
      <xdr:rowOff>0</xdr:rowOff>
    </xdr:from>
    <xdr:to>
      <xdr:col>34</xdr:col>
      <xdr:colOff>151012</xdr:colOff>
      <xdr:row>393</xdr:row>
      <xdr:rowOff>120915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66C5E88-1852-4718-BBFF-E308E8000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144375" y="66079688"/>
          <a:ext cx="11104762" cy="4228571"/>
        </a:xfrm>
        <a:prstGeom prst="rect">
          <a:avLst/>
        </a:prstGeom>
      </xdr:spPr>
    </xdr:pic>
    <xdr:clientData/>
  </xdr:twoCellAnchor>
  <xdr:twoCellAnchor>
    <xdr:from>
      <xdr:col>16</xdr:col>
      <xdr:colOff>550664</xdr:colOff>
      <xdr:row>369</xdr:row>
      <xdr:rowOff>163711</xdr:rowOff>
    </xdr:from>
    <xdr:to>
      <xdr:col>19</xdr:col>
      <xdr:colOff>327422</xdr:colOff>
      <xdr:row>376</xdr:row>
      <xdr:rowOff>74414</xdr:rowOff>
    </xdr:to>
    <xdr:sp macro="" textlink="">
      <xdr:nvSpPr>
        <xdr:cNvPr id="40" name="吹き出し: 角を丸めた四角形 39">
          <a:extLst>
            <a:ext uri="{FF2B5EF4-FFF2-40B4-BE49-F238E27FC236}">
              <a16:creationId xmlns:a16="http://schemas.microsoft.com/office/drawing/2014/main" id="{6D1E82B5-6BB1-431F-BA6B-DD431ED28BF5}"/>
            </a:ext>
          </a:extLst>
        </xdr:cNvPr>
        <xdr:cNvSpPr/>
      </xdr:nvSpPr>
      <xdr:spPr>
        <a:xfrm>
          <a:off x="11325820" y="66064805"/>
          <a:ext cx="1830586" cy="1160859"/>
        </a:xfrm>
        <a:prstGeom prst="wedgeRoundRectCallout">
          <a:avLst>
            <a:gd name="adj1" fmla="val -89126"/>
            <a:gd name="adj2" fmla="val 20480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レンジ相場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rgbClr val="FF0000"/>
              </a:solidFill>
            </a:rPr>
            <a:t>損切</a:t>
          </a:r>
          <a:r>
            <a:rPr kumimoji="1" lang="ja-JP" altLang="en-US" sz="1600">
              <a:solidFill>
                <a:schemeClr val="tx1"/>
              </a:solidFill>
            </a:rPr>
            <a:t>になってしまった。</a:t>
          </a:r>
        </a:p>
      </xdr:txBody>
    </xdr:sp>
    <xdr:clientData/>
  </xdr:twoCellAnchor>
  <xdr:twoCellAnchor editAs="oneCell">
    <xdr:from>
      <xdr:col>1</xdr:col>
      <xdr:colOff>0</xdr:colOff>
      <xdr:row>394</xdr:row>
      <xdr:rowOff>0</xdr:rowOff>
    </xdr:from>
    <xdr:to>
      <xdr:col>17</xdr:col>
      <xdr:colOff>258162</xdr:colOff>
      <xdr:row>417</xdr:row>
      <xdr:rowOff>130439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C84C32C-D2EE-48EF-8B7B-359510FEF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5547" y="70365938"/>
          <a:ext cx="11152381" cy="423809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394</xdr:row>
      <xdr:rowOff>29764</xdr:rowOff>
    </xdr:from>
    <xdr:to>
      <xdr:col>34</xdr:col>
      <xdr:colOff>160536</xdr:colOff>
      <xdr:row>417</xdr:row>
      <xdr:rowOff>160203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E5CE073C-6BFF-41B6-99E8-32A65FF0E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144375" y="70395702"/>
          <a:ext cx="11114286" cy="4238095"/>
        </a:xfrm>
        <a:prstGeom prst="rect">
          <a:avLst/>
        </a:prstGeom>
      </xdr:spPr>
    </xdr:pic>
    <xdr:clientData/>
  </xdr:twoCellAnchor>
  <xdr:twoCellAnchor>
    <xdr:from>
      <xdr:col>17</xdr:col>
      <xdr:colOff>29766</xdr:colOff>
      <xdr:row>394</xdr:row>
      <xdr:rowOff>89296</xdr:rowOff>
    </xdr:from>
    <xdr:to>
      <xdr:col>20</xdr:col>
      <xdr:colOff>520898</xdr:colOff>
      <xdr:row>405</xdr:row>
      <xdr:rowOff>119062</xdr:rowOff>
    </xdr:to>
    <xdr:sp macro="" textlink="">
      <xdr:nvSpPr>
        <xdr:cNvPr id="43" name="吹き出し: 角を丸めた四角形 42">
          <a:extLst>
            <a:ext uri="{FF2B5EF4-FFF2-40B4-BE49-F238E27FC236}">
              <a16:creationId xmlns:a16="http://schemas.microsoft.com/office/drawing/2014/main" id="{D3D10D71-6D18-4D91-8CEB-4341C15AA322}"/>
            </a:ext>
          </a:extLst>
        </xdr:cNvPr>
        <xdr:cNvSpPr/>
      </xdr:nvSpPr>
      <xdr:spPr>
        <a:xfrm>
          <a:off x="11489532" y="70455234"/>
          <a:ext cx="2544960" cy="1994297"/>
        </a:xfrm>
        <a:prstGeom prst="wedgeRoundRectCallout">
          <a:avLst>
            <a:gd name="adj1" fmla="val -126807"/>
            <a:gd name="adj2" fmla="val -1394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トレンドだったので、全部とれた。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こういう時、もう少し伸ばせる方法があるのかな？</a:t>
          </a:r>
        </a:p>
      </xdr:txBody>
    </xdr:sp>
    <xdr:clientData/>
  </xdr:twoCellAnchor>
  <xdr:twoCellAnchor editAs="oneCell">
    <xdr:from>
      <xdr:col>18</xdr:col>
      <xdr:colOff>0</xdr:colOff>
      <xdr:row>419</xdr:row>
      <xdr:rowOff>0</xdr:rowOff>
    </xdr:from>
    <xdr:to>
      <xdr:col>34</xdr:col>
      <xdr:colOff>152181</xdr:colOff>
      <xdr:row>442</xdr:row>
      <xdr:rowOff>29380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4A18EA35-BA67-4C95-9B88-11BC4E349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148553" y="77018816"/>
          <a:ext cx="11114286" cy="4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17</xdr:col>
      <xdr:colOff>228546</xdr:colOff>
      <xdr:row>440</xdr:row>
      <xdr:rowOff>146529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A54D986F-94F4-49E4-ACF9-611B4F272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68158" y="76835000"/>
          <a:ext cx="11123809" cy="4190476"/>
        </a:xfrm>
        <a:prstGeom prst="rect">
          <a:avLst/>
        </a:prstGeom>
      </xdr:spPr>
    </xdr:pic>
    <xdr:clientData/>
  </xdr:twoCellAnchor>
  <xdr:twoCellAnchor>
    <xdr:from>
      <xdr:col>17</xdr:col>
      <xdr:colOff>146739</xdr:colOff>
      <xdr:row>417</xdr:row>
      <xdr:rowOff>39164</xdr:rowOff>
    </xdr:from>
    <xdr:to>
      <xdr:col>20</xdr:col>
      <xdr:colOff>637871</xdr:colOff>
      <xdr:row>428</xdr:row>
      <xdr:rowOff>68930</xdr:rowOff>
    </xdr:to>
    <xdr:sp macro="" textlink="">
      <xdr:nvSpPr>
        <xdr:cNvPr id="49" name="吹き出し: 角を丸めた四角形 48">
          <a:extLst>
            <a:ext uri="{FF2B5EF4-FFF2-40B4-BE49-F238E27FC236}">
              <a16:creationId xmlns:a16="http://schemas.microsoft.com/office/drawing/2014/main" id="{5B6FD0F0-7FDE-48A7-B22A-B874043514E8}"/>
            </a:ext>
          </a:extLst>
        </xdr:cNvPr>
        <xdr:cNvSpPr/>
      </xdr:nvSpPr>
      <xdr:spPr>
        <a:xfrm>
          <a:off x="11610160" y="76690348"/>
          <a:ext cx="2546527" cy="2051740"/>
        </a:xfrm>
        <a:prstGeom prst="wedgeRoundRectCallout">
          <a:avLst>
            <a:gd name="adj1" fmla="val -126807"/>
            <a:gd name="adj2" fmla="val -1394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トレンドの頂点だった。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トレンドが終わる時期がわかる方法があればエントリーしなくて済むのに。残念。</a:t>
          </a:r>
        </a:p>
      </xdr:txBody>
    </xdr:sp>
    <xdr:clientData/>
  </xdr:twoCellAnchor>
  <xdr:twoCellAnchor editAs="oneCell">
    <xdr:from>
      <xdr:col>1</xdr:col>
      <xdr:colOff>0</xdr:colOff>
      <xdr:row>442</xdr:row>
      <xdr:rowOff>0</xdr:rowOff>
    </xdr:from>
    <xdr:to>
      <xdr:col>17</xdr:col>
      <xdr:colOff>209499</xdr:colOff>
      <xdr:row>464</xdr:row>
      <xdr:rowOff>146529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C09F34DB-8592-49D5-9F09-CAF830CDE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68158" y="81246579"/>
          <a:ext cx="11104762" cy="4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443</xdr:row>
      <xdr:rowOff>0</xdr:rowOff>
    </xdr:from>
    <xdr:to>
      <xdr:col>34</xdr:col>
      <xdr:colOff>171228</xdr:colOff>
      <xdr:row>465</xdr:row>
      <xdr:rowOff>175101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1E6CE3ED-42E5-4B58-B50E-1C94AEF79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148553" y="81430395"/>
          <a:ext cx="11133333" cy="4219048"/>
        </a:xfrm>
        <a:prstGeom prst="rect">
          <a:avLst/>
        </a:prstGeom>
      </xdr:spPr>
    </xdr:pic>
    <xdr:clientData/>
  </xdr:twoCellAnchor>
  <xdr:twoCellAnchor>
    <xdr:from>
      <xdr:col>16</xdr:col>
      <xdr:colOff>430818</xdr:colOff>
      <xdr:row>442</xdr:row>
      <xdr:rowOff>72585</xdr:rowOff>
    </xdr:from>
    <xdr:to>
      <xdr:col>20</xdr:col>
      <xdr:colOff>236818</xdr:colOff>
      <xdr:row>447</xdr:row>
      <xdr:rowOff>167105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B82651C8-6AD9-473C-A606-AED5BF592B3C}"/>
            </a:ext>
          </a:extLst>
        </xdr:cNvPr>
        <xdr:cNvSpPr/>
      </xdr:nvSpPr>
      <xdr:spPr>
        <a:xfrm>
          <a:off x="11209107" y="81319164"/>
          <a:ext cx="2546527" cy="1013599"/>
        </a:xfrm>
        <a:prstGeom prst="wedgeRoundRectCallout">
          <a:avLst>
            <a:gd name="adj1" fmla="val -109089"/>
            <a:gd name="adj2" fmla="val 21026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chemeClr val="tx1"/>
              </a:solidFill>
            </a:rPr>
            <a:t>2.0</a:t>
          </a:r>
          <a:r>
            <a:rPr kumimoji="1" lang="ja-JP" altLang="en-US" sz="1600">
              <a:solidFill>
                <a:schemeClr val="tx1"/>
              </a:solidFill>
            </a:rPr>
            <a:t>まで取れました。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466</xdr:row>
      <xdr:rowOff>0</xdr:rowOff>
    </xdr:from>
    <xdr:to>
      <xdr:col>17</xdr:col>
      <xdr:colOff>219023</xdr:colOff>
      <xdr:row>488</xdr:row>
      <xdr:rowOff>98910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555CE37C-EBA0-4252-9371-4956C9AB7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8158" y="85658158"/>
          <a:ext cx="11114286" cy="41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467</xdr:row>
      <xdr:rowOff>0</xdr:rowOff>
    </xdr:from>
    <xdr:to>
      <xdr:col>34</xdr:col>
      <xdr:colOff>133133</xdr:colOff>
      <xdr:row>490</xdr:row>
      <xdr:rowOff>808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A6FE519-969F-4C46-9295-D806833FB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148553" y="85841974"/>
          <a:ext cx="11095238" cy="4228571"/>
        </a:xfrm>
        <a:prstGeom prst="rect">
          <a:avLst/>
        </a:prstGeom>
      </xdr:spPr>
    </xdr:pic>
    <xdr:clientData/>
  </xdr:twoCellAnchor>
  <xdr:twoCellAnchor>
    <xdr:from>
      <xdr:col>16</xdr:col>
      <xdr:colOff>79897</xdr:colOff>
      <xdr:row>464</xdr:row>
      <xdr:rowOff>172849</xdr:rowOff>
    </xdr:from>
    <xdr:to>
      <xdr:col>19</xdr:col>
      <xdr:colOff>571029</xdr:colOff>
      <xdr:row>470</xdr:row>
      <xdr:rowOff>83553</xdr:rowOff>
    </xdr:to>
    <xdr:sp macro="" textlink="">
      <xdr:nvSpPr>
        <xdr:cNvPr id="53" name="吹き出し: 角を丸めた四角形 52">
          <a:extLst>
            <a:ext uri="{FF2B5EF4-FFF2-40B4-BE49-F238E27FC236}">
              <a16:creationId xmlns:a16="http://schemas.microsoft.com/office/drawing/2014/main" id="{FC026965-4411-4460-B9AF-D98F6604588C}"/>
            </a:ext>
          </a:extLst>
        </xdr:cNvPr>
        <xdr:cNvSpPr/>
      </xdr:nvSpPr>
      <xdr:spPr>
        <a:xfrm>
          <a:off x="10858186" y="85463375"/>
          <a:ext cx="2546527" cy="1013599"/>
        </a:xfrm>
        <a:prstGeom prst="wedgeRoundRectCallout">
          <a:avLst>
            <a:gd name="adj1" fmla="val -109089"/>
            <a:gd name="adj2" fmla="val 21026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トレンドの始まりでした！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2.0</a:t>
          </a:r>
          <a:r>
            <a:rPr kumimoji="1" lang="ja-JP" altLang="en-US" sz="1600">
              <a:solidFill>
                <a:schemeClr val="tx1"/>
              </a:solidFill>
            </a:rPr>
            <a:t>まで取れました。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17</xdr:col>
      <xdr:colOff>209499</xdr:colOff>
      <xdr:row>512</xdr:row>
      <xdr:rowOff>808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5EE7A843-74C4-4A34-B7FF-2FD22E78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68158" y="89885921"/>
          <a:ext cx="11104762" cy="422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490</xdr:row>
      <xdr:rowOff>0</xdr:rowOff>
    </xdr:from>
    <xdr:to>
      <xdr:col>34</xdr:col>
      <xdr:colOff>133133</xdr:colOff>
      <xdr:row>512</xdr:row>
      <xdr:rowOff>175101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292F06BC-0225-4F5F-83CB-DB35A55EF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2148553" y="90069737"/>
          <a:ext cx="11095238" cy="4219048"/>
        </a:xfrm>
        <a:prstGeom prst="rect">
          <a:avLst/>
        </a:prstGeom>
      </xdr:spPr>
    </xdr:pic>
    <xdr:clientData/>
  </xdr:twoCellAnchor>
  <xdr:twoCellAnchor>
    <xdr:from>
      <xdr:col>16</xdr:col>
      <xdr:colOff>447529</xdr:colOff>
      <xdr:row>487</xdr:row>
      <xdr:rowOff>55876</xdr:rowOff>
    </xdr:from>
    <xdr:to>
      <xdr:col>20</xdr:col>
      <xdr:colOff>253529</xdr:colOff>
      <xdr:row>492</xdr:row>
      <xdr:rowOff>150396</xdr:rowOff>
    </xdr:to>
    <xdr:sp macro="" textlink="">
      <xdr:nvSpPr>
        <xdr:cNvPr id="54" name="吹き出し: 角を丸めた四角形 53">
          <a:extLst>
            <a:ext uri="{FF2B5EF4-FFF2-40B4-BE49-F238E27FC236}">
              <a16:creationId xmlns:a16="http://schemas.microsoft.com/office/drawing/2014/main" id="{5D6D91A4-17B1-4081-AF20-31712D6072D7}"/>
            </a:ext>
          </a:extLst>
        </xdr:cNvPr>
        <xdr:cNvSpPr/>
      </xdr:nvSpPr>
      <xdr:spPr>
        <a:xfrm>
          <a:off x="11225818" y="89574165"/>
          <a:ext cx="2546527" cy="1013599"/>
        </a:xfrm>
        <a:prstGeom prst="wedgeRoundRectCallout">
          <a:avLst>
            <a:gd name="adj1" fmla="val -109089"/>
            <a:gd name="adj2" fmla="val 21026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トレンドの始まりでした！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2.0</a:t>
          </a:r>
          <a:r>
            <a:rPr kumimoji="1" lang="ja-JP" altLang="en-US" sz="1600">
              <a:solidFill>
                <a:schemeClr val="tx1"/>
              </a:solidFill>
            </a:rPr>
            <a:t>まで取れました。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513</xdr:row>
      <xdr:rowOff>0</xdr:rowOff>
    </xdr:from>
    <xdr:to>
      <xdr:col>17</xdr:col>
      <xdr:colOff>257118</xdr:colOff>
      <xdr:row>535</xdr:row>
      <xdr:rowOff>137005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B64CC93B-B08A-45C4-82FA-E1FEDD617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68158" y="94297500"/>
          <a:ext cx="11152381" cy="418095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513</xdr:row>
      <xdr:rowOff>0</xdr:rowOff>
    </xdr:from>
    <xdr:to>
      <xdr:col>34</xdr:col>
      <xdr:colOff>104562</xdr:colOff>
      <xdr:row>536</xdr:row>
      <xdr:rowOff>808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BF562C30-9FFD-44B2-8048-8F8D665AD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148553" y="94297500"/>
          <a:ext cx="11066667" cy="4228571"/>
        </a:xfrm>
        <a:prstGeom prst="rect">
          <a:avLst/>
        </a:prstGeom>
      </xdr:spPr>
    </xdr:pic>
    <xdr:clientData/>
  </xdr:twoCellAnchor>
  <xdr:twoCellAnchor>
    <xdr:from>
      <xdr:col>16</xdr:col>
      <xdr:colOff>297134</xdr:colOff>
      <xdr:row>513</xdr:row>
      <xdr:rowOff>39165</xdr:rowOff>
    </xdr:from>
    <xdr:to>
      <xdr:col>20</xdr:col>
      <xdr:colOff>103134</xdr:colOff>
      <xdr:row>518</xdr:row>
      <xdr:rowOff>133685</xdr:rowOff>
    </xdr:to>
    <xdr:sp macro="" textlink="">
      <xdr:nvSpPr>
        <xdr:cNvPr id="56" name="吹き出し: 角を丸めた四角形 55">
          <a:extLst>
            <a:ext uri="{FF2B5EF4-FFF2-40B4-BE49-F238E27FC236}">
              <a16:creationId xmlns:a16="http://schemas.microsoft.com/office/drawing/2014/main" id="{F51DA6AE-AC39-4399-B8CF-421483A1F621}"/>
            </a:ext>
          </a:extLst>
        </xdr:cNvPr>
        <xdr:cNvSpPr/>
      </xdr:nvSpPr>
      <xdr:spPr>
        <a:xfrm>
          <a:off x="11075423" y="94336665"/>
          <a:ext cx="2546527" cy="1013599"/>
        </a:xfrm>
        <a:prstGeom prst="wedgeRoundRectCallout">
          <a:avLst>
            <a:gd name="adj1" fmla="val -99246"/>
            <a:gd name="adj2" fmla="val 31413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損切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ここで予測が出来ました。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537</xdr:row>
      <xdr:rowOff>0</xdr:rowOff>
    </xdr:from>
    <xdr:to>
      <xdr:col>17</xdr:col>
      <xdr:colOff>209499</xdr:colOff>
      <xdr:row>559</xdr:row>
      <xdr:rowOff>165577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4E890859-D91E-4111-9F4F-D2FBAA851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68158" y="98709079"/>
          <a:ext cx="11104762" cy="420952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537</xdr:row>
      <xdr:rowOff>0</xdr:rowOff>
    </xdr:from>
    <xdr:to>
      <xdr:col>34</xdr:col>
      <xdr:colOff>123609</xdr:colOff>
      <xdr:row>559</xdr:row>
      <xdr:rowOff>156053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FDBA21D2-DA19-4E37-98CB-4EC11ED8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148553" y="98709079"/>
          <a:ext cx="11085714" cy="4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17</xdr:col>
      <xdr:colOff>247594</xdr:colOff>
      <xdr:row>583</xdr:row>
      <xdr:rowOff>108434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76DDDEA-E48D-4D60-B84D-A66954CDE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8158" y="103120658"/>
          <a:ext cx="11142857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561</xdr:row>
      <xdr:rowOff>0</xdr:rowOff>
    </xdr:from>
    <xdr:to>
      <xdr:col>34</xdr:col>
      <xdr:colOff>180752</xdr:colOff>
      <xdr:row>584</xdr:row>
      <xdr:rowOff>57951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FD3F6FFE-5709-469C-8EBC-F870BCBC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148553" y="103120658"/>
          <a:ext cx="11142857" cy="4285714"/>
        </a:xfrm>
        <a:prstGeom prst="rect">
          <a:avLst/>
        </a:prstGeom>
      </xdr:spPr>
    </xdr:pic>
    <xdr:clientData/>
  </xdr:twoCellAnchor>
  <xdr:twoCellAnchor>
    <xdr:from>
      <xdr:col>15</xdr:col>
      <xdr:colOff>579034</xdr:colOff>
      <xdr:row>572</xdr:row>
      <xdr:rowOff>97290</xdr:rowOff>
    </xdr:from>
    <xdr:to>
      <xdr:col>19</xdr:col>
      <xdr:colOff>385034</xdr:colOff>
      <xdr:row>578</xdr:row>
      <xdr:rowOff>12353</xdr:rowOff>
    </xdr:to>
    <xdr:sp macro="" textlink="">
      <xdr:nvSpPr>
        <xdr:cNvPr id="61" name="吹き出し: 角を丸めた四角形 60">
          <a:extLst>
            <a:ext uri="{FF2B5EF4-FFF2-40B4-BE49-F238E27FC236}">
              <a16:creationId xmlns:a16="http://schemas.microsoft.com/office/drawing/2014/main" id="{ED5D1CC0-9230-452F-A6E3-D92A7B2F3C32}"/>
            </a:ext>
          </a:extLst>
        </xdr:cNvPr>
        <xdr:cNvSpPr/>
      </xdr:nvSpPr>
      <xdr:spPr>
        <a:xfrm>
          <a:off x="10739034" y="102746420"/>
          <a:ext cx="2566870" cy="991803"/>
        </a:xfrm>
        <a:prstGeom prst="wedgeRoundRectCallout">
          <a:avLst>
            <a:gd name="adj1" fmla="val -81010"/>
            <a:gd name="adj2" fmla="val 6412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損切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予測できたかもしれない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462234</xdr:colOff>
      <xdr:row>533</xdr:row>
      <xdr:rowOff>64565</xdr:rowOff>
    </xdr:from>
    <xdr:to>
      <xdr:col>21</xdr:col>
      <xdr:colOff>609600</xdr:colOff>
      <xdr:row>538</xdr:row>
      <xdr:rowOff>159085</xdr:rowOff>
    </xdr:to>
    <xdr:sp macro="" textlink="">
      <xdr:nvSpPr>
        <xdr:cNvPr id="62" name="吹き出し: 角を丸めた四角形 61">
          <a:extLst>
            <a:ext uri="{FF2B5EF4-FFF2-40B4-BE49-F238E27FC236}">
              <a16:creationId xmlns:a16="http://schemas.microsoft.com/office/drawing/2014/main" id="{9379B7DE-2AF7-4450-BFE4-A7742EC74943}"/>
            </a:ext>
          </a:extLst>
        </xdr:cNvPr>
        <xdr:cNvSpPr/>
      </xdr:nvSpPr>
      <xdr:spPr>
        <a:xfrm>
          <a:off x="11244534" y="94831965"/>
          <a:ext cx="3576366" cy="983520"/>
        </a:xfrm>
        <a:prstGeom prst="wedgeRoundRectCallout">
          <a:avLst>
            <a:gd name="adj1" fmla="val -99246"/>
            <a:gd name="adj2" fmla="val 31413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損切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ここで予測が出来ませんでした。。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586</xdr:row>
      <xdr:rowOff>0</xdr:rowOff>
    </xdr:from>
    <xdr:to>
      <xdr:col>17</xdr:col>
      <xdr:colOff>224033</xdr:colOff>
      <xdr:row>609</xdr:row>
      <xdr:rowOff>177267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93F92194-F8DB-44B3-8402-F848654B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58800" y="104190800"/>
          <a:ext cx="11133333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586</xdr:row>
      <xdr:rowOff>0</xdr:rowOff>
    </xdr:from>
    <xdr:to>
      <xdr:col>34</xdr:col>
      <xdr:colOff>112914</xdr:colOff>
      <xdr:row>609</xdr:row>
      <xdr:rowOff>91552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98F81A51-72CC-47DF-8ACA-051A62F6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153900" y="104190800"/>
          <a:ext cx="11085714" cy="4180952"/>
        </a:xfrm>
        <a:prstGeom prst="rect">
          <a:avLst/>
        </a:prstGeom>
      </xdr:spPr>
    </xdr:pic>
    <xdr:clientData/>
  </xdr:twoCellAnchor>
  <xdr:twoCellAnchor>
    <xdr:from>
      <xdr:col>15</xdr:col>
      <xdr:colOff>223434</xdr:colOff>
      <xdr:row>591</xdr:row>
      <xdr:rowOff>97290</xdr:rowOff>
    </xdr:from>
    <xdr:to>
      <xdr:col>19</xdr:col>
      <xdr:colOff>29434</xdr:colOff>
      <xdr:row>597</xdr:row>
      <xdr:rowOff>12353</xdr:rowOff>
    </xdr:to>
    <xdr:sp macro="" textlink="">
      <xdr:nvSpPr>
        <xdr:cNvPr id="65" name="吹き出し: 角を丸めた四角形 64">
          <a:extLst>
            <a:ext uri="{FF2B5EF4-FFF2-40B4-BE49-F238E27FC236}">
              <a16:creationId xmlns:a16="http://schemas.microsoft.com/office/drawing/2014/main" id="{8D5056B1-7B93-4B41-8107-9B85FA64AF4D}"/>
            </a:ext>
          </a:extLst>
        </xdr:cNvPr>
        <xdr:cNvSpPr/>
      </xdr:nvSpPr>
      <xdr:spPr>
        <a:xfrm>
          <a:off x="10319934" y="105177090"/>
          <a:ext cx="2549200" cy="981863"/>
        </a:xfrm>
        <a:prstGeom prst="wedgeRoundRectCallout">
          <a:avLst>
            <a:gd name="adj1" fmla="val -81010"/>
            <a:gd name="adj2" fmla="val 6412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chemeClr val="tx1"/>
              </a:solidFill>
            </a:rPr>
            <a:t>2.0</a:t>
          </a:r>
          <a:r>
            <a:rPr kumimoji="1" lang="ja-JP" altLang="en-US" sz="1600">
              <a:solidFill>
                <a:schemeClr val="tx1"/>
              </a:solidFill>
            </a:rPr>
            <a:t>まで取れました。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47</v>
      </c>
    </row>
    <row r="3" spans="1:2" x14ac:dyDescent="0.15">
      <c r="A3">
        <v>100000</v>
      </c>
    </row>
    <row r="5" spans="1:2" x14ac:dyDescent="0.15">
      <c r="A5" t="s">
        <v>48</v>
      </c>
    </row>
    <row r="6" spans="1:2" x14ac:dyDescent="0.15">
      <c r="A6" t="s">
        <v>55</v>
      </c>
      <c r="B6">
        <v>90</v>
      </c>
    </row>
    <row r="7" spans="1:2" x14ac:dyDescent="0.15">
      <c r="A7" t="s">
        <v>54</v>
      </c>
      <c r="B7">
        <v>90</v>
      </c>
    </row>
    <row r="8" spans="1:2" x14ac:dyDescent="0.15">
      <c r="A8" t="s">
        <v>52</v>
      </c>
      <c r="B8">
        <v>110</v>
      </c>
    </row>
    <row r="9" spans="1:2" x14ac:dyDescent="0.15">
      <c r="A9" t="s">
        <v>50</v>
      </c>
      <c r="B9">
        <v>120</v>
      </c>
    </row>
    <row r="10" spans="1:2" x14ac:dyDescent="0.15">
      <c r="A10" t="s">
        <v>51</v>
      </c>
      <c r="B10">
        <v>150</v>
      </c>
    </row>
    <row r="11" spans="1:2" x14ac:dyDescent="0.15">
      <c r="A11" t="s">
        <v>56</v>
      </c>
      <c r="B11">
        <v>100</v>
      </c>
    </row>
    <row r="12" spans="1:2" x14ac:dyDescent="0.15">
      <c r="A12" t="s">
        <v>53</v>
      </c>
      <c r="B12">
        <v>80</v>
      </c>
    </row>
    <row r="13" spans="1:2" x14ac:dyDescent="0.15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Z109"/>
  <sheetViews>
    <sheetView topLeftCell="D1" zoomScale="80" zoomScaleNormal="80" workbookViewId="0">
      <pane ySplit="8" topLeftCell="A15" activePane="bottomLeft" state="frozen"/>
      <selection pane="bottomLeft" activeCell="I33" sqref="I33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51" t="s">
        <v>5</v>
      </c>
      <c r="B2" s="51"/>
      <c r="C2" s="53" t="s">
        <v>67</v>
      </c>
      <c r="D2" s="53"/>
      <c r="E2" s="51" t="s">
        <v>6</v>
      </c>
      <c r="F2" s="51"/>
      <c r="G2" s="55" t="s">
        <v>36</v>
      </c>
      <c r="H2" s="55"/>
      <c r="I2" s="51" t="s">
        <v>7</v>
      </c>
      <c r="J2" s="51"/>
      <c r="K2" s="52">
        <v>100000</v>
      </c>
      <c r="L2" s="53"/>
      <c r="M2" s="51" t="s">
        <v>8</v>
      </c>
      <c r="N2" s="51"/>
      <c r="O2" s="54">
        <f>SUM(K2,C4)</f>
        <v>150293.37272026396</v>
      </c>
      <c r="P2" s="55"/>
      <c r="Q2" s="1"/>
      <c r="R2" s="1"/>
      <c r="S2" s="1"/>
    </row>
    <row r="3" spans="1:26" ht="57" customHeight="1" x14ac:dyDescent="0.15">
      <c r="A3" s="51" t="s">
        <v>9</v>
      </c>
      <c r="B3" s="51"/>
      <c r="C3" s="56" t="s">
        <v>38</v>
      </c>
      <c r="D3" s="56"/>
      <c r="E3" s="56"/>
      <c r="F3" s="56"/>
      <c r="G3" s="56"/>
      <c r="H3" s="56"/>
      <c r="I3" s="51" t="s">
        <v>10</v>
      </c>
      <c r="J3" s="51"/>
      <c r="K3" s="56" t="s">
        <v>60</v>
      </c>
      <c r="L3" s="57"/>
      <c r="M3" s="57"/>
      <c r="N3" s="57"/>
      <c r="O3" s="57"/>
      <c r="P3" s="57"/>
      <c r="Q3" s="1"/>
      <c r="R3" s="1"/>
    </row>
    <row r="4" spans="1:26" x14ac:dyDescent="0.15">
      <c r="A4" s="51" t="s">
        <v>11</v>
      </c>
      <c r="B4" s="51"/>
      <c r="C4" s="58">
        <f>SUM($Q$9:$R$993)</f>
        <v>50293.372720263949</v>
      </c>
      <c r="D4" s="58"/>
      <c r="E4" s="51" t="s">
        <v>12</v>
      </c>
      <c r="F4" s="51"/>
      <c r="G4" s="59">
        <f>SUM($S$9:$T$108)</f>
        <v>1317.2999999999959</v>
      </c>
      <c r="H4" s="55"/>
      <c r="I4" s="60" t="s">
        <v>65</v>
      </c>
      <c r="J4" s="60"/>
      <c r="K4" s="54">
        <f>Y8/Z8</f>
        <v>-2.0908040721054211</v>
      </c>
      <c r="L4" s="54"/>
      <c r="M4" s="60" t="s">
        <v>58</v>
      </c>
      <c r="N4" s="60"/>
      <c r="O4" s="61">
        <f>MAX(X:X)</f>
        <v>8.7327000000000266E-2</v>
      </c>
      <c r="P4" s="61"/>
      <c r="Q4" s="1"/>
      <c r="R4" s="1"/>
      <c r="S4" s="1"/>
    </row>
    <row r="5" spans="1:26" x14ac:dyDescent="0.15">
      <c r="A5" s="39" t="s">
        <v>15</v>
      </c>
      <c r="B5" s="2">
        <f>COUNTIF($Q$9:$Q$990,"&gt;0")</f>
        <v>14</v>
      </c>
      <c r="C5" s="38" t="s">
        <v>16</v>
      </c>
      <c r="D5" s="15">
        <f>COUNTIF($Q$9:$Q$990,"&lt;0")</f>
        <v>11</v>
      </c>
      <c r="E5" s="38" t="s">
        <v>17</v>
      </c>
      <c r="F5" s="2">
        <f>COUNTIF($Q$9:$Q$990,"=0")</f>
        <v>0</v>
      </c>
      <c r="G5" s="38" t="s">
        <v>18</v>
      </c>
      <c r="H5" s="3">
        <f>B5/SUM(B5,D5,F5)</f>
        <v>0.56000000000000005</v>
      </c>
      <c r="I5" s="62" t="s">
        <v>19</v>
      </c>
      <c r="J5" s="51"/>
      <c r="K5" s="63">
        <f>MAX(U9:U993)</f>
        <v>3</v>
      </c>
      <c r="L5" s="64"/>
      <c r="M5" s="17" t="s">
        <v>20</v>
      </c>
      <c r="N5" s="9"/>
      <c r="O5" s="63">
        <f>MAX(V9:V993)</f>
        <v>3</v>
      </c>
      <c r="P5" s="64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3" t="s">
        <v>63</v>
      </c>
      <c r="M6" s="12"/>
      <c r="N6" s="12"/>
      <c r="O6" s="10"/>
      <c r="P6" s="7"/>
      <c r="Q6" s="1"/>
      <c r="R6" s="1"/>
      <c r="S6" s="1"/>
    </row>
    <row r="7" spans="1:26" x14ac:dyDescent="0.15">
      <c r="A7" s="65" t="s">
        <v>21</v>
      </c>
      <c r="B7" s="67" t="s">
        <v>22</v>
      </c>
      <c r="C7" s="68"/>
      <c r="D7" s="71" t="s">
        <v>23</v>
      </c>
      <c r="E7" s="72"/>
      <c r="F7" s="72"/>
      <c r="G7" s="72"/>
      <c r="H7" s="73"/>
      <c r="I7" s="74" t="s">
        <v>24</v>
      </c>
      <c r="J7" s="75"/>
      <c r="K7" s="76"/>
      <c r="L7" s="77" t="s">
        <v>25</v>
      </c>
      <c r="M7" s="78" t="s">
        <v>26</v>
      </c>
      <c r="N7" s="79"/>
      <c r="O7" s="79"/>
      <c r="P7" s="80"/>
      <c r="Q7" s="81" t="s">
        <v>27</v>
      </c>
      <c r="R7" s="81"/>
      <c r="S7" s="81"/>
      <c r="T7" s="81"/>
    </row>
    <row r="8" spans="1:26" x14ac:dyDescent="0.15">
      <c r="A8" s="66"/>
      <c r="B8" s="69"/>
      <c r="C8" s="70"/>
      <c r="D8" s="18" t="s">
        <v>28</v>
      </c>
      <c r="E8" s="18" t="s">
        <v>29</v>
      </c>
      <c r="F8" s="18" t="s">
        <v>30</v>
      </c>
      <c r="G8" s="82" t="s">
        <v>31</v>
      </c>
      <c r="H8" s="73"/>
      <c r="I8" s="4" t="s">
        <v>32</v>
      </c>
      <c r="J8" s="83" t="s">
        <v>33</v>
      </c>
      <c r="K8" s="76"/>
      <c r="L8" s="77"/>
      <c r="M8" s="5" t="s">
        <v>28</v>
      </c>
      <c r="N8" s="5" t="s">
        <v>29</v>
      </c>
      <c r="O8" s="84" t="s">
        <v>31</v>
      </c>
      <c r="P8" s="80"/>
      <c r="Q8" s="81" t="s">
        <v>34</v>
      </c>
      <c r="R8" s="81"/>
      <c r="S8" s="81" t="s">
        <v>32</v>
      </c>
      <c r="T8" s="81"/>
      <c r="X8" t="s">
        <v>57</v>
      </c>
      <c r="Y8">
        <f>SUM(Y9:Y108)</f>
        <v>96400.069611475541</v>
      </c>
      <c r="Z8">
        <f>SUM(Z9:Z108)</f>
        <v>-46106.696891211584</v>
      </c>
    </row>
    <row r="9" spans="1:26" x14ac:dyDescent="0.15">
      <c r="A9" s="40">
        <v>1</v>
      </c>
      <c r="B9" s="85">
        <f>K2</f>
        <v>100000</v>
      </c>
      <c r="C9" s="85"/>
      <c r="D9" s="40">
        <v>2008</v>
      </c>
      <c r="E9" s="8">
        <v>43932</v>
      </c>
      <c r="F9" s="40" t="s">
        <v>4</v>
      </c>
      <c r="G9" s="86">
        <v>102.04</v>
      </c>
      <c r="H9" s="86"/>
      <c r="I9" s="40">
        <v>202</v>
      </c>
      <c r="J9" s="85">
        <f>IF(I9="","",B9*0.03)</f>
        <v>3000</v>
      </c>
      <c r="K9" s="85"/>
      <c r="L9" s="6">
        <f>IF(I9="","",(J9/I9)/LOOKUP(RIGHT($C$2,3),定数!$A$6:$A$13,定数!$B$6:$B$13))</f>
        <v>0.14851485148514854</v>
      </c>
      <c r="M9" s="40">
        <f>D9</f>
        <v>2008</v>
      </c>
      <c r="N9" s="8">
        <v>43939</v>
      </c>
      <c r="O9" s="86">
        <v>104.6</v>
      </c>
      <c r="P9" s="86"/>
      <c r="Q9" s="87">
        <f>IF(O9="","",S9*L9*LOOKUP(RIGHT($C$2,3),定数!$A$6:$A$13,定数!$B$6:$B$13))</f>
        <v>3801.9801980197849</v>
      </c>
      <c r="R9" s="87"/>
      <c r="S9" s="88">
        <f>IF(O9="","",IF(F9="買",(O9-G9),(G9-O9))*IF(RIGHT($C$2,3)="JPY",100,10000))</f>
        <v>255.99999999999881</v>
      </c>
      <c r="T9" s="88"/>
      <c r="U9" s="1">
        <f>IF(S9&lt;&gt;"",IF(S9&gt;0,1+U8,0),"")</f>
        <v>1</v>
      </c>
      <c r="V9">
        <f>IF(S9&lt;&gt;"",IF(S9&lt;0,1+V8,0),"")</f>
        <v>0</v>
      </c>
      <c r="Y9">
        <f>IF(Q9&gt;0,Q9,"")</f>
        <v>3801.9801980197849</v>
      </c>
      <c r="Z9" t="str">
        <f>IF(Q9&lt;0,Q9,"")</f>
        <v/>
      </c>
    </row>
    <row r="10" spans="1:26" x14ac:dyDescent="0.15">
      <c r="A10" s="40">
        <v>2</v>
      </c>
      <c r="B10" s="85">
        <f t="shared" ref="B10:B73" si="0">IF(Q9="","",B9+Q9)</f>
        <v>103801.98019801978</v>
      </c>
      <c r="C10" s="85"/>
      <c r="D10" s="45">
        <v>2008</v>
      </c>
      <c r="E10" s="8">
        <v>43937</v>
      </c>
      <c r="F10" s="40" t="s">
        <v>4</v>
      </c>
      <c r="G10" s="86">
        <v>101.93</v>
      </c>
      <c r="H10" s="86"/>
      <c r="I10" s="40">
        <v>111</v>
      </c>
      <c r="J10" s="89">
        <f>IF(I10="","",B10*0.03)</f>
        <v>3114.0594059405935</v>
      </c>
      <c r="K10" s="90"/>
      <c r="L10" s="6">
        <f>IF(I10="","",(J10/I10)/LOOKUP(RIGHT($C$2,3),定数!$A$6:$A$13,定数!$B$6:$B$13))</f>
        <v>0.2805458924270805</v>
      </c>
      <c r="M10" s="45">
        <f t="shared" ref="M10:M36" si="1">D10</f>
        <v>2008</v>
      </c>
      <c r="N10" s="8">
        <v>43939</v>
      </c>
      <c r="O10" s="86">
        <v>103.34</v>
      </c>
      <c r="P10" s="86"/>
      <c r="Q10" s="87">
        <f>IF(O10="","",S10*L10*LOOKUP(RIGHT($C$2,3),定数!$A$6:$A$13,定数!$B$6:$B$13))</f>
        <v>3955.6970832218253</v>
      </c>
      <c r="R10" s="87"/>
      <c r="S10" s="88">
        <f>IF(O10="","",IF(F10="買",(O10-G10),(G10-O10))*IF(RIGHT($C$2,3)="JPY",100,10000))</f>
        <v>140.99999999999966</v>
      </c>
      <c r="T10" s="88"/>
      <c r="U10" s="22">
        <f t="shared" ref="U10:U22" si="2">IF(S10&lt;&gt;"",IF(S10&gt;0,1+U9,0),"")</f>
        <v>2</v>
      </c>
      <c r="V10">
        <f t="shared" ref="V10:V73" si="3">IF(S10&lt;&gt;"",IF(S10&lt;0,1+V9,0),"")</f>
        <v>0</v>
      </c>
      <c r="W10" s="41">
        <f>IF(B10&lt;&gt;"",MAX(B10,B9),"")</f>
        <v>103801.98019801978</v>
      </c>
      <c r="Y10">
        <f t="shared" ref="Y10:Y73" si="4">IF(Q10&gt;0,Q10,"")</f>
        <v>3955.6970832218253</v>
      </c>
      <c r="Z10" t="str">
        <f t="shared" ref="Z10:Z73" si="5">IF(Q10&lt;0,Q10,"")</f>
        <v/>
      </c>
    </row>
    <row r="11" spans="1:26" x14ac:dyDescent="0.15">
      <c r="A11" s="40">
        <v>3</v>
      </c>
      <c r="B11" s="85">
        <f t="shared" si="0"/>
        <v>107757.6772812416</v>
      </c>
      <c r="C11" s="85"/>
      <c r="D11" s="45">
        <v>2008</v>
      </c>
      <c r="E11" s="8">
        <v>43958</v>
      </c>
      <c r="F11" s="40" t="s">
        <v>4</v>
      </c>
      <c r="G11" s="86">
        <v>105.13</v>
      </c>
      <c r="H11" s="86"/>
      <c r="I11" s="40">
        <v>111</v>
      </c>
      <c r="J11" s="89">
        <f t="shared" ref="J11:J74" si="6">IF(I11="","",B11*0.03)</f>
        <v>3232.7303184372481</v>
      </c>
      <c r="K11" s="90"/>
      <c r="L11" s="6">
        <f>IF(I11="","",(J11/I11)/LOOKUP(RIGHT($C$2,3),定数!$A$6:$A$13,定数!$B$6:$B$13))</f>
        <v>0.29123696562497731</v>
      </c>
      <c r="M11" s="45">
        <f t="shared" si="1"/>
        <v>2008</v>
      </c>
      <c r="N11" s="8">
        <v>43959</v>
      </c>
      <c r="O11" s="86">
        <v>104.02</v>
      </c>
      <c r="P11" s="86"/>
      <c r="Q11" s="87">
        <f>IF(O11="","",S11*L11*LOOKUP(RIGHT($C$2,3),定数!$A$6:$A$13,定数!$B$6:$B$13))</f>
        <v>-3232.7303184372463</v>
      </c>
      <c r="R11" s="87"/>
      <c r="S11" s="88">
        <f>IF(O11="","",IF(F11="買",(O11-G11),(G11-O11))*IF(RIGHT($C$2,3)="JPY",100,10000))</f>
        <v>-110.99999999999994</v>
      </c>
      <c r="T11" s="88"/>
      <c r="U11" s="22">
        <f t="shared" si="2"/>
        <v>0</v>
      </c>
      <c r="V11">
        <f t="shared" si="3"/>
        <v>1</v>
      </c>
      <c r="W11" s="41">
        <f>IF(B11&lt;&gt;"",MAX(W10,B11),"")</f>
        <v>107757.6772812416</v>
      </c>
      <c r="X11" s="42">
        <f>IF(W11&lt;&gt;"",1-(B11/W11),"")</f>
        <v>0</v>
      </c>
      <c r="Y11" t="str">
        <f t="shared" si="4"/>
        <v/>
      </c>
      <c r="Z11">
        <f t="shared" si="5"/>
        <v>-3232.7303184372463</v>
      </c>
    </row>
    <row r="12" spans="1:26" x14ac:dyDescent="0.15">
      <c r="A12" s="40">
        <v>4</v>
      </c>
      <c r="B12" s="85">
        <f t="shared" si="0"/>
        <v>104524.94696280436</v>
      </c>
      <c r="C12" s="85"/>
      <c r="D12" s="45">
        <v>2008</v>
      </c>
      <c r="E12" s="8">
        <v>44049</v>
      </c>
      <c r="F12" s="40" t="s">
        <v>4</v>
      </c>
      <c r="G12" s="86">
        <v>108.41</v>
      </c>
      <c r="H12" s="86"/>
      <c r="I12" s="40">
        <v>75</v>
      </c>
      <c r="J12" s="89">
        <f t="shared" si="6"/>
        <v>3135.7484088841306</v>
      </c>
      <c r="K12" s="90"/>
      <c r="L12" s="6">
        <f>IF(I12="","",(J12/I12)/LOOKUP(RIGHT($C$2,3),定数!$A$6:$A$13,定数!$B$6:$B$13))</f>
        <v>0.41809978785121743</v>
      </c>
      <c r="M12" s="45">
        <f t="shared" si="1"/>
        <v>2008</v>
      </c>
      <c r="N12" s="8">
        <v>44049</v>
      </c>
      <c r="O12" s="86">
        <v>109.34</v>
      </c>
      <c r="P12" s="86"/>
      <c r="Q12" s="87">
        <f>IF(O12="","",S12*L12*LOOKUP(RIGHT($C$2,3),定数!$A$6:$A$13,定数!$B$6:$B$13))</f>
        <v>3888.3280270163505</v>
      </c>
      <c r="R12" s="87"/>
      <c r="S12" s="88">
        <f t="shared" ref="S12:S75" si="7">IF(O12="","",IF(F12="買",(O12-G12),(G12-O12))*IF(RIGHT($C$2,3)="JPY",100,10000))</f>
        <v>93.000000000000682</v>
      </c>
      <c r="T12" s="88"/>
      <c r="U12" s="22">
        <f t="shared" si="2"/>
        <v>1</v>
      </c>
      <c r="V12">
        <f t="shared" si="3"/>
        <v>0</v>
      </c>
      <c r="W12" s="41">
        <f t="shared" ref="W12:W75" si="8">IF(B12&lt;&gt;"",MAX(W11,B12),"")</f>
        <v>107757.6772812416</v>
      </c>
      <c r="X12" s="42">
        <f t="shared" ref="X12:X75" si="9">IF(W12&lt;&gt;"",1-(B12/W12),"")</f>
        <v>2.9999999999999916E-2</v>
      </c>
      <c r="Y12">
        <f t="shared" si="4"/>
        <v>3888.3280270163505</v>
      </c>
      <c r="Z12" t="str">
        <f t="shared" si="5"/>
        <v/>
      </c>
    </row>
    <row r="13" spans="1:26" x14ac:dyDescent="0.15">
      <c r="A13" s="40">
        <v>5</v>
      </c>
      <c r="B13" s="85">
        <f t="shared" si="0"/>
        <v>108413.27498982071</v>
      </c>
      <c r="C13" s="85"/>
      <c r="D13" s="45">
        <v>2008</v>
      </c>
      <c r="E13" s="8">
        <v>44057</v>
      </c>
      <c r="F13" s="40" t="s">
        <v>4</v>
      </c>
      <c r="G13" s="86">
        <v>109.75</v>
      </c>
      <c r="H13" s="86"/>
      <c r="I13" s="40">
        <v>139</v>
      </c>
      <c r="J13" s="89">
        <f t="shared" si="6"/>
        <v>3252.3982496946214</v>
      </c>
      <c r="K13" s="90"/>
      <c r="L13" s="6">
        <f>IF(I13="","",(J13/I13)/LOOKUP(RIGHT($C$2,3),定数!$A$6:$A$13,定数!$B$6:$B$13))</f>
        <v>0.2339854855895411</v>
      </c>
      <c r="M13" s="45">
        <f t="shared" si="1"/>
        <v>2008</v>
      </c>
      <c r="N13" s="8">
        <v>44064</v>
      </c>
      <c r="O13" s="86">
        <v>108.36</v>
      </c>
      <c r="P13" s="86"/>
      <c r="Q13" s="87">
        <f>IF(O13="","",S13*L13*LOOKUP(RIGHT($C$2,3),定数!$A$6:$A$13,定数!$B$6:$B$13))</f>
        <v>-3252.3982496946223</v>
      </c>
      <c r="R13" s="87"/>
      <c r="S13" s="88">
        <f t="shared" si="7"/>
        <v>-139.00000000000006</v>
      </c>
      <c r="T13" s="88"/>
      <c r="U13" s="22">
        <f t="shared" si="2"/>
        <v>0</v>
      </c>
      <c r="V13">
        <f t="shared" si="3"/>
        <v>1</v>
      </c>
      <c r="W13" s="41">
        <f t="shared" si="8"/>
        <v>108413.27498982071</v>
      </c>
      <c r="X13" s="42">
        <f t="shared" si="9"/>
        <v>0</v>
      </c>
      <c r="Y13" t="str">
        <f t="shared" si="4"/>
        <v/>
      </c>
      <c r="Z13">
        <f t="shared" si="5"/>
        <v>-3252.3982496946223</v>
      </c>
    </row>
    <row r="14" spans="1:26" x14ac:dyDescent="0.15">
      <c r="A14" s="40">
        <v>6</v>
      </c>
      <c r="B14" s="85">
        <f t="shared" si="0"/>
        <v>105160.87674012608</v>
      </c>
      <c r="C14" s="85"/>
      <c r="D14" s="45">
        <v>2008</v>
      </c>
      <c r="E14" s="8">
        <v>44174</v>
      </c>
      <c r="F14" s="40" t="s">
        <v>3</v>
      </c>
      <c r="G14" s="86">
        <v>92.55</v>
      </c>
      <c r="H14" s="86"/>
      <c r="I14" s="40">
        <v>31</v>
      </c>
      <c r="J14" s="89">
        <f t="shared" si="6"/>
        <v>3154.8263022037822</v>
      </c>
      <c r="K14" s="90"/>
      <c r="L14" s="6">
        <f>IF(I14="","",(J14/I14)/LOOKUP(RIGHT($C$2,3),定数!$A$6:$A$13,定数!$B$6:$B$13))</f>
        <v>1.0176859039367039</v>
      </c>
      <c r="M14" s="45">
        <f t="shared" si="1"/>
        <v>2008</v>
      </c>
      <c r="N14" s="8">
        <v>44177</v>
      </c>
      <c r="O14" s="86">
        <v>90.858000000000004</v>
      </c>
      <c r="P14" s="86"/>
      <c r="Q14" s="87">
        <f>IF(O14="","",S14*L14*LOOKUP(RIGHT($C$2,3),定数!$A$6:$A$13,定数!$B$6:$B$13))</f>
        <v>17219.245494608957</v>
      </c>
      <c r="R14" s="87"/>
      <c r="S14" s="88">
        <f t="shared" si="7"/>
        <v>169.19999999999931</v>
      </c>
      <c r="T14" s="88"/>
      <c r="U14" s="22">
        <f t="shared" si="2"/>
        <v>1</v>
      </c>
      <c r="V14">
        <f t="shared" si="3"/>
        <v>0</v>
      </c>
      <c r="W14" s="41">
        <f t="shared" si="8"/>
        <v>108413.27498982071</v>
      </c>
      <c r="X14" s="42">
        <f t="shared" si="9"/>
        <v>3.0000000000000027E-2</v>
      </c>
      <c r="Y14">
        <f t="shared" si="4"/>
        <v>17219.245494608957</v>
      </c>
      <c r="Z14" t="str">
        <f t="shared" si="5"/>
        <v/>
      </c>
    </row>
    <row r="15" spans="1:26" x14ac:dyDescent="0.15">
      <c r="A15" s="40">
        <v>7</v>
      </c>
      <c r="B15" s="85">
        <f t="shared" si="0"/>
        <v>122380.12223473504</v>
      </c>
      <c r="C15" s="85"/>
      <c r="D15" s="45">
        <v>2009</v>
      </c>
      <c r="E15" s="8">
        <v>43898</v>
      </c>
      <c r="F15" s="40" t="s">
        <v>4</v>
      </c>
      <c r="G15" s="86">
        <v>98.5</v>
      </c>
      <c r="H15" s="86"/>
      <c r="I15" s="40">
        <v>193</v>
      </c>
      <c r="J15" s="89">
        <f t="shared" si="6"/>
        <v>3671.403667042051</v>
      </c>
      <c r="K15" s="90"/>
      <c r="L15" s="6">
        <f>IF(I15="","",(J15/I15)/LOOKUP(RIGHT($C$2,3),定数!$A$6:$A$13,定数!$B$6:$B$13))</f>
        <v>0.1902281692767902</v>
      </c>
      <c r="M15" s="46">
        <f t="shared" si="1"/>
        <v>2009</v>
      </c>
      <c r="N15" s="8">
        <v>43902</v>
      </c>
      <c r="O15" s="86">
        <v>96.57</v>
      </c>
      <c r="P15" s="86"/>
      <c r="Q15" s="87">
        <f>IF(O15="","",S15*L15*LOOKUP(RIGHT($C$2,3),定数!$A$6:$A$13,定数!$B$6:$B$13))</f>
        <v>-3671.4036670420642</v>
      </c>
      <c r="R15" s="87"/>
      <c r="S15" s="88">
        <f t="shared" si="7"/>
        <v>-193.00000000000068</v>
      </c>
      <c r="T15" s="88"/>
      <c r="U15" s="22">
        <f t="shared" si="2"/>
        <v>0</v>
      </c>
      <c r="V15">
        <f t="shared" si="3"/>
        <v>1</v>
      </c>
      <c r="W15" s="41">
        <f t="shared" si="8"/>
        <v>122380.12223473504</v>
      </c>
      <c r="X15" s="42">
        <f t="shared" si="9"/>
        <v>0</v>
      </c>
      <c r="Y15" t="str">
        <f t="shared" si="4"/>
        <v/>
      </c>
      <c r="Z15">
        <f t="shared" si="5"/>
        <v>-3671.4036670420642</v>
      </c>
    </row>
    <row r="16" spans="1:26" x14ac:dyDescent="0.15">
      <c r="A16" s="40">
        <v>8</v>
      </c>
      <c r="B16" s="85">
        <f t="shared" si="0"/>
        <v>118708.71856769298</v>
      </c>
      <c r="C16" s="85"/>
      <c r="D16" s="46">
        <v>2009</v>
      </c>
      <c r="E16" s="8">
        <v>44049</v>
      </c>
      <c r="F16" s="40" t="s">
        <v>4</v>
      </c>
      <c r="G16" s="86">
        <v>95.46</v>
      </c>
      <c r="H16" s="86"/>
      <c r="I16" s="40">
        <v>111</v>
      </c>
      <c r="J16" s="89">
        <f t="shared" si="6"/>
        <v>3561.2615570307894</v>
      </c>
      <c r="K16" s="90"/>
      <c r="L16" s="6">
        <f>IF(I16="","",(J16/I16)/LOOKUP(RIGHT($C$2,3),定数!$A$6:$A$13,定数!$B$6:$B$13))</f>
        <v>0.32083437450727836</v>
      </c>
      <c r="M16" s="46">
        <f t="shared" si="1"/>
        <v>2009</v>
      </c>
      <c r="N16" s="8">
        <v>44050</v>
      </c>
      <c r="O16" s="86">
        <v>98.846999999999994</v>
      </c>
      <c r="P16" s="86"/>
      <c r="Q16" s="87">
        <f>IF(O16="","",S16*L16*LOOKUP(RIGHT($C$2,3),定数!$A$6:$A$13,定数!$B$6:$B$13))</f>
        <v>10866.66026456152</v>
      </c>
      <c r="R16" s="87"/>
      <c r="S16" s="88">
        <f t="shared" si="7"/>
        <v>338.70000000000005</v>
      </c>
      <c r="T16" s="88"/>
      <c r="U16" s="22">
        <f t="shared" si="2"/>
        <v>1</v>
      </c>
      <c r="V16">
        <f t="shared" si="3"/>
        <v>0</v>
      </c>
      <c r="W16" s="41">
        <f t="shared" si="8"/>
        <v>122380.12223473504</v>
      </c>
      <c r="X16" s="42">
        <f t="shared" si="9"/>
        <v>3.0000000000000027E-2</v>
      </c>
      <c r="Y16">
        <f t="shared" si="4"/>
        <v>10866.66026456152</v>
      </c>
      <c r="Z16" t="str">
        <f t="shared" si="5"/>
        <v/>
      </c>
    </row>
    <row r="17" spans="1:26" x14ac:dyDescent="0.15">
      <c r="A17" s="40">
        <v>9</v>
      </c>
      <c r="B17" s="85">
        <f t="shared" si="0"/>
        <v>129575.3788322545</v>
      </c>
      <c r="C17" s="85"/>
      <c r="D17" s="46">
        <v>2009</v>
      </c>
      <c r="E17" s="8">
        <v>44068</v>
      </c>
      <c r="F17" s="40" t="s">
        <v>3</v>
      </c>
      <c r="G17" s="86">
        <v>94.27</v>
      </c>
      <c r="H17" s="86"/>
      <c r="I17" s="40">
        <v>77</v>
      </c>
      <c r="J17" s="89">
        <f t="shared" si="6"/>
        <v>3887.261364967635</v>
      </c>
      <c r="K17" s="90"/>
      <c r="L17" s="6">
        <f>IF(I17="","",(J17/I17)/LOOKUP(RIGHT($C$2,3),定数!$A$6:$A$13,定数!$B$6:$B$13))</f>
        <v>0.50483913830748506</v>
      </c>
      <c r="M17" s="46">
        <f t="shared" si="1"/>
        <v>2009</v>
      </c>
      <c r="N17" s="8">
        <v>44074</v>
      </c>
      <c r="O17" s="86">
        <v>93.302000000000007</v>
      </c>
      <c r="P17" s="86"/>
      <c r="Q17" s="87">
        <f>IF(O17="","",S17*L17*LOOKUP(RIGHT($C$2,3),定数!$A$6:$A$13,定数!$B$6:$B$13))</f>
        <v>4886.8428588164015</v>
      </c>
      <c r="R17" s="87"/>
      <c r="S17" s="88">
        <f t="shared" si="7"/>
        <v>96.799999999998931</v>
      </c>
      <c r="T17" s="88"/>
      <c r="U17" s="22">
        <f t="shared" si="2"/>
        <v>2</v>
      </c>
      <c r="V17">
        <f t="shared" si="3"/>
        <v>0</v>
      </c>
      <c r="W17" s="41">
        <f t="shared" si="8"/>
        <v>129575.3788322545</v>
      </c>
      <c r="X17" s="42">
        <f t="shared" si="9"/>
        <v>0</v>
      </c>
      <c r="Y17">
        <f t="shared" si="4"/>
        <v>4886.8428588164015</v>
      </c>
      <c r="Z17" t="str">
        <f t="shared" si="5"/>
        <v/>
      </c>
    </row>
    <row r="18" spans="1:26" x14ac:dyDescent="0.15">
      <c r="A18" s="40">
        <v>10</v>
      </c>
      <c r="B18" s="85">
        <f t="shared" si="0"/>
        <v>134462.22169107091</v>
      </c>
      <c r="C18" s="85"/>
      <c r="D18" s="46">
        <v>2009</v>
      </c>
      <c r="E18" s="8">
        <v>44110</v>
      </c>
      <c r="F18" s="40" t="s">
        <v>3</v>
      </c>
      <c r="G18" s="86">
        <v>89.38</v>
      </c>
      <c r="H18" s="86"/>
      <c r="I18" s="40">
        <v>57</v>
      </c>
      <c r="J18" s="89">
        <f t="shared" si="6"/>
        <v>4033.8666507321273</v>
      </c>
      <c r="K18" s="90"/>
      <c r="L18" s="6">
        <f>IF(I18="","",(J18/I18)/LOOKUP(RIGHT($C$2,3),定数!$A$6:$A$13,定数!$B$6:$B$13))</f>
        <v>0.70769590363721535</v>
      </c>
      <c r="M18" s="46">
        <f t="shared" si="1"/>
        <v>2009</v>
      </c>
      <c r="N18" s="8">
        <v>44110</v>
      </c>
      <c r="O18" s="86">
        <v>88.679000000000002</v>
      </c>
      <c r="P18" s="86"/>
      <c r="Q18" s="87">
        <f>IF(O18="","",S18*L18*LOOKUP(RIGHT($C$2,3),定数!$A$6:$A$13,定数!$B$6:$B$13))</f>
        <v>4960.9482844968325</v>
      </c>
      <c r="R18" s="87"/>
      <c r="S18" s="88">
        <f t="shared" si="7"/>
        <v>70.099999999999341</v>
      </c>
      <c r="T18" s="88"/>
      <c r="U18" s="22">
        <f t="shared" si="2"/>
        <v>3</v>
      </c>
      <c r="V18">
        <f t="shared" si="3"/>
        <v>0</v>
      </c>
      <c r="W18" s="41">
        <f t="shared" si="8"/>
        <v>134462.22169107091</v>
      </c>
      <c r="X18" s="42">
        <f t="shared" si="9"/>
        <v>0</v>
      </c>
      <c r="Y18">
        <f t="shared" si="4"/>
        <v>4960.9482844968325</v>
      </c>
      <c r="Z18" t="str">
        <f t="shared" si="5"/>
        <v/>
      </c>
    </row>
    <row r="19" spans="1:26" x14ac:dyDescent="0.15">
      <c r="A19" s="40">
        <v>11</v>
      </c>
      <c r="B19" s="85">
        <f t="shared" si="0"/>
        <v>139423.16997556775</v>
      </c>
      <c r="C19" s="85"/>
      <c r="D19" s="46">
        <v>2010</v>
      </c>
      <c r="E19" s="8">
        <v>44080</v>
      </c>
      <c r="F19" s="40" t="s">
        <v>3</v>
      </c>
      <c r="G19" s="86">
        <v>84.15</v>
      </c>
      <c r="H19" s="86"/>
      <c r="I19" s="40">
        <v>106</v>
      </c>
      <c r="J19" s="89">
        <f t="shared" si="6"/>
        <v>4182.6950992670327</v>
      </c>
      <c r="K19" s="90"/>
      <c r="L19" s="6">
        <f>IF(I19="","",(J19/I19)/LOOKUP(RIGHT($C$2,3),定数!$A$6:$A$13,定数!$B$6:$B$13))</f>
        <v>0.3945938772893427</v>
      </c>
      <c r="M19" s="46">
        <f t="shared" si="1"/>
        <v>2010</v>
      </c>
      <c r="N19" s="8">
        <v>44089</v>
      </c>
      <c r="O19" s="86">
        <v>85.21</v>
      </c>
      <c r="P19" s="86"/>
      <c r="Q19" s="87">
        <f>IF(O19="","",S19*L19*LOOKUP(RIGHT($C$2,3),定数!$A$6:$A$13,定数!$B$6:$B$13))</f>
        <v>-4182.6950992669854</v>
      </c>
      <c r="R19" s="87"/>
      <c r="S19" s="88">
        <f t="shared" si="7"/>
        <v>-105.99999999999881</v>
      </c>
      <c r="T19" s="88"/>
      <c r="U19" s="22">
        <f t="shared" si="2"/>
        <v>0</v>
      </c>
      <c r="V19">
        <f t="shared" si="3"/>
        <v>1</v>
      </c>
      <c r="W19" s="41">
        <f t="shared" si="8"/>
        <v>139423.16997556775</v>
      </c>
      <c r="X19" s="42">
        <f t="shared" si="9"/>
        <v>0</v>
      </c>
      <c r="Y19" t="str">
        <f t="shared" si="4"/>
        <v/>
      </c>
      <c r="Z19">
        <f t="shared" si="5"/>
        <v>-4182.6950992669854</v>
      </c>
    </row>
    <row r="20" spans="1:26" x14ac:dyDescent="0.15">
      <c r="A20" s="40">
        <v>12</v>
      </c>
      <c r="B20" s="85">
        <f t="shared" si="0"/>
        <v>135240.47487630078</v>
      </c>
      <c r="C20" s="85"/>
      <c r="D20" s="46">
        <v>2010</v>
      </c>
      <c r="E20" s="8">
        <v>44110</v>
      </c>
      <c r="F20" s="40" t="s">
        <v>3</v>
      </c>
      <c r="G20" s="86">
        <v>83.13</v>
      </c>
      <c r="H20" s="86"/>
      <c r="I20" s="40">
        <v>43</v>
      </c>
      <c r="J20" s="89">
        <f t="shared" si="6"/>
        <v>4057.2142462890233</v>
      </c>
      <c r="K20" s="90"/>
      <c r="L20" s="6">
        <f>IF(I20="","",(J20/I20)/LOOKUP(RIGHT($C$2,3),定数!$A$6:$A$13,定数!$B$6:$B$13))</f>
        <v>0.94353819681140083</v>
      </c>
      <c r="M20" s="46">
        <f t="shared" si="1"/>
        <v>2010</v>
      </c>
      <c r="N20" s="8">
        <v>44115</v>
      </c>
      <c r="O20" s="86">
        <v>81.647000000000006</v>
      </c>
      <c r="P20" s="86"/>
      <c r="Q20" s="87">
        <f>IF(O20="","",S20*L20*LOOKUP(RIGHT($C$2,3),定数!$A$6:$A$13,定数!$B$6:$B$13))</f>
        <v>13992.671458712979</v>
      </c>
      <c r="R20" s="87"/>
      <c r="S20" s="88">
        <f t="shared" si="7"/>
        <v>148.29999999999899</v>
      </c>
      <c r="T20" s="88"/>
      <c r="U20" s="22">
        <f t="shared" si="2"/>
        <v>1</v>
      </c>
      <c r="V20">
        <f t="shared" si="3"/>
        <v>0</v>
      </c>
      <c r="W20" s="41">
        <f t="shared" si="8"/>
        <v>139423.16997556775</v>
      </c>
      <c r="X20" s="42">
        <f t="shared" si="9"/>
        <v>2.9999999999999583E-2</v>
      </c>
      <c r="Y20">
        <f t="shared" si="4"/>
        <v>13992.671458712979</v>
      </c>
      <c r="Z20" t="str">
        <f t="shared" si="5"/>
        <v/>
      </c>
    </row>
    <row r="21" spans="1:26" x14ac:dyDescent="0.15">
      <c r="A21" s="40">
        <v>13</v>
      </c>
      <c r="B21" s="85">
        <f t="shared" si="0"/>
        <v>149233.14633501376</v>
      </c>
      <c r="C21" s="85"/>
      <c r="D21" s="46">
        <v>2011</v>
      </c>
      <c r="E21" s="8">
        <v>44017</v>
      </c>
      <c r="F21" s="40" t="s">
        <v>4</v>
      </c>
      <c r="G21" s="86">
        <v>80.900000000000006</v>
      </c>
      <c r="H21" s="86"/>
      <c r="I21" s="40">
        <v>39</v>
      </c>
      <c r="J21" s="89">
        <f t="shared" si="6"/>
        <v>4476.9943900504131</v>
      </c>
      <c r="K21" s="90"/>
      <c r="L21" s="6">
        <f>IF(I21="","",(J21/I21)/LOOKUP(RIGHT($C$2,3),定数!$A$6:$A$13,定数!$B$6:$B$13))</f>
        <v>1.147947279500106</v>
      </c>
      <c r="M21" s="46">
        <f t="shared" si="1"/>
        <v>2011</v>
      </c>
      <c r="N21" s="8">
        <v>44019</v>
      </c>
      <c r="O21" s="86">
        <v>81.372</v>
      </c>
      <c r="P21" s="86"/>
      <c r="Q21" s="87">
        <f>IF(O21="","",S21*L21*LOOKUP(RIGHT($C$2,3),定数!$A$6:$A$13,定数!$B$6:$B$13))</f>
        <v>5418.3111592404339</v>
      </c>
      <c r="R21" s="87"/>
      <c r="S21" s="88">
        <f t="shared" si="7"/>
        <v>47.19999999999942</v>
      </c>
      <c r="T21" s="88"/>
      <c r="U21" s="22">
        <f t="shared" si="2"/>
        <v>2</v>
      </c>
      <c r="V21">
        <f t="shared" si="3"/>
        <v>0</v>
      </c>
      <c r="W21" s="41">
        <f t="shared" si="8"/>
        <v>149233.14633501376</v>
      </c>
      <c r="X21" s="42">
        <f t="shared" si="9"/>
        <v>0</v>
      </c>
      <c r="Y21">
        <f t="shared" si="4"/>
        <v>5418.3111592404339</v>
      </c>
      <c r="Z21" t="str">
        <f t="shared" si="5"/>
        <v/>
      </c>
    </row>
    <row r="22" spans="1:26" x14ac:dyDescent="0.15">
      <c r="A22" s="40">
        <v>14</v>
      </c>
      <c r="B22" s="85">
        <f t="shared" si="0"/>
        <v>154651.45749425419</v>
      </c>
      <c r="C22" s="85"/>
      <c r="D22" s="46">
        <v>2011</v>
      </c>
      <c r="E22" s="8">
        <v>44046</v>
      </c>
      <c r="F22" s="40" t="s">
        <v>3</v>
      </c>
      <c r="G22" s="86">
        <v>76.94</v>
      </c>
      <c r="H22" s="86"/>
      <c r="I22" s="40">
        <v>88</v>
      </c>
      <c r="J22" s="89">
        <f t="shared" si="6"/>
        <v>4639.5437248276257</v>
      </c>
      <c r="K22" s="90"/>
      <c r="L22" s="6">
        <f>IF(I22="","",(J22/I22)/LOOKUP(RIGHT($C$2,3),定数!$A$6:$A$13,定数!$B$6:$B$13))</f>
        <v>0.5272208778213211</v>
      </c>
      <c r="M22" s="46">
        <f t="shared" si="1"/>
        <v>2011</v>
      </c>
      <c r="N22" s="8">
        <v>44047</v>
      </c>
      <c r="O22" s="86">
        <v>77.819999999999993</v>
      </c>
      <c r="P22" s="86"/>
      <c r="Q22" s="87">
        <f>IF(O22="","",S22*L22*LOOKUP(RIGHT($C$2,3),定数!$A$6:$A$13,定数!$B$6:$B$13))</f>
        <v>-4639.5437248276021</v>
      </c>
      <c r="R22" s="87"/>
      <c r="S22" s="88">
        <f t="shared" si="7"/>
        <v>-87.999999999999545</v>
      </c>
      <c r="T22" s="88"/>
      <c r="U22" s="22">
        <f t="shared" si="2"/>
        <v>0</v>
      </c>
      <c r="V22">
        <f t="shared" si="3"/>
        <v>1</v>
      </c>
      <c r="W22" s="41">
        <f t="shared" si="8"/>
        <v>154651.45749425419</v>
      </c>
      <c r="X22" s="42">
        <f t="shared" si="9"/>
        <v>0</v>
      </c>
      <c r="Y22" t="str">
        <f t="shared" si="4"/>
        <v/>
      </c>
      <c r="Z22">
        <f t="shared" si="5"/>
        <v>-4639.5437248276021</v>
      </c>
    </row>
    <row r="23" spans="1:26" x14ac:dyDescent="0.15">
      <c r="A23" s="40">
        <v>15</v>
      </c>
      <c r="B23" s="85">
        <f t="shared" si="0"/>
        <v>150011.91376942658</v>
      </c>
      <c r="C23" s="85"/>
      <c r="D23" s="46">
        <v>2012</v>
      </c>
      <c r="E23" s="8">
        <v>44165</v>
      </c>
      <c r="F23" s="40" t="s">
        <v>4</v>
      </c>
      <c r="G23" s="86">
        <v>82.2</v>
      </c>
      <c r="H23" s="86"/>
      <c r="I23" s="40">
        <v>53</v>
      </c>
      <c r="J23" s="89">
        <f t="shared" si="6"/>
        <v>4500.3574130827974</v>
      </c>
      <c r="K23" s="90"/>
      <c r="L23" s="6">
        <f>IF(I23="","",(J23/I23)/LOOKUP(RIGHT($C$2,3),定数!$A$6:$A$13,定数!$B$6:$B$13))</f>
        <v>0.84912404020430143</v>
      </c>
      <c r="M23" s="46">
        <f t="shared" si="1"/>
        <v>2012</v>
      </c>
      <c r="N23" s="8">
        <v>44169</v>
      </c>
      <c r="O23" s="86">
        <v>81.67</v>
      </c>
      <c r="P23" s="86"/>
      <c r="Q23" s="87">
        <f>IF(O23="","",S23*L23*LOOKUP(RIGHT($C$2,3),定数!$A$6:$A$13,定数!$B$6:$B$13))</f>
        <v>-4500.3574130828074</v>
      </c>
      <c r="R23" s="87"/>
      <c r="S23" s="88">
        <f t="shared" si="7"/>
        <v>-53.000000000000114</v>
      </c>
      <c r="T23" s="88"/>
      <c r="U23" t="str">
        <f t="shared" ref="U23:V74" si="10">IF(R23&lt;&gt;"",IF(R23&lt;0,1+U22,0),"")</f>
        <v/>
      </c>
      <c r="V23">
        <f t="shared" si="3"/>
        <v>2</v>
      </c>
      <c r="W23" s="41">
        <f t="shared" si="8"/>
        <v>154651.45749425419</v>
      </c>
      <c r="X23" s="42">
        <f t="shared" si="9"/>
        <v>2.9999999999999916E-2</v>
      </c>
      <c r="Y23" t="str">
        <f t="shared" si="4"/>
        <v/>
      </c>
      <c r="Z23">
        <f t="shared" si="5"/>
        <v>-4500.3574130828074</v>
      </c>
    </row>
    <row r="24" spans="1:26" x14ac:dyDescent="0.15">
      <c r="A24" s="40">
        <v>16</v>
      </c>
      <c r="B24" s="85">
        <f t="shared" si="0"/>
        <v>145511.55635634376</v>
      </c>
      <c r="C24" s="85"/>
      <c r="D24" s="40">
        <v>2014</v>
      </c>
      <c r="E24" s="8">
        <v>43882</v>
      </c>
      <c r="F24" s="40" t="s">
        <v>4</v>
      </c>
      <c r="G24" s="86">
        <v>102.41</v>
      </c>
      <c r="H24" s="86"/>
      <c r="I24" s="40">
        <v>76</v>
      </c>
      <c r="J24" s="89">
        <f t="shared" si="6"/>
        <v>4365.3466906903122</v>
      </c>
      <c r="K24" s="90"/>
      <c r="L24" s="6">
        <f>IF(I24="","",(J24/I24)/LOOKUP(RIGHT($C$2,3),定数!$A$6:$A$13,定数!$B$6:$B$13))</f>
        <v>0.57438772245925163</v>
      </c>
      <c r="M24" s="46">
        <f t="shared" si="1"/>
        <v>2014</v>
      </c>
      <c r="N24" s="8">
        <v>43889</v>
      </c>
      <c r="O24" s="86">
        <v>101.65</v>
      </c>
      <c r="P24" s="86"/>
      <c r="Q24" s="87">
        <f>IF(O24="","",S24*L24*LOOKUP(RIGHT($C$2,3),定数!$A$6:$A$13,定数!$B$6:$B$13))</f>
        <v>-4365.3466906902604</v>
      </c>
      <c r="R24" s="87"/>
      <c r="S24" s="88">
        <f t="shared" si="7"/>
        <v>-75.999999999999091</v>
      </c>
      <c r="T24" s="88"/>
      <c r="U24" t="str">
        <f t="shared" si="10"/>
        <v/>
      </c>
      <c r="V24">
        <f t="shared" si="3"/>
        <v>3</v>
      </c>
      <c r="W24" s="41">
        <f t="shared" si="8"/>
        <v>154651.45749425419</v>
      </c>
      <c r="X24" s="42">
        <f t="shared" si="9"/>
        <v>5.9100000000000041E-2</v>
      </c>
      <c r="Y24" t="str">
        <f t="shared" si="4"/>
        <v/>
      </c>
      <c r="Z24">
        <f t="shared" si="5"/>
        <v>-4365.3466906902604</v>
      </c>
    </row>
    <row r="25" spans="1:26" x14ac:dyDescent="0.15">
      <c r="A25" s="40">
        <v>17</v>
      </c>
      <c r="B25" s="85">
        <f t="shared" si="0"/>
        <v>141146.2096656535</v>
      </c>
      <c r="C25" s="85"/>
      <c r="D25" s="48">
        <v>2014</v>
      </c>
      <c r="E25" s="8">
        <v>44163</v>
      </c>
      <c r="F25" s="40" t="s">
        <v>4</v>
      </c>
      <c r="G25" s="86">
        <v>117.87</v>
      </c>
      <c r="H25" s="86"/>
      <c r="I25" s="40">
        <v>65</v>
      </c>
      <c r="J25" s="89">
        <f t="shared" si="6"/>
        <v>4234.3862899696051</v>
      </c>
      <c r="K25" s="90"/>
      <c r="L25" s="6">
        <f>IF(I25="","",(J25/I25)/LOOKUP(RIGHT($C$2,3),定数!$A$6:$A$13,定数!$B$6:$B$13))</f>
        <v>0.65144404461070848</v>
      </c>
      <c r="M25" s="48">
        <f t="shared" si="1"/>
        <v>2014</v>
      </c>
      <c r="N25" s="8">
        <v>44163</v>
      </c>
      <c r="O25" s="86">
        <v>118.694</v>
      </c>
      <c r="P25" s="86"/>
      <c r="Q25" s="87">
        <f>IF(O25="","",S25*L25*LOOKUP(RIGHT($C$2,3),定数!$A$6:$A$13,定数!$B$6:$B$13))</f>
        <v>5367.8989275922258</v>
      </c>
      <c r="R25" s="87"/>
      <c r="S25" s="88">
        <f t="shared" si="7"/>
        <v>82.399999999999807</v>
      </c>
      <c r="T25" s="88"/>
      <c r="U25" t="str">
        <f t="shared" si="10"/>
        <v/>
      </c>
      <c r="V25">
        <f t="shared" si="3"/>
        <v>0</v>
      </c>
      <c r="W25" s="41">
        <f t="shared" si="8"/>
        <v>154651.45749425419</v>
      </c>
      <c r="X25" s="42">
        <f t="shared" si="9"/>
        <v>8.732699999999971E-2</v>
      </c>
      <c r="Y25">
        <f t="shared" si="4"/>
        <v>5367.8989275922258</v>
      </c>
      <c r="Z25" t="str">
        <f t="shared" si="5"/>
        <v/>
      </c>
    </row>
    <row r="26" spans="1:26" x14ac:dyDescent="0.15">
      <c r="A26" s="40">
        <v>18</v>
      </c>
      <c r="B26" s="85">
        <f t="shared" si="0"/>
        <v>146514.10859324574</v>
      </c>
      <c r="C26" s="85"/>
      <c r="D26" s="48">
        <v>2015</v>
      </c>
      <c r="E26" s="8">
        <v>43907</v>
      </c>
      <c r="F26" s="40" t="s">
        <v>4</v>
      </c>
      <c r="G26" s="86">
        <v>121.46</v>
      </c>
      <c r="H26" s="86"/>
      <c r="I26" s="40">
        <v>38</v>
      </c>
      <c r="J26" s="89">
        <f t="shared" si="6"/>
        <v>4395.4232577973717</v>
      </c>
      <c r="K26" s="90"/>
      <c r="L26" s="6">
        <f>IF(I26="","",(J26/I26)/LOOKUP(RIGHT($C$2,3),定数!$A$6:$A$13,定数!$B$6:$B$13))</f>
        <v>1.1566903309993082</v>
      </c>
      <c r="M26" s="48">
        <v>2015</v>
      </c>
      <c r="N26" s="8">
        <v>43908</v>
      </c>
      <c r="O26" s="86">
        <v>121.08</v>
      </c>
      <c r="P26" s="86"/>
      <c r="Q26" s="87">
        <f>IF(O26="","",S26*L26*LOOKUP(RIGHT($C$2,3),定数!$A$6:$A$13,定数!$B$6:$B$13))</f>
        <v>-4395.4232577973189</v>
      </c>
      <c r="R26" s="87"/>
      <c r="S26" s="88">
        <f t="shared" si="7"/>
        <v>-37.999999999999545</v>
      </c>
      <c r="T26" s="88"/>
      <c r="U26" t="str">
        <f t="shared" si="10"/>
        <v/>
      </c>
      <c r="V26">
        <f t="shared" si="3"/>
        <v>1</v>
      </c>
      <c r="W26" s="41">
        <f t="shared" si="8"/>
        <v>154651.45749425419</v>
      </c>
      <c r="X26" s="42">
        <f t="shared" si="9"/>
        <v>5.2617343753845858E-2</v>
      </c>
      <c r="Y26" t="str">
        <f t="shared" si="4"/>
        <v/>
      </c>
      <c r="Z26">
        <f t="shared" si="5"/>
        <v>-4395.4232577973189</v>
      </c>
    </row>
    <row r="27" spans="1:26" x14ac:dyDescent="0.15">
      <c r="A27" s="40">
        <v>19</v>
      </c>
      <c r="B27" s="85">
        <f t="shared" si="0"/>
        <v>142118.68533544842</v>
      </c>
      <c r="C27" s="85"/>
      <c r="D27" s="48">
        <v>2015</v>
      </c>
      <c r="E27" s="8">
        <v>44015</v>
      </c>
      <c r="F27" s="40" t="s">
        <v>3</v>
      </c>
      <c r="G27" s="86">
        <v>122.94</v>
      </c>
      <c r="H27" s="86"/>
      <c r="I27" s="40">
        <v>77</v>
      </c>
      <c r="J27" s="89">
        <f t="shared" si="6"/>
        <v>4263.5605600634526</v>
      </c>
      <c r="K27" s="90"/>
      <c r="L27" s="6">
        <f>IF(I27="","",(J27/I27)/LOOKUP(RIGHT($C$2,3),定数!$A$6:$A$13,定数!$B$6:$B$13))</f>
        <v>0.55370916364460421</v>
      </c>
      <c r="M27" s="48">
        <f t="shared" si="1"/>
        <v>2015</v>
      </c>
      <c r="N27" s="8">
        <v>44018</v>
      </c>
      <c r="O27" s="86">
        <v>121.976</v>
      </c>
      <c r="P27" s="86"/>
      <c r="Q27" s="87">
        <f>IF(O27="","",S27*L27*LOOKUP(RIGHT($C$2,3),定数!$A$6:$A$13,定数!$B$6:$B$13))</f>
        <v>5337.7563375339769</v>
      </c>
      <c r="R27" s="87"/>
      <c r="S27" s="88">
        <f t="shared" si="7"/>
        <v>96.399999999999864</v>
      </c>
      <c r="T27" s="88"/>
      <c r="U27" t="str">
        <f t="shared" si="10"/>
        <v/>
      </c>
      <c r="V27">
        <f t="shared" si="3"/>
        <v>0</v>
      </c>
      <c r="W27" s="41">
        <f t="shared" si="8"/>
        <v>154651.45749425419</v>
      </c>
      <c r="X27" s="42">
        <f t="shared" si="9"/>
        <v>8.1038823441230146E-2</v>
      </c>
      <c r="Y27">
        <f t="shared" si="4"/>
        <v>5337.7563375339769</v>
      </c>
      <c r="Z27" t="str">
        <f t="shared" si="5"/>
        <v/>
      </c>
    </row>
    <row r="28" spans="1:26" x14ac:dyDescent="0.15">
      <c r="A28" s="40">
        <v>20</v>
      </c>
      <c r="B28" s="85">
        <f t="shared" si="0"/>
        <v>147456.44167298239</v>
      </c>
      <c r="C28" s="85"/>
      <c r="D28" s="48">
        <v>2016</v>
      </c>
      <c r="E28" s="8">
        <v>44145</v>
      </c>
      <c r="F28" s="40" t="s">
        <v>4</v>
      </c>
      <c r="G28" s="86">
        <v>105.89</v>
      </c>
      <c r="H28" s="86"/>
      <c r="I28" s="40">
        <v>471</v>
      </c>
      <c r="J28" s="89">
        <f t="shared" si="6"/>
        <v>4423.6932501894717</v>
      </c>
      <c r="K28" s="90"/>
      <c r="L28" s="6">
        <f>IF(I28="","",(J28/I28)/LOOKUP(RIGHT($C$2,3),定数!$A$6:$A$13,定数!$B$6:$B$13))</f>
        <v>9.3921300428651211E-2</v>
      </c>
      <c r="M28" s="48">
        <f t="shared" si="1"/>
        <v>2016</v>
      </c>
      <c r="N28" s="8">
        <v>44158</v>
      </c>
      <c r="O28" s="86">
        <v>111.846</v>
      </c>
      <c r="P28" s="86"/>
      <c r="Q28" s="87">
        <f>IF(O28="","",S28*L28*LOOKUP(RIGHT($C$2,3),定数!$A$6:$A$13,定数!$B$6:$B$13))</f>
        <v>5593.9526535304694</v>
      </c>
      <c r="R28" s="87"/>
      <c r="S28" s="88">
        <f t="shared" si="7"/>
        <v>595.60000000000036</v>
      </c>
      <c r="T28" s="88"/>
      <c r="U28" t="str">
        <f t="shared" si="10"/>
        <v/>
      </c>
      <c r="V28">
        <f t="shared" si="3"/>
        <v>0</v>
      </c>
      <c r="W28" s="41">
        <f t="shared" si="8"/>
        <v>154651.45749425419</v>
      </c>
      <c r="X28" s="42">
        <f t="shared" si="9"/>
        <v>4.6524073796970988E-2</v>
      </c>
      <c r="Y28">
        <f t="shared" si="4"/>
        <v>5593.9526535304694</v>
      </c>
      <c r="Z28" t="str">
        <f t="shared" si="5"/>
        <v/>
      </c>
    </row>
    <row r="29" spans="1:26" x14ac:dyDescent="0.15">
      <c r="A29" s="40">
        <v>21</v>
      </c>
      <c r="B29" s="85">
        <f t="shared" si="0"/>
        <v>153050.39432651285</v>
      </c>
      <c r="C29" s="85"/>
      <c r="D29" s="48">
        <v>2017</v>
      </c>
      <c r="E29" s="8">
        <v>43850</v>
      </c>
      <c r="F29" s="40" t="s">
        <v>3</v>
      </c>
      <c r="G29" s="86">
        <v>114.38</v>
      </c>
      <c r="H29" s="86"/>
      <c r="I29" s="40">
        <v>123</v>
      </c>
      <c r="J29" s="89">
        <f t="shared" si="6"/>
        <v>4591.511829795385</v>
      </c>
      <c r="K29" s="90"/>
      <c r="L29" s="6">
        <f>IF(I29="","",(J29/I29)/LOOKUP(RIGHT($C$2,3),定数!$A$6:$A$13,定数!$B$6:$B$13))</f>
        <v>0.37329364469881177</v>
      </c>
      <c r="M29" s="49">
        <f t="shared" si="1"/>
        <v>2017</v>
      </c>
      <c r="N29" s="8">
        <v>43853</v>
      </c>
      <c r="O29" s="86">
        <v>112.842</v>
      </c>
      <c r="P29" s="86"/>
      <c r="Q29" s="87">
        <f>IF(O29="","",S29*L29*LOOKUP(RIGHT($C$2,3),定数!$A$6:$A$13,定数!$B$6:$B$13))</f>
        <v>5741.2562554677124</v>
      </c>
      <c r="R29" s="87"/>
      <c r="S29" s="88">
        <f t="shared" si="7"/>
        <v>153.79999999999967</v>
      </c>
      <c r="T29" s="88"/>
      <c r="U29" t="str">
        <f t="shared" si="10"/>
        <v/>
      </c>
      <c r="V29">
        <f t="shared" si="3"/>
        <v>0</v>
      </c>
      <c r="W29" s="41">
        <f t="shared" si="8"/>
        <v>154651.45749425419</v>
      </c>
      <c r="X29" s="42">
        <f t="shared" si="9"/>
        <v>1.035271955196948E-2</v>
      </c>
      <c r="Y29">
        <f t="shared" si="4"/>
        <v>5741.2562554677124</v>
      </c>
      <c r="Z29" t="str">
        <f t="shared" si="5"/>
        <v/>
      </c>
    </row>
    <row r="30" spans="1:26" x14ac:dyDescent="0.15">
      <c r="A30" s="40">
        <v>22</v>
      </c>
      <c r="B30" s="85">
        <f t="shared" si="0"/>
        <v>158791.65058198056</v>
      </c>
      <c r="C30" s="85"/>
      <c r="D30" s="49">
        <v>2017</v>
      </c>
      <c r="E30" s="8">
        <v>43927</v>
      </c>
      <c r="F30" s="40" t="s">
        <v>3</v>
      </c>
      <c r="G30" s="86">
        <v>110.52</v>
      </c>
      <c r="H30" s="86"/>
      <c r="I30" s="40">
        <v>93</v>
      </c>
      <c r="J30" s="89">
        <f t="shared" si="6"/>
        <v>4763.7495174594169</v>
      </c>
      <c r="K30" s="90"/>
      <c r="L30" s="6">
        <f>IF(I30="","",(J30/I30)/LOOKUP(RIGHT($C$2,3),定数!$A$6:$A$13,定数!$B$6:$B$13))</f>
        <v>0.5122311309096147</v>
      </c>
      <c r="M30" s="49">
        <f t="shared" si="1"/>
        <v>2017</v>
      </c>
      <c r="N30" s="8">
        <v>43928</v>
      </c>
      <c r="O30" s="86">
        <v>111.45</v>
      </c>
      <c r="P30" s="86"/>
      <c r="Q30" s="87">
        <f>IF(O30="","",S30*L30*LOOKUP(RIGHT($C$2,3),定数!$A$6:$A$13,定数!$B$6:$B$13))</f>
        <v>-4763.7495174594524</v>
      </c>
      <c r="R30" s="87"/>
      <c r="S30" s="88">
        <f t="shared" si="7"/>
        <v>-93.000000000000682</v>
      </c>
      <c r="T30" s="88"/>
      <c r="U30" t="str">
        <f t="shared" si="10"/>
        <v/>
      </c>
      <c r="V30">
        <f t="shared" si="3"/>
        <v>1</v>
      </c>
      <c r="W30" s="41">
        <f t="shared" si="8"/>
        <v>158791.65058198056</v>
      </c>
      <c r="X30" s="42">
        <f t="shared" si="9"/>
        <v>0</v>
      </c>
      <c r="Y30" t="str">
        <f t="shared" si="4"/>
        <v/>
      </c>
      <c r="Z30">
        <f t="shared" si="5"/>
        <v>-4763.7495174594524</v>
      </c>
    </row>
    <row r="31" spans="1:26" x14ac:dyDescent="0.15">
      <c r="A31" s="40">
        <v>23</v>
      </c>
      <c r="B31" s="85">
        <f t="shared" si="0"/>
        <v>154027.90106452111</v>
      </c>
      <c r="C31" s="85"/>
      <c r="D31" s="49">
        <v>2017</v>
      </c>
      <c r="E31" s="8">
        <v>44110</v>
      </c>
      <c r="F31" s="40" t="s">
        <v>4</v>
      </c>
      <c r="G31" s="86">
        <v>112.94</v>
      </c>
      <c r="H31" s="86"/>
      <c r="I31" s="40">
        <v>62</v>
      </c>
      <c r="J31" s="89">
        <f t="shared" si="6"/>
        <v>4620.8370319356327</v>
      </c>
      <c r="K31" s="90"/>
      <c r="L31" s="6">
        <f>IF(I31="","",(J31/I31)/LOOKUP(RIGHT($C$2,3),定数!$A$6:$A$13,定数!$B$6:$B$13))</f>
        <v>0.74529629547348919</v>
      </c>
      <c r="M31" s="49">
        <f t="shared" si="1"/>
        <v>2017</v>
      </c>
      <c r="N31" s="8">
        <v>44113</v>
      </c>
      <c r="O31" s="86">
        <v>112.32</v>
      </c>
      <c r="P31" s="86"/>
      <c r="Q31" s="87">
        <f>IF(O31="","",S31*L31*LOOKUP(RIGHT($C$2,3),定数!$A$6:$A$13,定数!$B$6:$B$13))</f>
        <v>-4620.8370319356663</v>
      </c>
      <c r="R31" s="87"/>
      <c r="S31" s="88">
        <f t="shared" si="7"/>
        <v>-62.000000000000455</v>
      </c>
      <c r="T31" s="88"/>
      <c r="U31" t="str">
        <f t="shared" si="10"/>
        <v/>
      </c>
      <c r="V31">
        <f t="shared" si="3"/>
        <v>2</v>
      </c>
      <c r="W31" s="41">
        <f t="shared" si="8"/>
        <v>158791.65058198056</v>
      </c>
      <c r="X31" s="42">
        <f t="shared" si="9"/>
        <v>3.0000000000000249E-2</v>
      </c>
      <c r="Y31" t="str">
        <f t="shared" si="4"/>
        <v/>
      </c>
      <c r="Z31">
        <f t="shared" si="5"/>
        <v>-4620.8370319356663</v>
      </c>
    </row>
    <row r="32" spans="1:26" x14ac:dyDescent="0.15">
      <c r="A32" s="40">
        <v>24</v>
      </c>
      <c r="B32" s="85">
        <f t="shared" si="0"/>
        <v>149407.06403258545</v>
      </c>
      <c r="C32" s="85"/>
      <c r="D32" s="50">
        <v>2017</v>
      </c>
      <c r="E32" s="8">
        <v>44138</v>
      </c>
      <c r="F32" s="40" t="s">
        <v>4</v>
      </c>
      <c r="G32" s="86">
        <v>114.22</v>
      </c>
      <c r="H32" s="86"/>
      <c r="I32" s="40">
        <v>69</v>
      </c>
      <c r="J32" s="89">
        <f t="shared" si="6"/>
        <v>4482.2119209775628</v>
      </c>
      <c r="K32" s="90"/>
      <c r="L32" s="6">
        <f>IF(I32="","",(J32/I32)/LOOKUP(RIGHT($C$2,3),定数!$A$6:$A$13,定数!$B$6:$B$13))</f>
        <v>0.64959593057645837</v>
      </c>
      <c r="M32" s="50">
        <f t="shared" si="1"/>
        <v>2017</v>
      </c>
      <c r="N32" s="8">
        <v>44144</v>
      </c>
      <c r="O32" s="86">
        <v>113.53</v>
      </c>
      <c r="P32" s="86"/>
      <c r="Q32" s="87">
        <f>IF(O32="","",S32*L32*LOOKUP(RIGHT($C$2,3),定数!$A$6:$A$13,定数!$B$6:$B$13))</f>
        <v>-4482.2119209775483</v>
      </c>
      <c r="R32" s="87"/>
      <c r="S32" s="88">
        <f t="shared" si="7"/>
        <v>-68.999999999999773</v>
      </c>
      <c r="T32" s="88"/>
      <c r="U32" t="str">
        <f t="shared" si="10"/>
        <v/>
      </c>
      <c r="V32">
        <f t="shared" si="3"/>
        <v>3</v>
      </c>
      <c r="W32" s="41">
        <f t="shared" si="8"/>
        <v>158791.65058198056</v>
      </c>
      <c r="X32" s="42">
        <f t="shared" si="9"/>
        <v>5.9100000000000374E-2</v>
      </c>
      <c r="Y32" t="str">
        <f t="shared" si="4"/>
        <v/>
      </c>
      <c r="Z32">
        <f t="shared" si="5"/>
        <v>-4482.2119209775483</v>
      </c>
    </row>
    <row r="33" spans="1:26" x14ac:dyDescent="0.15">
      <c r="A33" s="40">
        <v>25</v>
      </c>
      <c r="B33" s="85">
        <f t="shared" si="0"/>
        <v>144924.85211160791</v>
      </c>
      <c r="C33" s="85"/>
      <c r="D33" s="50">
        <v>2019</v>
      </c>
      <c r="E33" s="8">
        <v>43982</v>
      </c>
      <c r="F33" s="40" t="s">
        <v>3</v>
      </c>
      <c r="G33" s="86">
        <v>109.46</v>
      </c>
      <c r="H33" s="86"/>
      <c r="I33" s="40">
        <v>46</v>
      </c>
      <c r="J33" s="89">
        <f t="shared" si="6"/>
        <v>4347.7455633482368</v>
      </c>
      <c r="K33" s="90"/>
      <c r="L33" s="6">
        <f>IF(I33="","",(J33/I33)/LOOKUP(RIGHT($C$2,3),定数!$A$6:$A$13,定数!$B$6:$B$13))</f>
        <v>0.94516207898874716</v>
      </c>
      <c r="M33" s="50">
        <f t="shared" si="1"/>
        <v>2019</v>
      </c>
      <c r="N33" s="8">
        <v>43982</v>
      </c>
      <c r="O33" s="86">
        <v>108.892</v>
      </c>
      <c r="P33" s="86"/>
      <c r="Q33" s="87">
        <f>IF(O33="","",S33*L33*LOOKUP(RIGHT($C$2,3),定数!$A$6:$A$13,定数!$B$6:$B$13))</f>
        <v>5368.5206086560629</v>
      </c>
      <c r="R33" s="87"/>
      <c r="S33" s="88">
        <f t="shared" si="7"/>
        <v>56.799999999999784</v>
      </c>
      <c r="T33" s="88"/>
      <c r="U33" t="str">
        <f t="shared" si="10"/>
        <v/>
      </c>
      <c r="V33">
        <f t="shared" si="3"/>
        <v>0</v>
      </c>
      <c r="W33" s="41">
        <f t="shared" si="8"/>
        <v>158791.65058198056</v>
      </c>
      <c r="X33" s="42">
        <f t="shared" si="9"/>
        <v>8.7327000000000266E-2</v>
      </c>
      <c r="Y33">
        <f t="shared" si="4"/>
        <v>5368.5206086560629</v>
      </c>
      <c r="Z33" t="str">
        <f t="shared" si="5"/>
        <v/>
      </c>
    </row>
    <row r="34" spans="1:26" x14ac:dyDescent="0.15">
      <c r="A34" s="40">
        <v>26</v>
      </c>
      <c r="B34" s="85">
        <f t="shared" si="0"/>
        <v>150293.37272026396</v>
      </c>
      <c r="C34" s="85"/>
      <c r="D34" s="40"/>
      <c r="E34" s="8"/>
      <c r="F34" s="40"/>
      <c r="G34" s="86"/>
      <c r="H34" s="86"/>
      <c r="I34" s="40"/>
      <c r="J34" s="89" t="str">
        <f t="shared" si="6"/>
        <v/>
      </c>
      <c r="K34" s="90"/>
      <c r="L34" s="6" t="str">
        <f>IF(I34="","",(J34/I34)/LOOKUP(RIGHT($C$2,3),定数!$A$6:$A$13,定数!$B$6:$B$13))</f>
        <v/>
      </c>
      <c r="M34" s="50">
        <f t="shared" si="1"/>
        <v>0</v>
      </c>
      <c r="N34" s="8"/>
      <c r="O34" s="86"/>
      <c r="P34" s="86"/>
      <c r="Q34" s="87" t="str">
        <f>IF(O34="","",S34*L34*LOOKUP(RIGHT($C$2,3),定数!$A$6:$A$13,定数!$B$6:$B$13))</f>
        <v/>
      </c>
      <c r="R34" s="87"/>
      <c r="S34" s="88" t="str">
        <f t="shared" si="7"/>
        <v/>
      </c>
      <c r="T34" s="88"/>
      <c r="U34" t="str">
        <f t="shared" si="10"/>
        <v/>
      </c>
      <c r="V34" t="str">
        <f t="shared" si="3"/>
        <v/>
      </c>
      <c r="W34" s="41">
        <f t="shared" si="8"/>
        <v>158791.65058198056</v>
      </c>
      <c r="X34" s="42">
        <f t="shared" si="9"/>
        <v>5.3518417565217802E-2</v>
      </c>
      <c r="Y34" t="str">
        <f t="shared" si="4"/>
        <v/>
      </c>
      <c r="Z34" t="str">
        <f t="shared" si="5"/>
        <v/>
      </c>
    </row>
    <row r="35" spans="1:26" x14ac:dyDescent="0.15">
      <c r="A35" s="40">
        <v>27</v>
      </c>
      <c r="B35" s="85" t="str">
        <f t="shared" si="0"/>
        <v/>
      </c>
      <c r="C35" s="85"/>
      <c r="D35" s="40"/>
      <c r="E35" s="8"/>
      <c r="F35" s="40"/>
      <c r="G35" s="86"/>
      <c r="H35" s="86"/>
      <c r="I35" s="40"/>
      <c r="J35" s="89" t="str">
        <f t="shared" si="6"/>
        <v/>
      </c>
      <c r="K35" s="90"/>
      <c r="L35" s="6" t="str">
        <f>IF(I35="","",(J35/I35)/LOOKUP(RIGHT($C$2,3),定数!$A$6:$A$13,定数!$B$6:$B$13))</f>
        <v/>
      </c>
      <c r="M35" s="50">
        <f t="shared" si="1"/>
        <v>0</v>
      </c>
      <c r="N35" s="8"/>
      <c r="O35" s="86"/>
      <c r="P35" s="86"/>
      <c r="Q35" s="87" t="str">
        <f>IF(O35="","",S35*L35*LOOKUP(RIGHT($C$2,3),定数!$A$6:$A$13,定数!$B$6:$B$13))</f>
        <v/>
      </c>
      <c r="R35" s="87"/>
      <c r="S35" s="88" t="str">
        <f t="shared" si="7"/>
        <v/>
      </c>
      <c r="T35" s="88"/>
      <c r="U35" t="str">
        <f t="shared" si="10"/>
        <v/>
      </c>
      <c r="V35" t="str">
        <f t="shared" si="3"/>
        <v/>
      </c>
      <c r="W35" s="41" t="str">
        <f t="shared" si="8"/>
        <v/>
      </c>
      <c r="X35" s="42" t="str">
        <f t="shared" si="9"/>
        <v/>
      </c>
      <c r="Y35" t="str">
        <f t="shared" si="4"/>
        <v/>
      </c>
      <c r="Z35" t="str">
        <f t="shared" si="5"/>
        <v/>
      </c>
    </row>
    <row r="36" spans="1:26" x14ac:dyDescent="0.15">
      <c r="A36" s="40">
        <v>28</v>
      </c>
      <c r="B36" s="85" t="str">
        <f t="shared" si="0"/>
        <v/>
      </c>
      <c r="C36" s="85"/>
      <c r="D36" s="40"/>
      <c r="E36" s="8"/>
      <c r="F36" s="40"/>
      <c r="G36" s="86"/>
      <c r="H36" s="86"/>
      <c r="I36" s="40"/>
      <c r="J36" s="89" t="str">
        <f t="shared" si="6"/>
        <v/>
      </c>
      <c r="K36" s="90"/>
      <c r="L36" s="6" t="str">
        <f>IF(I36="","",(J36/I36)/LOOKUP(RIGHT($C$2,3),定数!$A$6:$A$13,定数!$B$6:$B$13))</f>
        <v/>
      </c>
      <c r="M36" s="50">
        <f t="shared" si="1"/>
        <v>0</v>
      </c>
      <c r="N36" s="8"/>
      <c r="O36" s="86"/>
      <c r="P36" s="86"/>
      <c r="Q36" s="87" t="str">
        <f>IF(O36="","",S36*L36*LOOKUP(RIGHT($C$2,3),定数!$A$6:$A$13,定数!$B$6:$B$13))</f>
        <v/>
      </c>
      <c r="R36" s="87"/>
      <c r="S36" s="88" t="str">
        <f t="shared" si="7"/>
        <v/>
      </c>
      <c r="T36" s="88"/>
      <c r="U36" t="str">
        <f t="shared" si="10"/>
        <v/>
      </c>
      <c r="V36" t="str">
        <f t="shared" si="3"/>
        <v/>
      </c>
      <c r="W36" s="41" t="str">
        <f t="shared" si="8"/>
        <v/>
      </c>
      <c r="X36" s="42" t="str">
        <f t="shared" si="9"/>
        <v/>
      </c>
      <c r="Y36" t="str">
        <f t="shared" si="4"/>
        <v/>
      </c>
      <c r="Z36" t="str">
        <f t="shared" si="5"/>
        <v/>
      </c>
    </row>
    <row r="37" spans="1:26" x14ac:dyDescent="0.15">
      <c r="A37" s="40">
        <v>29</v>
      </c>
      <c r="B37" s="85" t="str">
        <f t="shared" si="0"/>
        <v/>
      </c>
      <c r="C37" s="85"/>
      <c r="D37" s="40"/>
      <c r="E37" s="8"/>
      <c r="F37" s="40"/>
      <c r="G37" s="86"/>
      <c r="H37" s="86"/>
      <c r="I37" s="40"/>
      <c r="J37" s="89" t="str">
        <f t="shared" si="6"/>
        <v/>
      </c>
      <c r="K37" s="90"/>
      <c r="L37" s="6" t="str">
        <f>IF(I37="","",(J37/I37)/LOOKUP(RIGHT($C$2,3),定数!$A$6:$A$13,定数!$B$6:$B$13))</f>
        <v/>
      </c>
      <c r="M37" s="40"/>
      <c r="N37" s="8"/>
      <c r="O37" s="86"/>
      <c r="P37" s="86"/>
      <c r="Q37" s="87" t="str">
        <f>IF(O37="","",S37*L37*LOOKUP(RIGHT($C$2,3),定数!$A$6:$A$13,定数!$B$6:$B$13))</f>
        <v/>
      </c>
      <c r="R37" s="87"/>
      <c r="S37" s="88" t="str">
        <f t="shared" si="7"/>
        <v/>
      </c>
      <c r="T37" s="88"/>
      <c r="U37" t="str">
        <f t="shared" si="10"/>
        <v/>
      </c>
      <c r="V37" t="str">
        <f t="shared" si="3"/>
        <v/>
      </c>
      <c r="W37" s="41" t="str">
        <f t="shared" si="8"/>
        <v/>
      </c>
      <c r="X37" s="42" t="str">
        <f t="shared" si="9"/>
        <v/>
      </c>
      <c r="Y37" t="str">
        <f t="shared" si="4"/>
        <v/>
      </c>
      <c r="Z37" t="str">
        <f t="shared" si="5"/>
        <v/>
      </c>
    </row>
    <row r="38" spans="1:26" x14ac:dyDescent="0.15">
      <c r="A38" s="40">
        <v>30</v>
      </c>
      <c r="B38" s="85" t="str">
        <f t="shared" si="0"/>
        <v/>
      </c>
      <c r="C38" s="85"/>
      <c r="D38" s="40"/>
      <c r="E38" s="8"/>
      <c r="F38" s="40"/>
      <c r="G38" s="86"/>
      <c r="H38" s="86"/>
      <c r="I38" s="40"/>
      <c r="J38" s="89" t="str">
        <f t="shared" si="6"/>
        <v/>
      </c>
      <c r="K38" s="90"/>
      <c r="L38" s="6" t="str">
        <f>IF(I38="","",(J38/I38)/LOOKUP(RIGHT($C$2,3),定数!$A$6:$A$13,定数!$B$6:$B$13))</f>
        <v/>
      </c>
      <c r="M38" s="40"/>
      <c r="N38" s="8"/>
      <c r="O38" s="86"/>
      <c r="P38" s="86"/>
      <c r="Q38" s="87" t="str">
        <f>IF(O38="","",S38*L38*LOOKUP(RIGHT($C$2,3),定数!$A$6:$A$13,定数!$B$6:$B$13))</f>
        <v/>
      </c>
      <c r="R38" s="87"/>
      <c r="S38" s="88" t="str">
        <f t="shared" si="7"/>
        <v/>
      </c>
      <c r="T38" s="88"/>
      <c r="U38" t="str">
        <f t="shared" si="10"/>
        <v/>
      </c>
      <c r="V38" t="str">
        <f t="shared" si="3"/>
        <v/>
      </c>
      <c r="W38" s="41" t="str">
        <f t="shared" si="8"/>
        <v/>
      </c>
      <c r="X38" s="42" t="str">
        <f t="shared" si="9"/>
        <v/>
      </c>
      <c r="Y38" t="str">
        <f t="shared" si="4"/>
        <v/>
      </c>
      <c r="Z38" t="str">
        <f t="shared" si="5"/>
        <v/>
      </c>
    </row>
    <row r="39" spans="1:26" x14ac:dyDescent="0.15">
      <c r="A39" s="40">
        <v>31</v>
      </c>
      <c r="B39" s="85" t="str">
        <f t="shared" si="0"/>
        <v/>
      </c>
      <c r="C39" s="85"/>
      <c r="D39" s="40"/>
      <c r="E39" s="8"/>
      <c r="F39" s="40"/>
      <c r="G39" s="86"/>
      <c r="H39" s="86"/>
      <c r="I39" s="40"/>
      <c r="J39" s="89" t="str">
        <f t="shared" si="6"/>
        <v/>
      </c>
      <c r="K39" s="90"/>
      <c r="L39" s="6" t="str">
        <f>IF(I39="","",(J39/I39)/LOOKUP(RIGHT($C$2,3),定数!$A$6:$A$13,定数!$B$6:$B$13))</f>
        <v/>
      </c>
      <c r="M39" s="40"/>
      <c r="N39" s="8"/>
      <c r="O39" s="86"/>
      <c r="P39" s="86"/>
      <c r="Q39" s="87" t="str">
        <f>IF(O39="","",S39*L39*LOOKUP(RIGHT($C$2,3),定数!$A$6:$A$13,定数!$B$6:$B$13))</f>
        <v/>
      </c>
      <c r="R39" s="87"/>
      <c r="S39" s="88" t="str">
        <f t="shared" si="7"/>
        <v/>
      </c>
      <c r="T39" s="88"/>
      <c r="U39" t="str">
        <f t="shared" si="10"/>
        <v/>
      </c>
      <c r="V39" t="str">
        <f t="shared" si="3"/>
        <v/>
      </c>
      <c r="W39" s="41" t="str">
        <f t="shared" si="8"/>
        <v/>
      </c>
      <c r="X39" s="42" t="str">
        <f t="shared" si="9"/>
        <v/>
      </c>
      <c r="Y39" t="str">
        <f t="shared" si="4"/>
        <v/>
      </c>
      <c r="Z39" t="str">
        <f t="shared" si="5"/>
        <v/>
      </c>
    </row>
    <row r="40" spans="1:26" x14ac:dyDescent="0.15">
      <c r="A40" s="40">
        <v>32</v>
      </c>
      <c r="B40" s="85" t="str">
        <f t="shared" si="0"/>
        <v/>
      </c>
      <c r="C40" s="85"/>
      <c r="D40" s="40"/>
      <c r="E40" s="8"/>
      <c r="F40" s="40"/>
      <c r="G40" s="86"/>
      <c r="H40" s="86"/>
      <c r="I40" s="40"/>
      <c r="J40" s="89" t="str">
        <f t="shared" si="6"/>
        <v/>
      </c>
      <c r="K40" s="90"/>
      <c r="L40" s="6" t="str">
        <f>IF(I40="","",(J40/I40)/LOOKUP(RIGHT($C$2,3),定数!$A$6:$A$13,定数!$B$6:$B$13))</f>
        <v/>
      </c>
      <c r="M40" s="40"/>
      <c r="N40" s="8"/>
      <c r="O40" s="86"/>
      <c r="P40" s="86"/>
      <c r="Q40" s="87" t="str">
        <f>IF(O40="","",S40*L40*LOOKUP(RIGHT($C$2,3),定数!$A$6:$A$13,定数!$B$6:$B$13))</f>
        <v/>
      </c>
      <c r="R40" s="87"/>
      <c r="S40" s="88" t="str">
        <f t="shared" si="7"/>
        <v/>
      </c>
      <c r="T40" s="88"/>
      <c r="U40" t="str">
        <f t="shared" si="10"/>
        <v/>
      </c>
      <c r="V40" t="str">
        <f t="shared" si="3"/>
        <v/>
      </c>
      <c r="W40" s="41" t="str">
        <f t="shared" si="8"/>
        <v/>
      </c>
      <c r="X40" s="42" t="str">
        <f t="shared" si="9"/>
        <v/>
      </c>
      <c r="Y40" t="str">
        <f t="shared" si="4"/>
        <v/>
      </c>
      <c r="Z40" t="str">
        <f t="shared" si="5"/>
        <v/>
      </c>
    </row>
    <row r="41" spans="1:26" x14ac:dyDescent="0.15">
      <c r="A41" s="40">
        <v>33</v>
      </c>
      <c r="B41" s="85" t="str">
        <f t="shared" si="0"/>
        <v/>
      </c>
      <c r="C41" s="85"/>
      <c r="D41" s="40"/>
      <c r="E41" s="8"/>
      <c r="F41" s="40"/>
      <c r="G41" s="86"/>
      <c r="H41" s="86"/>
      <c r="I41" s="40"/>
      <c r="J41" s="89" t="str">
        <f t="shared" si="6"/>
        <v/>
      </c>
      <c r="K41" s="90"/>
      <c r="L41" s="6" t="str">
        <f>IF(I41="","",(J41/I41)/LOOKUP(RIGHT($C$2,3),定数!$A$6:$A$13,定数!$B$6:$B$13))</f>
        <v/>
      </c>
      <c r="M41" s="40"/>
      <c r="N41" s="8"/>
      <c r="O41" s="86"/>
      <c r="P41" s="86"/>
      <c r="Q41" s="87" t="str">
        <f>IF(O41="","",S41*L41*LOOKUP(RIGHT($C$2,3),定数!$A$6:$A$13,定数!$B$6:$B$13))</f>
        <v/>
      </c>
      <c r="R41" s="87"/>
      <c r="S41" s="88" t="str">
        <f t="shared" si="7"/>
        <v/>
      </c>
      <c r="T41" s="88"/>
      <c r="U41" t="str">
        <f t="shared" si="10"/>
        <v/>
      </c>
      <c r="V41" t="str">
        <f t="shared" si="3"/>
        <v/>
      </c>
      <c r="W41" s="41" t="str">
        <f t="shared" si="8"/>
        <v/>
      </c>
      <c r="X41" s="42" t="str">
        <f t="shared" si="9"/>
        <v/>
      </c>
      <c r="Y41" t="str">
        <f t="shared" si="4"/>
        <v/>
      </c>
      <c r="Z41" t="str">
        <f t="shared" si="5"/>
        <v/>
      </c>
    </row>
    <row r="42" spans="1:26" x14ac:dyDescent="0.15">
      <c r="A42" s="40">
        <v>34</v>
      </c>
      <c r="B42" s="85" t="str">
        <f t="shared" si="0"/>
        <v/>
      </c>
      <c r="C42" s="85"/>
      <c r="D42" s="40"/>
      <c r="E42" s="8"/>
      <c r="F42" s="40"/>
      <c r="G42" s="86"/>
      <c r="H42" s="86"/>
      <c r="I42" s="40"/>
      <c r="J42" s="89" t="str">
        <f t="shared" si="6"/>
        <v/>
      </c>
      <c r="K42" s="90"/>
      <c r="L42" s="6" t="str">
        <f>IF(I42="","",(J42/I42)/LOOKUP(RIGHT($C$2,3),定数!$A$6:$A$13,定数!$B$6:$B$13))</f>
        <v/>
      </c>
      <c r="M42" s="40"/>
      <c r="N42" s="8"/>
      <c r="O42" s="86"/>
      <c r="P42" s="86"/>
      <c r="Q42" s="87" t="str">
        <f>IF(O42="","",S42*L42*LOOKUP(RIGHT($C$2,3),定数!$A$6:$A$13,定数!$B$6:$B$13))</f>
        <v/>
      </c>
      <c r="R42" s="87"/>
      <c r="S42" s="88" t="str">
        <f t="shared" si="7"/>
        <v/>
      </c>
      <c r="T42" s="88"/>
      <c r="U42" t="str">
        <f t="shared" si="10"/>
        <v/>
      </c>
      <c r="V42" t="str">
        <f t="shared" si="3"/>
        <v/>
      </c>
      <c r="W42" s="41" t="str">
        <f t="shared" si="8"/>
        <v/>
      </c>
      <c r="X42" s="42" t="str">
        <f t="shared" si="9"/>
        <v/>
      </c>
      <c r="Y42" t="str">
        <f t="shared" si="4"/>
        <v/>
      </c>
      <c r="Z42" t="str">
        <f t="shared" si="5"/>
        <v/>
      </c>
    </row>
    <row r="43" spans="1:26" x14ac:dyDescent="0.15">
      <c r="A43" s="40">
        <v>35</v>
      </c>
      <c r="B43" s="85" t="str">
        <f t="shared" si="0"/>
        <v/>
      </c>
      <c r="C43" s="85"/>
      <c r="D43" s="40"/>
      <c r="E43" s="8"/>
      <c r="F43" s="40"/>
      <c r="G43" s="86"/>
      <c r="H43" s="86"/>
      <c r="I43" s="40"/>
      <c r="J43" s="89" t="str">
        <f t="shared" si="6"/>
        <v/>
      </c>
      <c r="K43" s="90"/>
      <c r="L43" s="6" t="str">
        <f>IF(I43="","",(J43/I43)/LOOKUP(RIGHT($C$2,3),定数!$A$6:$A$13,定数!$B$6:$B$13))</f>
        <v/>
      </c>
      <c r="M43" s="40"/>
      <c r="N43" s="8"/>
      <c r="O43" s="86"/>
      <c r="P43" s="86"/>
      <c r="Q43" s="87" t="str">
        <f>IF(O43="","",S43*L43*LOOKUP(RIGHT($C$2,3),定数!$A$6:$A$13,定数!$B$6:$B$13))</f>
        <v/>
      </c>
      <c r="R43" s="87"/>
      <c r="S43" s="88" t="str">
        <f t="shared" si="7"/>
        <v/>
      </c>
      <c r="T43" s="88"/>
      <c r="U43" t="str">
        <f t="shared" si="10"/>
        <v/>
      </c>
      <c r="V43" t="str">
        <f t="shared" si="3"/>
        <v/>
      </c>
      <c r="W43" s="41" t="str">
        <f t="shared" si="8"/>
        <v/>
      </c>
      <c r="X43" s="42" t="str">
        <f t="shared" si="9"/>
        <v/>
      </c>
      <c r="Y43" t="str">
        <f t="shared" si="4"/>
        <v/>
      </c>
      <c r="Z43" t="str">
        <f t="shared" si="5"/>
        <v/>
      </c>
    </row>
    <row r="44" spans="1:26" x14ac:dyDescent="0.15">
      <c r="A44" s="40">
        <v>36</v>
      </c>
      <c r="B44" s="85" t="str">
        <f t="shared" si="0"/>
        <v/>
      </c>
      <c r="C44" s="85"/>
      <c r="D44" s="40"/>
      <c r="E44" s="8"/>
      <c r="F44" s="40"/>
      <c r="G44" s="86"/>
      <c r="H44" s="86"/>
      <c r="I44" s="40"/>
      <c r="J44" s="89" t="str">
        <f t="shared" si="6"/>
        <v/>
      </c>
      <c r="K44" s="90"/>
      <c r="L44" s="6" t="str">
        <f>IF(I44="","",(J44/I44)/LOOKUP(RIGHT($C$2,3),定数!$A$6:$A$13,定数!$B$6:$B$13))</f>
        <v/>
      </c>
      <c r="M44" s="40"/>
      <c r="N44" s="8"/>
      <c r="O44" s="86"/>
      <c r="P44" s="86"/>
      <c r="Q44" s="87" t="str">
        <f>IF(O44="","",S44*L44*LOOKUP(RIGHT($C$2,3),定数!$A$6:$A$13,定数!$B$6:$B$13))</f>
        <v/>
      </c>
      <c r="R44" s="87"/>
      <c r="S44" s="88" t="str">
        <f t="shared" si="7"/>
        <v/>
      </c>
      <c r="T44" s="88"/>
      <c r="U44" t="str">
        <f t="shared" si="10"/>
        <v/>
      </c>
      <c r="V44" t="str">
        <f t="shared" si="3"/>
        <v/>
      </c>
      <c r="W44" s="41" t="str">
        <f t="shared" si="8"/>
        <v/>
      </c>
      <c r="X44" s="42" t="str">
        <f t="shared" si="9"/>
        <v/>
      </c>
      <c r="Y44" t="str">
        <f t="shared" si="4"/>
        <v/>
      </c>
      <c r="Z44" t="str">
        <f t="shared" si="5"/>
        <v/>
      </c>
    </row>
    <row r="45" spans="1:26" x14ac:dyDescent="0.15">
      <c r="A45" s="40">
        <v>37</v>
      </c>
      <c r="B45" s="85" t="str">
        <f t="shared" si="0"/>
        <v/>
      </c>
      <c r="C45" s="85"/>
      <c r="D45" s="40"/>
      <c r="E45" s="8"/>
      <c r="F45" s="40"/>
      <c r="G45" s="86"/>
      <c r="H45" s="86"/>
      <c r="I45" s="40"/>
      <c r="J45" s="89" t="str">
        <f t="shared" si="6"/>
        <v/>
      </c>
      <c r="K45" s="90"/>
      <c r="L45" s="6" t="str">
        <f>IF(I45="","",(J45/I45)/LOOKUP(RIGHT($C$2,3),定数!$A$6:$A$13,定数!$B$6:$B$13))</f>
        <v/>
      </c>
      <c r="M45" s="40"/>
      <c r="N45" s="8"/>
      <c r="O45" s="86"/>
      <c r="P45" s="86"/>
      <c r="Q45" s="87" t="str">
        <f>IF(O45="","",S45*L45*LOOKUP(RIGHT($C$2,3),定数!$A$6:$A$13,定数!$B$6:$B$13))</f>
        <v/>
      </c>
      <c r="R45" s="87"/>
      <c r="S45" s="88" t="str">
        <f t="shared" si="7"/>
        <v/>
      </c>
      <c r="T45" s="88"/>
      <c r="U45" t="str">
        <f t="shared" si="10"/>
        <v/>
      </c>
      <c r="V45" t="str">
        <f t="shared" si="3"/>
        <v/>
      </c>
      <c r="W45" s="41" t="str">
        <f t="shared" si="8"/>
        <v/>
      </c>
      <c r="X45" s="42" t="str">
        <f t="shared" si="9"/>
        <v/>
      </c>
      <c r="Y45" t="str">
        <f t="shared" si="4"/>
        <v/>
      </c>
      <c r="Z45" t="str">
        <f t="shared" si="5"/>
        <v/>
      </c>
    </row>
    <row r="46" spans="1:26" x14ac:dyDescent="0.15">
      <c r="A46" s="40">
        <v>38</v>
      </c>
      <c r="B46" s="85" t="str">
        <f t="shared" si="0"/>
        <v/>
      </c>
      <c r="C46" s="85"/>
      <c r="D46" s="40"/>
      <c r="E46" s="8"/>
      <c r="F46" s="40"/>
      <c r="G46" s="86"/>
      <c r="H46" s="86"/>
      <c r="I46" s="40"/>
      <c r="J46" s="89" t="str">
        <f t="shared" si="6"/>
        <v/>
      </c>
      <c r="K46" s="90"/>
      <c r="L46" s="6" t="str">
        <f>IF(I46="","",(J46/I46)/LOOKUP(RIGHT($C$2,3),定数!$A$6:$A$13,定数!$B$6:$B$13))</f>
        <v/>
      </c>
      <c r="M46" s="40"/>
      <c r="N46" s="8"/>
      <c r="O46" s="86"/>
      <c r="P46" s="86"/>
      <c r="Q46" s="87" t="str">
        <f>IF(O46="","",S46*L46*LOOKUP(RIGHT($C$2,3),定数!$A$6:$A$13,定数!$B$6:$B$13))</f>
        <v/>
      </c>
      <c r="R46" s="87"/>
      <c r="S46" s="88" t="str">
        <f t="shared" si="7"/>
        <v/>
      </c>
      <c r="T46" s="88"/>
      <c r="U46" t="str">
        <f t="shared" si="10"/>
        <v/>
      </c>
      <c r="V46" t="str">
        <f t="shared" si="3"/>
        <v/>
      </c>
      <c r="W46" s="41" t="str">
        <f t="shared" si="8"/>
        <v/>
      </c>
      <c r="X46" s="42" t="str">
        <f t="shared" si="9"/>
        <v/>
      </c>
      <c r="Y46" t="str">
        <f t="shared" si="4"/>
        <v/>
      </c>
      <c r="Z46" t="str">
        <f t="shared" si="5"/>
        <v/>
      </c>
    </row>
    <row r="47" spans="1:26" x14ac:dyDescent="0.15">
      <c r="A47" s="40">
        <v>39</v>
      </c>
      <c r="B47" s="85" t="str">
        <f t="shared" si="0"/>
        <v/>
      </c>
      <c r="C47" s="85"/>
      <c r="D47" s="40"/>
      <c r="E47" s="8"/>
      <c r="F47" s="40"/>
      <c r="G47" s="86"/>
      <c r="H47" s="86"/>
      <c r="I47" s="40"/>
      <c r="J47" s="89" t="str">
        <f t="shared" si="6"/>
        <v/>
      </c>
      <c r="K47" s="90"/>
      <c r="L47" s="6" t="str">
        <f>IF(I47="","",(J47/I47)/LOOKUP(RIGHT($C$2,3),定数!$A$6:$A$13,定数!$B$6:$B$13))</f>
        <v/>
      </c>
      <c r="M47" s="40"/>
      <c r="N47" s="8"/>
      <c r="O47" s="86"/>
      <c r="P47" s="86"/>
      <c r="Q47" s="87" t="str">
        <f>IF(O47="","",S47*L47*LOOKUP(RIGHT($C$2,3),定数!$A$6:$A$13,定数!$B$6:$B$13))</f>
        <v/>
      </c>
      <c r="R47" s="87"/>
      <c r="S47" s="88" t="str">
        <f t="shared" si="7"/>
        <v/>
      </c>
      <c r="T47" s="88"/>
      <c r="U47" t="str">
        <f t="shared" si="10"/>
        <v/>
      </c>
      <c r="V47" t="str">
        <f t="shared" si="3"/>
        <v/>
      </c>
      <c r="W47" s="41" t="str">
        <f t="shared" si="8"/>
        <v/>
      </c>
      <c r="X47" s="42" t="str">
        <f t="shared" si="9"/>
        <v/>
      </c>
      <c r="Y47" t="str">
        <f t="shared" si="4"/>
        <v/>
      </c>
      <c r="Z47" t="str">
        <f t="shared" si="5"/>
        <v/>
      </c>
    </row>
    <row r="48" spans="1:26" x14ac:dyDescent="0.15">
      <c r="A48" s="40">
        <v>40</v>
      </c>
      <c r="B48" s="85" t="str">
        <f t="shared" si="0"/>
        <v/>
      </c>
      <c r="C48" s="85"/>
      <c r="D48" s="40"/>
      <c r="E48" s="8"/>
      <c r="F48" s="40"/>
      <c r="G48" s="86"/>
      <c r="H48" s="86"/>
      <c r="I48" s="40"/>
      <c r="J48" s="89" t="str">
        <f t="shared" si="6"/>
        <v/>
      </c>
      <c r="K48" s="90"/>
      <c r="L48" s="6" t="str">
        <f>IF(I48="","",(J48/I48)/LOOKUP(RIGHT($C$2,3),定数!$A$6:$A$13,定数!$B$6:$B$13))</f>
        <v/>
      </c>
      <c r="M48" s="40"/>
      <c r="N48" s="8"/>
      <c r="O48" s="86"/>
      <c r="P48" s="86"/>
      <c r="Q48" s="87" t="str">
        <f>IF(O48="","",S48*L48*LOOKUP(RIGHT($C$2,3),定数!$A$6:$A$13,定数!$B$6:$B$13))</f>
        <v/>
      </c>
      <c r="R48" s="87"/>
      <c r="S48" s="88" t="str">
        <f t="shared" si="7"/>
        <v/>
      </c>
      <c r="T48" s="88"/>
      <c r="U48" t="str">
        <f t="shared" si="10"/>
        <v/>
      </c>
      <c r="V48" t="str">
        <f t="shared" si="3"/>
        <v/>
      </c>
      <c r="W48" s="41" t="str">
        <f t="shared" si="8"/>
        <v/>
      </c>
      <c r="X48" s="42" t="str">
        <f t="shared" si="9"/>
        <v/>
      </c>
      <c r="Y48" t="str">
        <f t="shared" si="4"/>
        <v/>
      </c>
      <c r="Z48" t="str">
        <f t="shared" si="5"/>
        <v/>
      </c>
    </row>
    <row r="49" spans="1:26" x14ac:dyDescent="0.15">
      <c r="A49" s="40">
        <v>41</v>
      </c>
      <c r="B49" s="85" t="str">
        <f t="shared" si="0"/>
        <v/>
      </c>
      <c r="C49" s="85"/>
      <c r="D49" s="40"/>
      <c r="E49" s="8"/>
      <c r="F49" s="40"/>
      <c r="G49" s="86"/>
      <c r="H49" s="86"/>
      <c r="I49" s="40"/>
      <c r="J49" s="89" t="str">
        <f t="shared" si="6"/>
        <v/>
      </c>
      <c r="K49" s="90"/>
      <c r="L49" s="6" t="str">
        <f>IF(I49="","",(J49/I49)/LOOKUP(RIGHT($C$2,3),定数!$A$6:$A$13,定数!$B$6:$B$13))</f>
        <v/>
      </c>
      <c r="M49" s="40"/>
      <c r="N49" s="8"/>
      <c r="O49" s="86"/>
      <c r="P49" s="86"/>
      <c r="Q49" s="87" t="str">
        <f>IF(O49="","",S49*L49*LOOKUP(RIGHT($C$2,3),定数!$A$6:$A$13,定数!$B$6:$B$13))</f>
        <v/>
      </c>
      <c r="R49" s="87"/>
      <c r="S49" s="88" t="str">
        <f t="shared" si="7"/>
        <v/>
      </c>
      <c r="T49" s="88"/>
      <c r="U49" t="str">
        <f t="shared" si="10"/>
        <v/>
      </c>
      <c r="V49" t="str">
        <f t="shared" si="3"/>
        <v/>
      </c>
      <c r="W49" s="41" t="str">
        <f t="shared" si="8"/>
        <v/>
      </c>
      <c r="X49" s="42" t="str">
        <f t="shared" si="9"/>
        <v/>
      </c>
      <c r="Y49" t="str">
        <f t="shared" si="4"/>
        <v/>
      </c>
      <c r="Z49" t="str">
        <f t="shared" si="5"/>
        <v/>
      </c>
    </row>
    <row r="50" spans="1:26" x14ac:dyDescent="0.15">
      <c r="A50" s="40">
        <v>42</v>
      </c>
      <c r="B50" s="85" t="str">
        <f t="shared" si="0"/>
        <v/>
      </c>
      <c r="C50" s="85"/>
      <c r="D50" s="40"/>
      <c r="E50" s="8"/>
      <c r="F50" s="40"/>
      <c r="G50" s="86"/>
      <c r="H50" s="86"/>
      <c r="I50" s="40"/>
      <c r="J50" s="89" t="str">
        <f t="shared" si="6"/>
        <v/>
      </c>
      <c r="K50" s="90"/>
      <c r="L50" s="6" t="str">
        <f>IF(I50="","",(J50/I50)/LOOKUP(RIGHT($C$2,3),定数!$A$6:$A$13,定数!$B$6:$B$13))</f>
        <v/>
      </c>
      <c r="M50" s="40"/>
      <c r="N50" s="8"/>
      <c r="O50" s="86"/>
      <c r="P50" s="86"/>
      <c r="Q50" s="87" t="str">
        <f>IF(O50="","",S50*L50*LOOKUP(RIGHT($C$2,3),定数!$A$6:$A$13,定数!$B$6:$B$13))</f>
        <v/>
      </c>
      <c r="R50" s="87"/>
      <c r="S50" s="88" t="str">
        <f t="shared" si="7"/>
        <v/>
      </c>
      <c r="T50" s="88"/>
      <c r="U50" t="str">
        <f t="shared" si="10"/>
        <v/>
      </c>
      <c r="V50" t="str">
        <f t="shared" si="3"/>
        <v/>
      </c>
      <c r="W50" s="41" t="str">
        <f t="shared" si="8"/>
        <v/>
      </c>
      <c r="X50" s="42" t="str">
        <f t="shared" si="9"/>
        <v/>
      </c>
      <c r="Y50" t="str">
        <f t="shared" si="4"/>
        <v/>
      </c>
      <c r="Z50" t="str">
        <f t="shared" si="5"/>
        <v/>
      </c>
    </row>
    <row r="51" spans="1:26" x14ac:dyDescent="0.15">
      <c r="A51" s="40">
        <v>43</v>
      </c>
      <c r="B51" s="85" t="str">
        <f t="shared" si="0"/>
        <v/>
      </c>
      <c r="C51" s="85"/>
      <c r="D51" s="40"/>
      <c r="E51" s="8"/>
      <c r="F51" s="40"/>
      <c r="G51" s="86"/>
      <c r="H51" s="86"/>
      <c r="I51" s="40"/>
      <c r="J51" s="89" t="str">
        <f t="shared" si="6"/>
        <v/>
      </c>
      <c r="K51" s="90"/>
      <c r="L51" s="6" t="str">
        <f>IF(I51="","",(J51/I51)/LOOKUP(RIGHT($C$2,3),定数!$A$6:$A$13,定数!$B$6:$B$13))</f>
        <v/>
      </c>
      <c r="M51" s="40"/>
      <c r="N51" s="8"/>
      <c r="O51" s="86"/>
      <c r="P51" s="86"/>
      <c r="Q51" s="87" t="str">
        <f>IF(O51="","",S51*L51*LOOKUP(RIGHT($C$2,3),定数!$A$6:$A$13,定数!$B$6:$B$13))</f>
        <v/>
      </c>
      <c r="R51" s="87"/>
      <c r="S51" s="88" t="str">
        <f t="shared" si="7"/>
        <v/>
      </c>
      <c r="T51" s="88"/>
      <c r="U51" t="str">
        <f t="shared" si="10"/>
        <v/>
      </c>
      <c r="V51" t="str">
        <f t="shared" si="3"/>
        <v/>
      </c>
      <c r="W51" s="41" t="str">
        <f t="shared" si="8"/>
        <v/>
      </c>
      <c r="X51" s="42" t="str">
        <f t="shared" si="9"/>
        <v/>
      </c>
      <c r="Y51" t="str">
        <f t="shared" si="4"/>
        <v/>
      </c>
      <c r="Z51" t="str">
        <f t="shared" si="5"/>
        <v/>
      </c>
    </row>
    <row r="52" spans="1:26" x14ac:dyDescent="0.15">
      <c r="A52" s="40">
        <v>44</v>
      </c>
      <c r="B52" s="85" t="str">
        <f t="shared" si="0"/>
        <v/>
      </c>
      <c r="C52" s="85"/>
      <c r="D52" s="40"/>
      <c r="E52" s="8"/>
      <c r="F52" s="40"/>
      <c r="G52" s="86"/>
      <c r="H52" s="86"/>
      <c r="I52" s="40"/>
      <c r="J52" s="89" t="str">
        <f t="shared" si="6"/>
        <v/>
      </c>
      <c r="K52" s="90"/>
      <c r="L52" s="6" t="str">
        <f>IF(I52="","",(J52/I52)/LOOKUP(RIGHT($C$2,3),定数!$A$6:$A$13,定数!$B$6:$B$13))</f>
        <v/>
      </c>
      <c r="M52" s="40"/>
      <c r="N52" s="8"/>
      <c r="O52" s="86"/>
      <c r="P52" s="86"/>
      <c r="Q52" s="87" t="str">
        <f>IF(O52="","",S52*L52*LOOKUP(RIGHT($C$2,3),定数!$A$6:$A$13,定数!$B$6:$B$13))</f>
        <v/>
      </c>
      <c r="R52" s="87"/>
      <c r="S52" s="88" t="str">
        <f t="shared" si="7"/>
        <v/>
      </c>
      <c r="T52" s="88"/>
      <c r="U52" t="str">
        <f t="shared" si="10"/>
        <v/>
      </c>
      <c r="V52" t="str">
        <f t="shared" si="3"/>
        <v/>
      </c>
      <c r="W52" s="41" t="str">
        <f t="shared" si="8"/>
        <v/>
      </c>
      <c r="X52" s="42" t="str">
        <f t="shared" si="9"/>
        <v/>
      </c>
      <c r="Y52" t="str">
        <f t="shared" si="4"/>
        <v/>
      </c>
      <c r="Z52" t="str">
        <f t="shared" si="5"/>
        <v/>
      </c>
    </row>
    <row r="53" spans="1:26" x14ac:dyDescent="0.15">
      <c r="A53" s="40">
        <v>45</v>
      </c>
      <c r="B53" s="85" t="str">
        <f t="shared" si="0"/>
        <v/>
      </c>
      <c r="C53" s="85"/>
      <c r="D53" s="40"/>
      <c r="E53" s="8"/>
      <c r="F53" s="40"/>
      <c r="G53" s="86"/>
      <c r="H53" s="86"/>
      <c r="I53" s="40"/>
      <c r="J53" s="89" t="str">
        <f t="shared" si="6"/>
        <v/>
      </c>
      <c r="K53" s="90"/>
      <c r="L53" s="6" t="str">
        <f>IF(I53="","",(J53/I53)/LOOKUP(RIGHT($C$2,3),定数!$A$6:$A$13,定数!$B$6:$B$13))</f>
        <v/>
      </c>
      <c r="M53" s="40"/>
      <c r="N53" s="8"/>
      <c r="O53" s="86"/>
      <c r="P53" s="86"/>
      <c r="Q53" s="87" t="str">
        <f>IF(O53="","",S53*L53*LOOKUP(RIGHT($C$2,3),定数!$A$6:$A$13,定数!$B$6:$B$13))</f>
        <v/>
      </c>
      <c r="R53" s="87"/>
      <c r="S53" s="88" t="str">
        <f t="shared" si="7"/>
        <v/>
      </c>
      <c r="T53" s="88"/>
      <c r="U53" t="str">
        <f t="shared" si="10"/>
        <v/>
      </c>
      <c r="V53" t="str">
        <f t="shared" si="3"/>
        <v/>
      </c>
      <c r="W53" s="41" t="str">
        <f t="shared" si="8"/>
        <v/>
      </c>
      <c r="X53" s="42" t="str">
        <f t="shared" si="9"/>
        <v/>
      </c>
      <c r="Y53" t="str">
        <f t="shared" si="4"/>
        <v/>
      </c>
      <c r="Z53" t="str">
        <f t="shared" si="5"/>
        <v/>
      </c>
    </row>
    <row r="54" spans="1:26" x14ac:dyDescent="0.15">
      <c r="A54" s="40">
        <v>46</v>
      </c>
      <c r="B54" s="85" t="str">
        <f t="shared" si="0"/>
        <v/>
      </c>
      <c r="C54" s="85"/>
      <c r="D54" s="40"/>
      <c r="E54" s="8"/>
      <c r="F54" s="40"/>
      <c r="G54" s="86"/>
      <c r="H54" s="86"/>
      <c r="I54" s="40"/>
      <c r="J54" s="89" t="str">
        <f t="shared" si="6"/>
        <v/>
      </c>
      <c r="K54" s="90"/>
      <c r="L54" s="6" t="str">
        <f>IF(I54="","",(J54/I54)/LOOKUP(RIGHT($C$2,3),定数!$A$6:$A$13,定数!$B$6:$B$13))</f>
        <v/>
      </c>
      <c r="M54" s="40"/>
      <c r="N54" s="8"/>
      <c r="O54" s="86"/>
      <c r="P54" s="86"/>
      <c r="Q54" s="87" t="str">
        <f>IF(O54="","",S54*L54*LOOKUP(RIGHT($C$2,3),定数!$A$6:$A$13,定数!$B$6:$B$13))</f>
        <v/>
      </c>
      <c r="R54" s="87"/>
      <c r="S54" s="88" t="str">
        <f t="shared" si="7"/>
        <v/>
      </c>
      <c r="T54" s="88"/>
      <c r="U54" t="str">
        <f t="shared" si="10"/>
        <v/>
      </c>
      <c r="V54" t="str">
        <f t="shared" si="3"/>
        <v/>
      </c>
      <c r="W54" s="41" t="str">
        <f t="shared" si="8"/>
        <v/>
      </c>
      <c r="X54" s="42" t="str">
        <f t="shared" si="9"/>
        <v/>
      </c>
      <c r="Y54" t="str">
        <f t="shared" si="4"/>
        <v/>
      </c>
      <c r="Z54" t="str">
        <f t="shared" si="5"/>
        <v/>
      </c>
    </row>
    <row r="55" spans="1:26" x14ac:dyDescent="0.15">
      <c r="A55" s="40">
        <v>47</v>
      </c>
      <c r="B55" s="85" t="str">
        <f t="shared" si="0"/>
        <v/>
      </c>
      <c r="C55" s="85"/>
      <c r="D55" s="40"/>
      <c r="E55" s="8"/>
      <c r="F55" s="40"/>
      <c r="G55" s="86"/>
      <c r="H55" s="86"/>
      <c r="I55" s="40"/>
      <c r="J55" s="89" t="str">
        <f t="shared" si="6"/>
        <v/>
      </c>
      <c r="K55" s="90"/>
      <c r="L55" s="6" t="str">
        <f>IF(I55="","",(J55/I55)/LOOKUP(RIGHT($C$2,3),定数!$A$6:$A$13,定数!$B$6:$B$13))</f>
        <v/>
      </c>
      <c r="M55" s="40"/>
      <c r="N55" s="8"/>
      <c r="O55" s="86"/>
      <c r="P55" s="86"/>
      <c r="Q55" s="87" t="str">
        <f>IF(O55="","",S55*L55*LOOKUP(RIGHT($C$2,3),定数!$A$6:$A$13,定数!$B$6:$B$13))</f>
        <v/>
      </c>
      <c r="R55" s="87"/>
      <c r="S55" s="88" t="str">
        <f t="shared" si="7"/>
        <v/>
      </c>
      <c r="T55" s="88"/>
      <c r="U55" t="str">
        <f t="shared" si="10"/>
        <v/>
      </c>
      <c r="V55" t="str">
        <f t="shared" si="3"/>
        <v/>
      </c>
      <c r="W55" s="41" t="str">
        <f t="shared" si="8"/>
        <v/>
      </c>
      <c r="X55" s="42" t="str">
        <f t="shared" si="9"/>
        <v/>
      </c>
      <c r="Y55" t="str">
        <f t="shared" si="4"/>
        <v/>
      </c>
      <c r="Z55" t="str">
        <f t="shared" si="5"/>
        <v/>
      </c>
    </row>
    <row r="56" spans="1:26" x14ac:dyDescent="0.15">
      <c r="A56" s="40">
        <v>48</v>
      </c>
      <c r="B56" s="85" t="str">
        <f t="shared" si="0"/>
        <v/>
      </c>
      <c r="C56" s="85"/>
      <c r="D56" s="40"/>
      <c r="E56" s="8"/>
      <c r="F56" s="40"/>
      <c r="G56" s="86"/>
      <c r="H56" s="86"/>
      <c r="I56" s="40"/>
      <c r="J56" s="89" t="str">
        <f t="shared" si="6"/>
        <v/>
      </c>
      <c r="K56" s="90"/>
      <c r="L56" s="6" t="str">
        <f>IF(I56="","",(J56/I56)/LOOKUP(RIGHT($C$2,3),定数!$A$6:$A$13,定数!$B$6:$B$13))</f>
        <v/>
      </c>
      <c r="M56" s="40"/>
      <c r="N56" s="8"/>
      <c r="O56" s="86"/>
      <c r="P56" s="86"/>
      <c r="Q56" s="87" t="str">
        <f>IF(O56="","",S56*L56*LOOKUP(RIGHT($C$2,3),定数!$A$6:$A$13,定数!$B$6:$B$13))</f>
        <v/>
      </c>
      <c r="R56" s="87"/>
      <c r="S56" s="88" t="str">
        <f t="shared" si="7"/>
        <v/>
      </c>
      <c r="T56" s="88"/>
      <c r="U56" t="str">
        <f t="shared" si="10"/>
        <v/>
      </c>
      <c r="V56" t="str">
        <f t="shared" si="3"/>
        <v/>
      </c>
      <c r="W56" s="41" t="str">
        <f t="shared" si="8"/>
        <v/>
      </c>
      <c r="X56" s="42" t="str">
        <f t="shared" si="9"/>
        <v/>
      </c>
      <c r="Y56" t="str">
        <f t="shared" si="4"/>
        <v/>
      </c>
      <c r="Z56" t="str">
        <f t="shared" si="5"/>
        <v/>
      </c>
    </row>
    <row r="57" spans="1:26" x14ac:dyDescent="0.15">
      <c r="A57" s="40">
        <v>49</v>
      </c>
      <c r="B57" s="85" t="str">
        <f t="shared" si="0"/>
        <v/>
      </c>
      <c r="C57" s="85"/>
      <c r="D57" s="40"/>
      <c r="E57" s="8"/>
      <c r="F57" s="40"/>
      <c r="G57" s="86"/>
      <c r="H57" s="86"/>
      <c r="I57" s="40"/>
      <c r="J57" s="89" t="str">
        <f t="shared" si="6"/>
        <v/>
      </c>
      <c r="K57" s="90"/>
      <c r="L57" s="6" t="str">
        <f>IF(I57="","",(J57/I57)/LOOKUP(RIGHT($C$2,3),定数!$A$6:$A$13,定数!$B$6:$B$13))</f>
        <v/>
      </c>
      <c r="M57" s="40"/>
      <c r="N57" s="8"/>
      <c r="O57" s="86"/>
      <c r="P57" s="86"/>
      <c r="Q57" s="87" t="str">
        <f>IF(O57="","",S57*L57*LOOKUP(RIGHT($C$2,3),定数!$A$6:$A$13,定数!$B$6:$B$13))</f>
        <v/>
      </c>
      <c r="R57" s="87"/>
      <c r="S57" s="88" t="str">
        <f t="shared" si="7"/>
        <v/>
      </c>
      <c r="T57" s="88"/>
      <c r="U57" t="str">
        <f t="shared" si="10"/>
        <v/>
      </c>
      <c r="V57" t="str">
        <f t="shared" si="3"/>
        <v/>
      </c>
      <c r="W57" s="41" t="str">
        <f t="shared" si="8"/>
        <v/>
      </c>
      <c r="X57" s="42" t="str">
        <f t="shared" si="9"/>
        <v/>
      </c>
      <c r="Y57" t="str">
        <f t="shared" si="4"/>
        <v/>
      </c>
      <c r="Z57" t="str">
        <f t="shared" si="5"/>
        <v/>
      </c>
    </row>
    <row r="58" spans="1:26" x14ac:dyDescent="0.15">
      <c r="A58" s="40">
        <v>50</v>
      </c>
      <c r="B58" s="85" t="str">
        <f t="shared" si="0"/>
        <v/>
      </c>
      <c r="C58" s="85"/>
      <c r="D58" s="40"/>
      <c r="E58" s="8"/>
      <c r="F58" s="40"/>
      <c r="G58" s="86"/>
      <c r="H58" s="86"/>
      <c r="I58" s="40"/>
      <c r="J58" s="89" t="str">
        <f t="shared" si="6"/>
        <v/>
      </c>
      <c r="K58" s="90"/>
      <c r="L58" s="6" t="str">
        <f>IF(I58="","",(J58/I58)/LOOKUP(RIGHT($C$2,3),定数!$A$6:$A$13,定数!$B$6:$B$13))</f>
        <v/>
      </c>
      <c r="M58" s="40"/>
      <c r="N58" s="8"/>
      <c r="O58" s="86"/>
      <c r="P58" s="86"/>
      <c r="Q58" s="87" t="str">
        <f>IF(O58="","",S58*L58*LOOKUP(RIGHT($C$2,3),定数!$A$6:$A$13,定数!$B$6:$B$13))</f>
        <v/>
      </c>
      <c r="R58" s="87"/>
      <c r="S58" s="88" t="str">
        <f t="shared" si="7"/>
        <v/>
      </c>
      <c r="T58" s="88"/>
      <c r="U58" t="str">
        <f t="shared" si="10"/>
        <v/>
      </c>
      <c r="V58" t="str">
        <f t="shared" si="3"/>
        <v/>
      </c>
      <c r="W58" s="41" t="str">
        <f t="shared" si="8"/>
        <v/>
      </c>
      <c r="X58" s="42" t="str">
        <f t="shared" si="9"/>
        <v/>
      </c>
      <c r="Y58" t="str">
        <f t="shared" si="4"/>
        <v/>
      </c>
      <c r="Z58" t="str">
        <f t="shared" si="5"/>
        <v/>
      </c>
    </row>
    <row r="59" spans="1:26" x14ac:dyDescent="0.15">
      <c r="A59" s="40">
        <v>51</v>
      </c>
      <c r="B59" s="85" t="str">
        <f t="shared" si="0"/>
        <v/>
      </c>
      <c r="C59" s="85"/>
      <c r="D59" s="40"/>
      <c r="E59" s="8"/>
      <c r="F59" s="40"/>
      <c r="G59" s="86"/>
      <c r="H59" s="86"/>
      <c r="I59" s="40"/>
      <c r="J59" s="89" t="str">
        <f t="shared" si="6"/>
        <v/>
      </c>
      <c r="K59" s="90"/>
      <c r="L59" s="6" t="str">
        <f>IF(I59="","",(J59/I59)/LOOKUP(RIGHT($C$2,3),定数!$A$6:$A$13,定数!$B$6:$B$13))</f>
        <v/>
      </c>
      <c r="M59" s="40"/>
      <c r="N59" s="8"/>
      <c r="O59" s="86"/>
      <c r="P59" s="86"/>
      <c r="Q59" s="87" t="str">
        <f>IF(O59="","",S59*L59*LOOKUP(RIGHT($C$2,3),定数!$A$6:$A$13,定数!$B$6:$B$13))</f>
        <v/>
      </c>
      <c r="R59" s="87"/>
      <c r="S59" s="88" t="str">
        <f t="shared" si="7"/>
        <v/>
      </c>
      <c r="T59" s="88"/>
      <c r="U59" t="str">
        <f t="shared" si="10"/>
        <v/>
      </c>
      <c r="V59" t="str">
        <f t="shared" si="3"/>
        <v/>
      </c>
      <c r="W59" s="41" t="str">
        <f t="shared" si="8"/>
        <v/>
      </c>
      <c r="X59" s="42" t="str">
        <f t="shared" si="9"/>
        <v/>
      </c>
      <c r="Y59" t="str">
        <f t="shared" si="4"/>
        <v/>
      </c>
      <c r="Z59" t="str">
        <f t="shared" si="5"/>
        <v/>
      </c>
    </row>
    <row r="60" spans="1:26" x14ac:dyDescent="0.15">
      <c r="A60" s="40">
        <v>52</v>
      </c>
      <c r="B60" s="85" t="str">
        <f t="shared" si="0"/>
        <v/>
      </c>
      <c r="C60" s="85"/>
      <c r="D60" s="40"/>
      <c r="E60" s="8"/>
      <c r="F60" s="40"/>
      <c r="G60" s="86"/>
      <c r="H60" s="86"/>
      <c r="I60" s="40"/>
      <c r="J60" s="89" t="str">
        <f t="shared" si="6"/>
        <v/>
      </c>
      <c r="K60" s="90"/>
      <c r="L60" s="6" t="str">
        <f>IF(I60="","",(J60/I60)/LOOKUP(RIGHT($C$2,3),定数!$A$6:$A$13,定数!$B$6:$B$13))</f>
        <v/>
      </c>
      <c r="M60" s="40"/>
      <c r="N60" s="8"/>
      <c r="O60" s="86"/>
      <c r="P60" s="86"/>
      <c r="Q60" s="87" t="str">
        <f>IF(O60="","",S60*L60*LOOKUP(RIGHT($C$2,3),定数!$A$6:$A$13,定数!$B$6:$B$13))</f>
        <v/>
      </c>
      <c r="R60" s="87"/>
      <c r="S60" s="88" t="str">
        <f t="shared" si="7"/>
        <v/>
      </c>
      <c r="T60" s="88"/>
      <c r="U60" t="str">
        <f t="shared" si="10"/>
        <v/>
      </c>
      <c r="V60" t="str">
        <f t="shared" si="3"/>
        <v/>
      </c>
      <c r="W60" s="41" t="str">
        <f t="shared" si="8"/>
        <v/>
      </c>
      <c r="X60" s="42" t="str">
        <f t="shared" si="9"/>
        <v/>
      </c>
      <c r="Y60" t="str">
        <f t="shared" si="4"/>
        <v/>
      </c>
      <c r="Z60" t="str">
        <f t="shared" si="5"/>
        <v/>
      </c>
    </row>
    <row r="61" spans="1:26" x14ac:dyDescent="0.15">
      <c r="A61" s="40">
        <v>53</v>
      </c>
      <c r="B61" s="85" t="str">
        <f t="shared" si="0"/>
        <v/>
      </c>
      <c r="C61" s="85"/>
      <c r="D61" s="40"/>
      <c r="E61" s="8"/>
      <c r="F61" s="40"/>
      <c r="G61" s="86"/>
      <c r="H61" s="86"/>
      <c r="I61" s="40"/>
      <c r="J61" s="89" t="str">
        <f t="shared" si="6"/>
        <v/>
      </c>
      <c r="K61" s="90"/>
      <c r="L61" s="6" t="str">
        <f>IF(I61="","",(J61/I61)/LOOKUP(RIGHT($C$2,3),定数!$A$6:$A$13,定数!$B$6:$B$13))</f>
        <v/>
      </c>
      <c r="M61" s="40"/>
      <c r="N61" s="8"/>
      <c r="O61" s="86"/>
      <c r="P61" s="86"/>
      <c r="Q61" s="87" t="str">
        <f>IF(O61="","",S61*L61*LOOKUP(RIGHT($C$2,3),定数!$A$6:$A$13,定数!$B$6:$B$13))</f>
        <v/>
      </c>
      <c r="R61" s="87"/>
      <c r="S61" s="88" t="str">
        <f t="shared" si="7"/>
        <v/>
      </c>
      <c r="T61" s="88"/>
      <c r="U61" t="str">
        <f t="shared" si="10"/>
        <v/>
      </c>
      <c r="V61" t="str">
        <f t="shared" si="3"/>
        <v/>
      </c>
      <c r="W61" s="41" t="str">
        <f t="shared" si="8"/>
        <v/>
      </c>
      <c r="X61" s="42" t="str">
        <f t="shared" si="9"/>
        <v/>
      </c>
      <c r="Y61" t="str">
        <f t="shared" si="4"/>
        <v/>
      </c>
      <c r="Z61" t="str">
        <f t="shared" si="5"/>
        <v/>
      </c>
    </row>
    <row r="62" spans="1:26" x14ac:dyDescent="0.15">
      <c r="A62" s="40">
        <v>54</v>
      </c>
      <c r="B62" s="85" t="str">
        <f t="shared" si="0"/>
        <v/>
      </c>
      <c r="C62" s="85"/>
      <c r="D62" s="40"/>
      <c r="E62" s="8"/>
      <c r="F62" s="40"/>
      <c r="G62" s="86"/>
      <c r="H62" s="86"/>
      <c r="I62" s="40"/>
      <c r="J62" s="89" t="str">
        <f t="shared" si="6"/>
        <v/>
      </c>
      <c r="K62" s="90"/>
      <c r="L62" s="6" t="str">
        <f>IF(I62="","",(J62/I62)/LOOKUP(RIGHT($C$2,3),定数!$A$6:$A$13,定数!$B$6:$B$13))</f>
        <v/>
      </c>
      <c r="M62" s="40"/>
      <c r="N62" s="8"/>
      <c r="O62" s="86"/>
      <c r="P62" s="86"/>
      <c r="Q62" s="87" t="str">
        <f>IF(O62="","",S62*L62*LOOKUP(RIGHT($C$2,3),定数!$A$6:$A$13,定数!$B$6:$B$13))</f>
        <v/>
      </c>
      <c r="R62" s="87"/>
      <c r="S62" s="88" t="str">
        <f t="shared" si="7"/>
        <v/>
      </c>
      <c r="T62" s="88"/>
      <c r="U62" t="str">
        <f t="shared" si="10"/>
        <v/>
      </c>
      <c r="V62" t="str">
        <f t="shared" si="3"/>
        <v/>
      </c>
      <c r="W62" s="41" t="str">
        <f t="shared" si="8"/>
        <v/>
      </c>
      <c r="X62" s="42" t="str">
        <f t="shared" si="9"/>
        <v/>
      </c>
      <c r="Y62" t="str">
        <f t="shared" si="4"/>
        <v/>
      </c>
      <c r="Z62" t="str">
        <f t="shared" si="5"/>
        <v/>
      </c>
    </row>
    <row r="63" spans="1:26" x14ac:dyDescent="0.15">
      <c r="A63" s="40">
        <v>55</v>
      </c>
      <c r="B63" s="85" t="str">
        <f t="shared" si="0"/>
        <v/>
      </c>
      <c r="C63" s="85"/>
      <c r="D63" s="40"/>
      <c r="E63" s="8"/>
      <c r="F63" s="40"/>
      <c r="G63" s="86"/>
      <c r="H63" s="86"/>
      <c r="I63" s="40"/>
      <c r="J63" s="89" t="str">
        <f t="shared" si="6"/>
        <v/>
      </c>
      <c r="K63" s="90"/>
      <c r="L63" s="6" t="str">
        <f>IF(I63="","",(J63/I63)/LOOKUP(RIGHT($C$2,3),定数!$A$6:$A$13,定数!$B$6:$B$13))</f>
        <v/>
      </c>
      <c r="M63" s="40"/>
      <c r="N63" s="8"/>
      <c r="O63" s="86"/>
      <c r="P63" s="86"/>
      <c r="Q63" s="87" t="str">
        <f>IF(O63="","",S63*L63*LOOKUP(RIGHT($C$2,3),定数!$A$6:$A$13,定数!$B$6:$B$13))</f>
        <v/>
      </c>
      <c r="R63" s="87"/>
      <c r="S63" s="88" t="str">
        <f t="shared" si="7"/>
        <v/>
      </c>
      <c r="T63" s="88"/>
      <c r="U63" t="str">
        <f t="shared" si="10"/>
        <v/>
      </c>
      <c r="V63" t="str">
        <f t="shared" si="3"/>
        <v/>
      </c>
      <c r="W63" s="41" t="str">
        <f t="shared" si="8"/>
        <v/>
      </c>
      <c r="X63" s="42" t="str">
        <f t="shared" si="9"/>
        <v/>
      </c>
      <c r="Y63" t="str">
        <f t="shared" si="4"/>
        <v/>
      </c>
      <c r="Z63" t="str">
        <f t="shared" si="5"/>
        <v/>
      </c>
    </row>
    <row r="64" spans="1:26" x14ac:dyDescent="0.15">
      <c r="A64" s="40">
        <v>56</v>
      </c>
      <c r="B64" s="85" t="str">
        <f t="shared" si="0"/>
        <v/>
      </c>
      <c r="C64" s="85"/>
      <c r="D64" s="40"/>
      <c r="E64" s="8"/>
      <c r="F64" s="40"/>
      <c r="G64" s="86"/>
      <c r="H64" s="86"/>
      <c r="I64" s="40"/>
      <c r="J64" s="89" t="str">
        <f t="shared" si="6"/>
        <v/>
      </c>
      <c r="K64" s="90"/>
      <c r="L64" s="6" t="str">
        <f>IF(I64="","",(J64/I64)/LOOKUP(RIGHT($C$2,3),定数!$A$6:$A$13,定数!$B$6:$B$13))</f>
        <v/>
      </c>
      <c r="M64" s="40"/>
      <c r="N64" s="8"/>
      <c r="O64" s="86"/>
      <c r="P64" s="86"/>
      <c r="Q64" s="87" t="str">
        <f>IF(O64="","",S64*L64*LOOKUP(RIGHT($C$2,3),定数!$A$6:$A$13,定数!$B$6:$B$13))</f>
        <v/>
      </c>
      <c r="R64" s="87"/>
      <c r="S64" s="88" t="str">
        <f t="shared" si="7"/>
        <v/>
      </c>
      <c r="T64" s="88"/>
      <c r="U64" t="str">
        <f t="shared" si="10"/>
        <v/>
      </c>
      <c r="V64" t="str">
        <f t="shared" si="3"/>
        <v/>
      </c>
      <c r="W64" s="41" t="str">
        <f t="shared" si="8"/>
        <v/>
      </c>
      <c r="X64" s="42" t="str">
        <f t="shared" si="9"/>
        <v/>
      </c>
      <c r="Y64" t="str">
        <f t="shared" si="4"/>
        <v/>
      </c>
      <c r="Z64" t="str">
        <f t="shared" si="5"/>
        <v/>
      </c>
    </row>
    <row r="65" spans="1:26" x14ac:dyDescent="0.15">
      <c r="A65" s="40">
        <v>57</v>
      </c>
      <c r="B65" s="85" t="str">
        <f t="shared" si="0"/>
        <v/>
      </c>
      <c r="C65" s="85"/>
      <c r="D65" s="40"/>
      <c r="E65" s="8"/>
      <c r="F65" s="40"/>
      <c r="G65" s="86"/>
      <c r="H65" s="86"/>
      <c r="I65" s="40"/>
      <c r="J65" s="89" t="str">
        <f t="shared" si="6"/>
        <v/>
      </c>
      <c r="K65" s="90"/>
      <c r="L65" s="6" t="str">
        <f>IF(I65="","",(J65/I65)/LOOKUP(RIGHT($C$2,3),定数!$A$6:$A$13,定数!$B$6:$B$13))</f>
        <v/>
      </c>
      <c r="M65" s="40"/>
      <c r="N65" s="8"/>
      <c r="O65" s="86"/>
      <c r="P65" s="86"/>
      <c r="Q65" s="87" t="str">
        <f>IF(O65="","",S65*L65*LOOKUP(RIGHT($C$2,3),定数!$A$6:$A$13,定数!$B$6:$B$13))</f>
        <v/>
      </c>
      <c r="R65" s="87"/>
      <c r="S65" s="88" t="str">
        <f t="shared" si="7"/>
        <v/>
      </c>
      <c r="T65" s="88"/>
      <c r="U65" t="str">
        <f t="shared" si="10"/>
        <v/>
      </c>
      <c r="V65" t="str">
        <f t="shared" si="3"/>
        <v/>
      </c>
      <c r="W65" s="41" t="str">
        <f t="shared" si="8"/>
        <v/>
      </c>
      <c r="X65" s="42" t="str">
        <f t="shared" si="9"/>
        <v/>
      </c>
      <c r="Y65" t="str">
        <f t="shared" si="4"/>
        <v/>
      </c>
      <c r="Z65" t="str">
        <f t="shared" si="5"/>
        <v/>
      </c>
    </row>
    <row r="66" spans="1:26" x14ac:dyDescent="0.15">
      <c r="A66" s="40">
        <v>58</v>
      </c>
      <c r="B66" s="85" t="str">
        <f t="shared" si="0"/>
        <v/>
      </c>
      <c r="C66" s="85"/>
      <c r="D66" s="40"/>
      <c r="E66" s="8"/>
      <c r="F66" s="40"/>
      <c r="G66" s="86"/>
      <c r="H66" s="86"/>
      <c r="I66" s="40"/>
      <c r="J66" s="89" t="str">
        <f t="shared" si="6"/>
        <v/>
      </c>
      <c r="K66" s="90"/>
      <c r="L66" s="6" t="str">
        <f>IF(I66="","",(J66/I66)/LOOKUP(RIGHT($C$2,3),定数!$A$6:$A$13,定数!$B$6:$B$13))</f>
        <v/>
      </c>
      <c r="M66" s="40"/>
      <c r="N66" s="8"/>
      <c r="O66" s="86"/>
      <c r="P66" s="86"/>
      <c r="Q66" s="87" t="str">
        <f>IF(O66="","",S66*L66*LOOKUP(RIGHT($C$2,3),定数!$A$6:$A$13,定数!$B$6:$B$13))</f>
        <v/>
      </c>
      <c r="R66" s="87"/>
      <c r="S66" s="88" t="str">
        <f t="shared" si="7"/>
        <v/>
      </c>
      <c r="T66" s="88"/>
      <c r="U66" t="str">
        <f t="shared" si="10"/>
        <v/>
      </c>
      <c r="V66" t="str">
        <f t="shared" si="3"/>
        <v/>
      </c>
      <c r="W66" s="41" t="str">
        <f t="shared" si="8"/>
        <v/>
      </c>
      <c r="X66" s="42" t="str">
        <f t="shared" si="9"/>
        <v/>
      </c>
      <c r="Y66" t="str">
        <f t="shared" si="4"/>
        <v/>
      </c>
      <c r="Z66" t="str">
        <f t="shared" si="5"/>
        <v/>
      </c>
    </row>
    <row r="67" spans="1:26" x14ac:dyDescent="0.15">
      <c r="A67" s="40">
        <v>59</v>
      </c>
      <c r="B67" s="85" t="str">
        <f t="shared" si="0"/>
        <v/>
      </c>
      <c r="C67" s="85"/>
      <c r="D67" s="40"/>
      <c r="E67" s="8"/>
      <c r="F67" s="40"/>
      <c r="G67" s="86"/>
      <c r="H67" s="86"/>
      <c r="I67" s="40"/>
      <c r="J67" s="89" t="str">
        <f t="shared" si="6"/>
        <v/>
      </c>
      <c r="K67" s="90"/>
      <c r="L67" s="6" t="str">
        <f>IF(I67="","",(J67/I67)/LOOKUP(RIGHT($C$2,3),定数!$A$6:$A$13,定数!$B$6:$B$13))</f>
        <v/>
      </c>
      <c r="M67" s="40"/>
      <c r="N67" s="8"/>
      <c r="O67" s="86"/>
      <c r="P67" s="86"/>
      <c r="Q67" s="87" t="str">
        <f>IF(O67="","",S67*L67*LOOKUP(RIGHT($C$2,3),定数!$A$6:$A$13,定数!$B$6:$B$13))</f>
        <v/>
      </c>
      <c r="R67" s="87"/>
      <c r="S67" s="88" t="str">
        <f t="shared" si="7"/>
        <v/>
      </c>
      <c r="T67" s="88"/>
      <c r="U67" t="str">
        <f t="shared" si="10"/>
        <v/>
      </c>
      <c r="V67" t="str">
        <f t="shared" si="3"/>
        <v/>
      </c>
      <c r="W67" s="41" t="str">
        <f t="shared" si="8"/>
        <v/>
      </c>
      <c r="X67" s="42" t="str">
        <f t="shared" si="9"/>
        <v/>
      </c>
      <c r="Y67" t="str">
        <f t="shared" si="4"/>
        <v/>
      </c>
      <c r="Z67" t="str">
        <f t="shared" si="5"/>
        <v/>
      </c>
    </row>
    <row r="68" spans="1:26" x14ac:dyDescent="0.15">
      <c r="A68" s="40">
        <v>60</v>
      </c>
      <c r="B68" s="85" t="str">
        <f t="shared" si="0"/>
        <v/>
      </c>
      <c r="C68" s="85"/>
      <c r="D68" s="40"/>
      <c r="E68" s="8"/>
      <c r="F68" s="40"/>
      <c r="G68" s="86"/>
      <c r="H68" s="86"/>
      <c r="I68" s="40"/>
      <c r="J68" s="89" t="str">
        <f t="shared" si="6"/>
        <v/>
      </c>
      <c r="K68" s="90"/>
      <c r="L68" s="6" t="str">
        <f>IF(I68="","",(J68/I68)/LOOKUP(RIGHT($C$2,3),定数!$A$6:$A$13,定数!$B$6:$B$13))</f>
        <v/>
      </c>
      <c r="M68" s="40"/>
      <c r="N68" s="8"/>
      <c r="O68" s="86"/>
      <c r="P68" s="86"/>
      <c r="Q68" s="87" t="str">
        <f>IF(O68="","",S68*L68*LOOKUP(RIGHT($C$2,3),定数!$A$6:$A$13,定数!$B$6:$B$13))</f>
        <v/>
      </c>
      <c r="R68" s="87"/>
      <c r="S68" s="88" t="str">
        <f t="shared" si="7"/>
        <v/>
      </c>
      <c r="T68" s="88"/>
      <c r="U68" t="str">
        <f t="shared" si="10"/>
        <v/>
      </c>
      <c r="V68" t="str">
        <f t="shared" si="3"/>
        <v/>
      </c>
      <c r="W68" s="41" t="str">
        <f t="shared" si="8"/>
        <v/>
      </c>
      <c r="X68" s="42" t="str">
        <f t="shared" si="9"/>
        <v/>
      </c>
      <c r="Y68" t="str">
        <f t="shared" si="4"/>
        <v/>
      </c>
      <c r="Z68" t="str">
        <f t="shared" si="5"/>
        <v/>
      </c>
    </row>
    <row r="69" spans="1:26" x14ac:dyDescent="0.15">
      <c r="A69" s="40">
        <v>61</v>
      </c>
      <c r="B69" s="85" t="str">
        <f t="shared" si="0"/>
        <v/>
      </c>
      <c r="C69" s="85"/>
      <c r="D69" s="40"/>
      <c r="E69" s="8"/>
      <c r="F69" s="40"/>
      <c r="G69" s="86"/>
      <c r="H69" s="86"/>
      <c r="I69" s="40"/>
      <c r="J69" s="89" t="str">
        <f t="shared" si="6"/>
        <v/>
      </c>
      <c r="K69" s="90"/>
      <c r="L69" s="6" t="str">
        <f>IF(I69="","",(J69/I69)/LOOKUP(RIGHT($C$2,3),定数!$A$6:$A$13,定数!$B$6:$B$13))</f>
        <v/>
      </c>
      <c r="M69" s="40"/>
      <c r="N69" s="8"/>
      <c r="O69" s="86"/>
      <c r="P69" s="86"/>
      <c r="Q69" s="87" t="str">
        <f>IF(O69="","",S69*L69*LOOKUP(RIGHT($C$2,3),定数!$A$6:$A$13,定数!$B$6:$B$13))</f>
        <v/>
      </c>
      <c r="R69" s="87"/>
      <c r="S69" s="88" t="str">
        <f t="shared" si="7"/>
        <v/>
      </c>
      <c r="T69" s="88"/>
      <c r="U69" t="str">
        <f t="shared" si="10"/>
        <v/>
      </c>
      <c r="V69" t="str">
        <f t="shared" si="3"/>
        <v/>
      </c>
      <c r="W69" s="41" t="str">
        <f t="shared" si="8"/>
        <v/>
      </c>
      <c r="X69" s="42" t="str">
        <f t="shared" si="9"/>
        <v/>
      </c>
      <c r="Y69" t="str">
        <f t="shared" si="4"/>
        <v/>
      </c>
      <c r="Z69" t="str">
        <f t="shared" si="5"/>
        <v/>
      </c>
    </row>
    <row r="70" spans="1:26" x14ac:dyDescent="0.15">
      <c r="A70" s="40">
        <v>62</v>
      </c>
      <c r="B70" s="85" t="str">
        <f t="shared" si="0"/>
        <v/>
      </c>
      <c r="C70" s="85"/>
      <c r="D70" s="40"/>
      <c r="E70" s="8"/>
      <c r="F70" s="40"/>
      <c r="G70" s="86"/>
      <c r="H70" s="86"/>
      <c r="I70" s="40"/>
      <c r="J70" s="89" t="str">
        <f t="shared" si="6"/>
        <v/>
      </c>
      <c r="K70" s="90"/>
      <c r="L70" s="6" t="str">
        <f>IF(I70="","",(J70/I70)/LOOKUP(RIGHT($C$2,3),定数!$A$6:$A$13,定数!$B$6:$B$13))</f>
        <v/>
      </c>
      <c r="M70" s="40"/>
      <c r="N70" s="8"/>
      <c r="O70" s="86"/>
      <c r="P70" s="86"/>
      <c r="Q70" s="87" t="str">
        <f>IF(O70="","",S70*L70*LOOKUP(RIGHT($C$2,3),定数!$A$6:$A$13,定数!$B$6:$B$13))</f>
        <v/>
      </c>
      <c r="R70" s="87"/>
      <c r="S70" s="88" t="str">
        <f t="shared" si="7"/>
        <v/>
      </c>
      <c r="T70" s="88"/>
      <c r="U70" t="str">
        <f t="shared" si="10"/>
        <v/>
      </c>
      <c r="V70" t="str">
        <f t="shared" si="3"/>
        <v/>
      </c>
      <c r="W70" s="41" t="str">
        <f t="shared" si="8"/>
        <v/>
      </c>
      <c r="X70" s="42" t="str">
        <f t="shared" si="9"/>
        <v/>
      </c>
      <c r="Y70" t="str">
        <f t="shared" si="4"/>
        <v/>
      </c>
      <c r="Z70" t="str">
        <f t="shared" si="5"/>
        <v/>
      </c>
    </row>
    <row r="71" spans="1:26" x14ac:dyDescent="0.15">
      <c r="A71" s="40">
        <v>63</v>
      </c>
      <c r="B71" s="85" t="str">
        <f t="shared" si="0"/>
        <v/>
      </c>
      <c r="C71" s="85"/>
      <c r="D71" s="40"/>
      <c r="E71" s="8"/>
      <c r="F71" s="40"/>
      <c r="G71" s="86"/>
      <c r="H71" s="86"/>
      <c r="I71" s="40"/>
      <c r="J71" s="89" t="str">
        <f t="shared" si="6"/>
        <v/>
      </c>
      <c r="K71" s="90"/>
      <c r="L71" s="6" t="str">
        <f>IF(I71="","",(J71/I71)/LOOKUP(RIGHT($C$2,3),定数!$A$6:$A$13,定数!$B$6:$B$13))</f>
        <v/>
      </c>
      <c r="M71" s="40"/>
      <c r="N71" s="8"/>
      <c r="O71" s="86"/>
      <c r="P71" s="86"/>
      <c r="Q71" s="87" t="str">
        <f>IF(O71="","",S71*L71*LOOKUP(RIGHT($C$2,3),定数!$A$6:$A$13,定数!$B$6:$B$13))</f>
        <v/>
      </c>
      <c r="R71" s="87"/>
      <c r="S71" s="88" t="str">
        <f t="shared" si="7"/>
        <v/>
      </c>
      <c r="T71" s="88"/>
      <c r="U71" t="str">
        <f t="shared" si="10"/>
        <v/>
      </c>
      <c r="V71" t="str">
        <f t="shared" si="3"/>
        <v/>
      </c>
      <c r="W71" s="41" t="str">
        <f t="shared" si="8"/>
        <v/>
      </c>
      <c r="X71" s="42" t="str">
        <f t="shared" si="9"/>
        <v/>
      </c>
      <c r="Y71" t="str">
        <f t="shared" si="4"/>
        <v/>
      </c>
      <c r="Z71" t="str">
        <f t="shared" si="5"/>
        <v/>
      </c>
    </row>
    <row r="72" spans="1:26" x14ac:dyDescent="0.15">
      <c r="A72" s="40">
        <v>64</v>
      </c>
      <c r="B72" s="85" t="str">
        <f t="shared" si="0"/>
        <v/>
      </c>
      <c r="C72" s="85"/>
      <c r="D72" s="40"/>
      <c r="E72" s="8"/>
      <c r="F72" s="40"/>
      <c r="G72" s="86"/>
      <c r="H72" s="86"/>
      <c r="I72" s="40"/>
      <c r="J72" s="89" t="str">
        <f t="shared" si="6"/>
        <v/>
      </c>
      <c r="K72" s="90"/>
      <c r="L72" s="6" t="str">
        <f>IF(I72="","",(J72/I72)/LOOKUP(RIGHT($C$2,3),定数!$A$6:$A$13,定数!$B$6:$B$13))</f>
        <v/>
      </c>
      <c r="M72" s="40"/>
      <c r="N72" s="8"/>
      <c r="O72" s="86"/>
      <c r="P72" s="86"/>
      <c r="Q72" s="87" t="str">
        <f>IF(O72="","",S72*L72*LOOKUP(RIGHT($C$2,3),定数!$A$6:$A$13,定数!$B$6:$B$13))</f>
        <v/>
      </c>
      <c r="R72" s="87"/>
      <c r="S72" s="88" t="str">
        <f t="shared" si="7"/>
        <v/>
      </c>
      <c r="T72" s="88"/>
      <c r="U72" t="str">
        <f t="shared" si="10"/>
        <v/>
      </c>
      <c r="V72" t="str">
        <f t="shared" si="3"/>
        <v/>
      </c>
      <c r="W72" s="41" t="str">
        <f t="shared" si="8"/>
        <v/>
      </c>
      <c r="X72" s="42" t="str">
        <f t="shared" si="9"/>
        <v/>
      </c>
      <c r="Y72" t="str">
        <f t="shared" si="4"/>
        <v/>
      </c>
      <c r="Z72" t="str">
        <f t="shared" si="5"/>
        <v/>
      </c>
    </row>
    <row r="73" spans="1:26" x14ac:dyDescent="0.15">
      <c r="A73" s="40">
        <v>65</v>
      </c>
      <c r="B73" s="85" t="str">
        <f t="shared" si="0"/>
        <v/>
      </c>
      <c r="C73" s="85"/>
      <c r="D73" s="40"/>
      <c r="E73" s="8"/>
      <c r="F73" s="40"/>
      <c r="G73" s="86"/>
      <c r="H73" s="86"/>
      <c r="I73" s="40"/>
      <c r="J73" s="89" t="str">
        <f t="shared" si="6"/>
        <v/>
      </c>
      <c r="K73" s="90"/>
      <c r="L73" s="6" t="str">
        <f>IF(I73="","",(J73/I73)/LOOKUP(RIGHT($C$2,3),定数!$A$6:$A$13,定数!$B$6:$B$13))</f>
        <v/>
      </c>
      <c r="M73" s="40"/>
      <c r="N73" s="8"/>
      <c r="O73" s="86"/>
      <c r="P73" s="86"/>
      <c r="Q73" s="87" t="str">
        <f>IF(O73="","",S73*L73*LOOKUP(RIGHT($C$2,3),定数!$A$6:$A$13,定数!$B$6:$B$13))</f>
        <v/>
      </c>
      <c r="R73" s="87"/>
      <c r="S73" s="88" t="str">
        <f t="shared" si="7"/>
        <v/>
      </c>
      <c r="T73" s="88"/>
      <c r="U73" t="str">
        <f t="shared" si="10"/>
        <v/>
      </c>
      <c r="V73" t="str">
        <f t="shared" si="3"/>
        <v/>
      </c>
      <c r="W73" s="41" t="str">
        <f t="shared" si="8"/>
        <v/>
      </c>
      <c r="X73" s="42" t="str">
        <f t="shared" si="9"/>
        <v/>
      </c>
      <c r="Y73" t="str">
        <f t="shared" si="4"/>
        <v/>
      </c>
      <c r="Z73" t="str">
        <f t="shared" si="5"/>
        <v/>
      </c>
    </row>
    <row r="74" spans="1:26" x14ac:dyDescent="0.15">
      <c r="A74" s="40">
        <v>66</v>
      </c>
      <c r="B74" s="85" t="str">
        <f t="shared" ref="B74:B108" si="11">IF(Q73="","",B73+Q73)</f>
        <v/>
      </c>
      <c r="C74" s="85"/>
      <c r="D74" s="40"/>
      <c r="E74" s="8"/>
      <c r="F74" s="40"/>
      <c r="G74" s="86"/>
      <c r="H74" s="86"/>
      <c r="I74" s="40"/>
      <c r="J74" s="89" t="str">
        <f t="shared" si="6"/>
        <v/>
      </c>
      <c r="K74" s="90"/>
      <c r="L74" s="6" t="str">
        <f>IF(I74="","",(J74/I74)/LOOKUP(RIGHT($C$2,3),定数!$A$6:$A$13,定数!$B$6:$B$13))</f>
        <v/>
      </c>
      <c r="M74" s="40"/>
      <c r="N74" s="8"/>
      <c r="O74" s="86"/>
      <c r="P74" s="86"/>
      <c r="Q74" s="87" t="str">
        <f>IF(O74="","",S74*L74*LOOKUP(RIGHT($C$2,3),定数!$A$6:$A$13,定数!$B$6:$B$13))</f>
        <v/>
      </c>
      <c r="R74" s="87"/>
      <c r="S74" s="88" t="str">
        <f t="shared" si="7"/>
        <v/>
      </c>
      <c r="T74" s="88"/>
      <c r="U74" t="str">
        <f t="shared" si="10"/>
        <v/>
      </c>
      <c r="V74" t="str">
        <f t="shared" si="10"/>
        <v/>
      </c>
      <c r="W74" s="41" t="str">
        <f t="shared" si="8"/>
        <v/>
      </c>
      <c r="X74" s="42" t="str">
        <f t="shared" si="9"/>
        <v/>
      </c>
      <c r="Y74" t="str">
        <f t="shared" ref="Y74:Y108" si="12">IF(Q74&gt;0,Q74,"")</f>
        <v/>
      </c>
      <c r="Z74" t="str">
        <f t="shared" ref="Z74:Z108" si="13">IF(Q74&lt;0,Q74,"")</f>
        <v/>
      </c>
    </row>
    <row r="75" spans="1:26" x14ac:dyDescent="0.15">
      <c r="A75" s="40">
        <v>67</v>
      </c>
      <c r="B75" s="85" t="str">
        <f t="shared" si="11"/>
        <v/>
      </c>
      <c r="C75" s="85"/>
      <c r="D75" s="40"/>
      <c r="E75" s="8"/>
      <c r="F75" s="40"/>
      <c r="G75" s="86"/>
      <c r="H75" s="86"/>
      <c r="I75" s="40"/>
      <c r="J75" s="89" t="str">
        <f t="shared" ref="J75:J108" si="14">IF(I75="","",B75*0.03)</f>
        <v/>
      </c>
      <c r="K75" s="90"/>
      <c r="L75" s="6" t="str">
        <f>IF(I75="","",(J75/I75)/LOOKUP(RIGHT($C$2,3),定数!$A$6:$A$13,定数!$B$6:$B$13))</f>
        <v/>
      </c>
      <c r="M75" s="40"/>
      <c r="N75" s="8"/>
      <c r="O75" s="86"/>
      <c r="P75" s="86"/>
      <c r="Q75" s="87" t="str">
        <f>IF(O75="","",S75*L75*LOOKUP(RIGHT($C$2,3),定数!$A$6:$A$13,定数!$B$6:$B$13))</f>
        <v/>
      </c>
      <c r="R75" s="87"/>
      <c r="S75" s="88" t="str">
        <f t="shared" si="7"/>
        <v/>
      </c>
      <c r="T75" s="88"/>
      <c r="U75" t="str">
        <f t="shared" ref="U75:V90" si="15">IF(R75&lt;&gt;"",IF(R75&lt;0,1+U74,0),"")</f>
        <v/>
      </c>
      <c r="V75" t="str">
        <f t="shared" si="15"/>
        <v/>
      </c>
      <c r="W75" s="41" t="str">
        <f t="shared" si="8"/>
        <v/>
      </c>
      <c r="X75" s="42" t="str">
        <f t="shared" si="9"/>
        <v/>
      </c>
      <c r="Y75" t="str">
        <f t="shared" si="12"/>
        <v/>
      </c>
      <c r="Z75" t="str">
        <f t="shared" si="13"/>
        <v/>
      </c>
    </row>
    <row r="76" spans="1:26" x14ac:dyDescent="0.15">
      <c r="A76" s="40">
        <v>68</v>
      </c>
      <c r="B76" s="85" t="str">
        <f t="shared" si="11"/>
        <v/>
      </c>
      <c r="C76" s="85"/>
      <c r="D76" s="40"/>
      <c r="E76" s="8"/>
      <c r="F76" s="40"/>
      <c r="G76" s="86"/>
      <c r="H76" s="86"/>
      <c r="I76" s="40"/>
      <c r="J76" s="89" t="str">
        <f t="shared" si="14"/>
        <v/>
      </c>
      <c r="K76" s="90"/>
      <c r="L76" s="6" t="str">
        <f>IF(I76="","",(J76/I76)/LOOKUP(RIGHT($C$2,3),定数!$A$6:$A$13,定数!$B$6:$B$13))</f>
        <v/>
      </c>
      <c r="M76" s="40"/>
      <c r="N76" s="8"/>
      <c r="O76" s="86"/>
      <c r="P76" s="86"/>
      <c r="Q76" s="87" t="str">
        <f>IF(O76="","",S76*L76*LOOKUP(RIGHT($C$2,3),定数!$A$6:$A$13,定数!$B$6:$B$13))</f>
        <v/>
      </c>
      <c r="R76" s="87"/>
      <c r="S76" s="88" t="str">
        <f t="shared" ref="S76:S108" si="16">IF(O76="","",IF(F76="買",(O76-G76),(G76-O76))*IF(RIGHT($C$2,3)="JPY",100,10000))</f>
        <v/>
      </c>
      <c r="T76" s="88"/>
      <c r="U76" t="str">
        <f t="shared" si="15"/>
        <v/>
      </c>
      <c r="V76" t="str">
        <f t="shared" si="15"/>
        <v/>
      </c>
      <c r="W76" s="41" t="str">
        <f t="shared" ref="W76:W108" si="17">IF(B76&lt;&gt;"",MAX(W75,B76),"")</f>
        <v/>
      </c>
      <c r="X76" s="42" t="str">
        <f t="shared" ref="X76:X108" si="18">IF(W76&lt;&gt;"",1-(B76/W76),"")</f>
        <v/>
      </c>
      <c r="Y76" t="str">
        <f t="shared" si="12"/>
        <v/>
      </c>
      <c r="Z76" t="str">
        <f t="shared" si="13"/>
        <v/>
      </c>
    </row>
    <row r="77" spans="1:26" x14ac:dyDescent="0.15">
      <c r="A77" s="40">
        <v>69</v>
      </c>
      <c r="B77" s="85" t="str">
        <f t="shared" si="11"/>
        <v/>
      </c>
      <c r="C77" s="85"/>
      <c r="D77" s="40"/>
      <c r="E77" s="8"/>
      <c r="F77" s="40"/>
      <c r="G77" s="86"/>
      <c r="H77" s="86"/>
      <c r="I77" s="40"/>
      <c r="J77" s="89" t="str">
        <f t="shared" si="14"/>
        <v/>
      </c>
      <c r="K77" s="90"/>
      <c r="L77" s="6" t="str">
        <f>IF(I77="","",(J77/I77)/LOOKUP(RIGHT($C$2,3),定数!$A$6:$A$13,定数!$B$6:$B$13))</f>
        <v/>
      </c>
      <c r="M77" s="40"/>
      <c r="N77" s="8"/>
      <c r="O77" s="86"/>
      <c r="P77" s="86"/>
      <c r="Q77" s="87" t="str">
        <f>IF(O77="","",S77*L77*LOOKUP(RIGHT($C$2,3),定数!$A$6:$A$13,定数!$B$6:$B$13))</f>
        <v/>
      </c>
      <c r="R77" s="87"/>
      <c r="S77" s="88" t="str">
        <f t="shared" si="16"/>
        <v/>
      </c>
      <c r="T77" s="88"/>
      <c r="U77" t="str">
        <f t="shared" si="15"/>
        <v/>
      </c>
      <c r="V77" t="str">
        <f t="shared" si="15"/>
        <v/>
      </c>
      <c r="W77" s="41" t="str">
        <f t="shared" si="17"/>
        <v/>
      </c>
      <c r="X77" s="42" t="str">
        <f t="shared" si="18"/>
        <v/>
      </c>
      <c r="Y77" t="str">
        <f t="shared" si="12"/>
        <v/>
      </c>
      <c r="Z77" t="str">
        <f t="shared" si="13"/>
        <v/>
      </c>
    </row>
    <row r="78" spans="1:26" x14ac:dyDescent="0.15">
      <c r="A78" s="40">
        <v>70</v>
      </c>
      <c r="B78" s="85" t="str">
        <f t="shared" si="11"/>
        <v/>
      </c>
      <c r="C78" s="85"/>
      <c r="D78" s="40"/>
      <c r="E78" s="8"/>
      <c r="F78" s="40"/>
      <c r="G78" s="86"/>
      <c r="H78" s="86"/>
      <c r="I78" s="40"/>
      <c r="J78" s="89" t="str">
        <f t="shared" si="14"/>
        <v/>
      </c>
      <c r="K78" s="90"/>
      <c r="L78" s="6" t="str">
        <f>IF(I78="","",(J78/I78)/LOOKUP(RIGHT($C$2,3),定数!$A$6:$A$13,定数!$B$6:$B$13))</f>
        <v/>
      </c>
      <c r="M78" s="40"/>
      <c r="N78" s="8"/>
      <c r="O78" s="86"/>
      <c r="P78" s="86"/>
      <c r="Q78" s="87" t="str">
        <f>IF(O78="","",S78*L78*LOOKUP(RIGHT($C$2,3),定数!$A$6:$A$13,定数!$B$6:$B$13))</f>
        <v/>
      </c>
      <c r="R78" s="87"/>
      <c r="S78" s="88" t="str">
        <f t="shared" si="16"/>
        <v/>
      </c>
      <c r="T78" s="88"/>
      <c r="U78" t="str">
        <f t="shared" si="15"/>
        <v/>
      </c>
      <c r="V78" t="str">
        <f t="shared" si="15"/>
        <v/>
      </c>
      <c r="W78" s="41" t="str">
        <f t="shared" si="17"/>
        <v/>
      </c>
      <c r="X78" s="42" t="str">
        <f t="shared" si="18"/>
        <v/>
      </c>
      <c r="Y78" t="str">
        <f t="shared" si="12"/>
        <v/>
      </c>
      <c r="Z78" t="str">
        <f t="shared" si="13"/>
        <v/>
      </c>
    </row>
    <row r="79" spans="1:26" x14ac:dyDescent="0.15">
      <c r="A79" s="40">
        <v>71</v>
      </c>
      <c r="B79" s="85" t="str">
        <f t="shared" si="11"/>
        <v/>
      </c>
      <c r="C79" s="85"/>
      <c r="D79" s="40"/>
      <c r="E79" s="8"/>
      <c r="F79" s="40"/>
      <c r="G79" s="86"/>
      <c r="H79" s="86"/>
      <c r="I79" s="40"/>
      <c r="J79" s="89" t="str">
        <f t="shared" si="14"/>
        <v/>
      </c>
      <c r="K79" s="90"/>
      <c r="L79" s="6" t="str">
        <f>IF(I79="","",(J79/I79)/LOOKUP(RIGHT($C$2,3),定数!$A$6:$A$13,定数!$B$6:$B$13))</f>
        <v/>
      </c>
      <c r="M79" s="40"/>
      <c r="N79" s="8"/>
      <c r="O79" s="86"/>
      <c r="P79" s="86"/>
      <c r="Q79" s="87" t="str">
        <f>IF(O79="","",S79*L79*LOOKUP(RIGHT($C$2,3),定数!$A$6:$A$13,定数!$B$6:$B$13))</f>
        <v/>
      </c>
      <c r="R79" s="87"/>
      <c r="S79" s="88" t="str">
        <f t="shared" si="16"/>
        <v/>
      </c>
      <c r="T79" s="88"/>
      <c r="U79" t="str">
        <f t="shared" si="15"/>
        <v/>
      </c>
      <c r="V79" t="str">
        <f t="shared" si="15"/>
        <v/>
      </c>
      <c r="W79" s="41" t="str">
        <f t="shared" si="17"/>
        <v/>
      </c>
      <c r="X79" s="42" t="str">
        <f t="shared" si="18"/>
        <v/>
      </c>
      <c r="Y79" t="str">
        <f t="shared" si="12"/>
        <v/>
      </c>
      <c r="Z79" t="str">
        <f t="shared" si="13"/>
        <v/>
      </c>
    </row>
    <row r="80" spans="1:26" x14ac:dyDescent="0.15">
      <c r="A80" s="40">
        <v>72</v>
      </c>
      <c r="B80" s="85" t="str">
        <f t="shared" si="11"/>
        <v/>
      </c>
      <c r="C80" s="85"/>
      <c r="D80" s="40"/>
      <c r="E80" s="8"/>
      <c r="F80" s="40"/>
      <c r="G80" s="86"/>
      <c r="H80" s="86"/>
      <c r="I80" s="40"/>
      <c r="J80" s="89" t="str">
        <f t="shared" si="14"/>
        <v/>
      </c>
      <c r="K80" s="90"/>
      <c r="L80" s="6" t="str">
        <f>IF(I80="","",(J80/I80)/LOOKUP(RIGHT($C$2,3),定数!$A$6:$A$13,定数!$B$6:$B$13))</f>
        <v/>
      </c>
      <c r="M80" s="40"/>
      <c r="N80" s="8"/>
      <c r="O80" s="86"/>
      <c r="P80" s="86"/>
      <c r="Q80" s="87" t="str">
        <f>IF(O80="","",S80*L80*LOOKUP(RIGHT($C$2,3),定数!$A$6:$A$13,定数!$B$6:$B$13))</f>
        <v/>
      </c>
      <c r="R80" s="87"/>
      <c r="S80" s="88" t="str">
        <f t="shared" si="16"/>
        <v/>
      </c>
      <c r="T80" s="88"/>
      <c r="U80" t="str">
        <f t="shared" si="15"/>
        <v/>
      </c>
      <c r="V80" t="str">
        <f t="shared" si="15"/>
        <v/>
      </c>
      <c r="W80" s="41" t="str">
        <f t="shared" si="17"/>
        <v/>
      </c>
      <c r="X80" s="42" t="str">
        <f t="shared" si="18"/>
        <v/>
      </c>
      <c r="Y80" t="str">
        <f t="shared" si="12"/>
        <v/>
      </c>
      <c r="Z80" t="str">
        <f t="shared" si="13"/>
        <v/>
      </c>
    </row>
    <row r="81" spans="1:26" x14ac:dyDescent="0.15">
      <c r="A81" s="40">
        <v>73</v>
      </c>
      <c r="B81" s="85" t="str">
        <f t="shared" si="11"/>
        <v/>
      </c>
      <c r="C81" s="85"/>
      <c r="D81" s="40"/>
      <c r="E81" s="8"/>
      <c r="F81" s="40"/>
      <c r="G81" s="86"/>
      <c r="H81" s="86"/>
      <c r="I81" s="40"/>
      <c r="J81" s="89" t="str">
        <f t="shared" si="14"/>
        <v/>
      </c>
      <c r="K81" s="90"/>
      <c r="L81" s="6" t="str">
        <f>IF(I81="","",(J81/I81)/LOOKUP(RIGHT($C$2,3),定数!$A$6:$A$13,定数!$B$6:$B$13))</f>
        <v/>
      </c>
      <c r="M81" s="40"/>
      <c r="N81" s="8"/>
      <c r="O81" s="86"/>
      <c r="P81" s="86"/>
      <c r="Q81" s="87" t="str">
        <f>IF(O81="","",S81*L81*LOOKUP(RIGHT($C$2,3),定数!$A$6:$A$13,定数!$B$6:$B$13))</f>
        <v/>
      </c>
      <c r="R81" s="87"/>
      <c r="S81" s="88" t="str">
        <f t="shared" si="16"/>
        <v/>
      </c>
      <c r="T81" s="88"/>
      <c r="U81" t="str">
        <f t="shared" si="15"/>
        <v/>
      </c>
      <c r="V81" t="str">
        <f t="shared" si="15"/>
        <v/>
      </c>
      <c r="W81" s="41" t="str">
        <f t="shared" si="17"/>
        <v/>
      </c>
      <c r="X81" s="42" t="str">
        <f t="shared" si="18"/>
        <v/>
      </c>
      <c r="Y81" t="str">
        <f t="shared" si="12"/>
        <v/>
      </c>
      <c r="Z81" t="str">
        <f t="shared" si="13"/>
        <v/>
      </c>
    </row>
    <row r="82" spans="1:26" x14ac:dyDescent="0.15">
      <c r="A82" s="40">
        <v>74</v>
      </c>
      <c r="B82" s="85" t="str">
        <f t="shared" si="11"/>
        <v/>
      </c>
      <c r="C82" s="85"/>
      <c r="D82" s="40"/>
      <c r="E82" s="8"/>
      <c r="F82" s="40"/>
      <c r="G82" s="86"/>
      <c r="H82" s="86"/>
      <c r="I82" s="40"/>
      <c r="J82" s="89" t="str">
        <f t="shared" si="14"/>
        <v/>
      </c>
      <c r="K82" s="90"/>
      <c r="L82" s="6" t="str">
        <f>IF(I82="","",(J82/I82)/LOOKUP(RIGHT($C$2,3),定数!$A$6:$A$13,定数!$B$6:$B$13))</f>
        <v/>
      </c>
      <c r="M82" s="40"/>
      <c r="N82" s="8"/>
      <c r="O82" s="86"/>
      <c r="P82" s="86"/>
      <c r="Q82" s="87" t="str">
        <f>IF(O82="","",S82*L82*LOOKUP(RIGHT($C$2,3),定数!$A$6:$A$13,定数!$B$6:$B$13))</f>
        <v/>
      </c>
      <c r="R82" s="87"/>
      <c r="S82" s="88" t="str">
        <f t="shared" si="16"/>
        <v/>
      </c>
      <c r="T82" s="88"/>
      <c r="U82" t="str">
        <f t="shared" si="15"/>
        <v/>
      </c>
      <c r="V82" t="str">
        <f t="shared" si="15"/>
        <v/>
      </c>
      <c r="W82" s="41" t="str">
        <f t="shared" si="17"/>
        <v/>
      </c>
      <c r="X82" s="42" t="str">
        <f t="shared" si="18"/>
        <v/>
      </c>
      <c r="Y82" t="str">
        <f t="shared" si="12"/>
        <v/>
      </c>
      <c r="Z82" t="str">
        <f t="shared" si="13"/>
        <v/>
      </c>
    </row>
    <row r="83" spans="1:26" x14ac:dyDescent="0.15">
      <c r="A83" s="40">
        <v>75</v>
      </c>
      <c r="B83" s="85" t="str">
        <f t="shared" si="11"/>
        <v/>
      </c>
      <c r="C83" s="85"/>
      <c r="D83" s="40"/>
      <c r="E83" s="8"/>
      <c r="F83" s="40"/>
      <c r="G83" s="86"/>
      <c r="H83" s="86"/>
      <c r="I83" s="40"/>
      <c r="J83" s="89" t="str">
        <f t="shared" si="14"/>
        <v/>
      </c>
      <c r="K83" s="90"/>
      <c r="L83" s="6" t="str">
        <f>IF(I83="","",(J83/I83)/LOOKUP(RIGHT($C$2,3),定数!$A$6:$A$13,定数!$B$6:$B$13))</f>
        <v/>
      </c>
      <c r="M83" s="40"/>
      <c r="N83" s="8"/>
      <c r="O83" s="86"/>
      <c r="P83" s="86"/>
      <c r="Q83" s="87" t="str">
        <f>IF(O83="","",S83*L83*LOOKUP(RIGHT($C$2,3),定数!$A$6:$A$13,定数!$B$6:$B$13))</f>
        <v/>
      </c>
      <c r="R83" s="87"/>
      <c r="S83" s="88" t="str">
        <f t="shared" si="16"/>
        <v/>
      </c>
      <c r="T83" s="88"/>
      <c r="U83" t="str">
        <f t="shared" si="15"/>
        <v/>
      </c>
      <c r="V83" t="str">
        <f t="shared" si="15"/>
        <v/>
      </c>
      <c r="W83" s="41" t="str">
        <f t="shared" si="17"/>
        <v/>
      </c>
      <c r="X83" s="42" t="str">
        <f t="shared" si="18"/>
        <v/>
      </c>
      <c r="Y83" t="str">
        <f t="shared" si="12"/>
        <v/>
      </c>
      <c r="Z83" t="str">
        <f t="shared" si="13"/>
        <v/>
      </c>
    </row>
    <row r="84" spans="1:26" x14ac:dyDescent="0.15">
      <c r="A84" s="40">
        <v>76</v>
      </c>
      <c r="B84" s="85" t="str">
        <f t="shared" si="11"/>
        <v/>
      </c>
      <c r="C84" s="85"/>
      <c r="D84" s="40"/>
      <c r="E84" s="8"/>
      <c r="F84" s="40"/>
      <c r="G84" s="86"/>
      <c r="H84" s="86"/>
      <c r="I84" s="40"/>
      <c r="J84" s="89" t="str">
        <f t="shared" si="14"/>
        <v/>
      </c>
      <c r="K84" s="90"/>
      <c r="L84" s="6" t="str">
        <f>IF(I84="","",(J84/I84)/LOOKUP(RIGHT($C$2,3),定数!$A$6:$A$13,定数!$B$6:$B$13))</f>
        <v/>
      </c>
      <c r="M84" s="40"/>
      <c r="N84" s="8"/>
      <c r="O84" s="86"/>
      <c r="P84" s="86"/>
      <c r="Q84" s="87" t="str">
        <f>IF(O84="","",S84*L84*LOOKUP(RIGHT($C$2,3),定数!$A$6:$A$13,定数!$B$6:$B$13))</f>
        <v/>
      </c>
      <c r="R84" s="87"/>
      <c r="S84" s="88" t="str">
        <f t="shared" si="16"/>
        <v/>
      </c>
      <c r="T84" s="88"/>
      <c r="U84" t="str">
        <f t="shared" si="15"/>
        <v/>
      </c>
      <c r="V84" t="str">
        <f t="shared" si="15"/>
        <v/>
      </c>
      <c r="W84" s="41" t="str">
        <f t="shared" si="17"/>
        <v/>
      </c>
      <c r="X84" s="42" t="str">
        <f t="shared" si="18"/>
        <v/>
      </c>
      <c r="Y84" t="str">
        <f t="shared" si="12"/>
        <v/>
      </c>
      <c r="Z84" t="str">
        <f t="shared" si="13"/>
        <v/>
      </c>
    </row>
    <row r="85" spans="1:26" x14ac:dyDescent="0.15">
      <c r="A85" s="40">
        <v>77</v>
      </c>
      <c r="B85" s="85" t="str">
        <f t="shared" si="11"/>
        <v/>
      </c>
      <c r="C85" s="85"/>
      <c r="D85" s="40"/>
      <c r="E85" s="8"/>
      <c r="F85" s="40"/>
      <c r="G85" s="86"/>
      <c r="H85" s="86"/>
      <c r="I85" s="40"/>
      <c r="J85" s="89" t="str">
        <f t="shared" si="14"/>
        <v/>
      </c>
      <c r="K85" s="90"/>
      <c r="L85" s="6" t="str">
        <f>IF(I85="","",(J85/I85)/LOOKUP(RIGHT($C$2,3),定数!$A$6:$A$13,定数!$B$6:$B$13))</f>
        <v/>
      </c>
      <c r="M85" s="40"/>
      <c r="N85" s="8"/>
      <c r="O85" s="86"/>
      <c r="P85" s="86"/>
      <c r="Q85" s="87" t="str">
        <f>IF(O85="","",S85*L85*LOOKUP(RIGHT($C$2,3),定数!$A$6:$A$13,定数!$B$6:$B$13))</f>
        <v/>
      </c>
      <c r="R85" s="87"/>
      <c r="S85" s="88" t="str">
        <f t="shared" si="16"/>
        <v/>
      </c>
      <c r="T85" s="88"/>
      <c r="U85" t="str">
        <f t="shared" si="15"/>
        <v/>
      </c>
      <c r="V85" t="str">
        <f t="shared" si="15"/>
        <v/>
      </c>
      <c r="W85" s="41" t="str">
        <f t="shared" si="17"/>
        <v/>
      </c>
      <c r="X85" s="42" t="str">
        <f t="shared" si="18"/>
        <v/>
      </c>
      <c r="Y85" t="str">
        <f t="shared" si="12"/>
        <v/>
      </c>
      <c r="Z85" t="str">
        <f t="shared" si="13"/>
        <v/>
      </c>
    </row>
    <row r="86" spans="1:26" x14ac:dyDescent="0.15">
      <c r="A86" s="40">
        <v>78</v>
      </c>
      <c r="B86" s="85" t="str">
        <f t="shared" si="11"/>
        <v/>
      </c>
      <c r="C86" s="85"/>
      <c r="D86" s="40"/>
      <c r="E86" s="8"/>
      <c r="F86" s="40"/>
      <c r="G86" s="86"/>
      <c r="H86" s="86"/>
      <c r="I86" s="40"/>
      <c r="J86" s="89" t="str">
        <f t="shared" si="14"/>
        <v/>
      </c>
      <c r="K86" s="90"/>
      <c r="L86" s="6" t="str">
        <f>IF(I86="","",(J86/I86)/LOOKUP(RIGHT($C$2,3),定数!$A$6:$A$13,定数!$B$6:$B$13))</f>
        <v/>
      </c>
      <c r="M86" s="40"/>
      <c r="N86" s="8"/>
      <c r="O86" s="86"/>
      <c r="P86" s="86"/>
      <c r="Q86" s="87" t="str">
        <f>IF(O86="","",S86*L86*LOOKUP(RIGHT($C$2,3),定数!$A$6:$A$13,定数!$B$6:$B$13))</f>
        <v/>
      </c>
      <c r="R86" s="87"/>
      <c r="S86" s="88" t="str">
        <f t="shared" si="16"/>
        <v/>
      </c>
      <c r="T86" s="88"/>
      <c r="U86" t="str">
        <f t="shared" si="15"/>
        <v/>
      </c>
      <c r="V86" t="str">
        <f t="shared" si="15"/>
        <v/>
      </c>
      <c r="W86" s="41" t="str">
        <f t="shared" si="17"/>
        <v/>
      </c>
      <c r="X86" s="42" t="str">
        <f t="shared" si="18"/>
        <v/>
      </c>
      <c r="Y86" t="str">
        <f t="shared" si="12"/>
        <v/>
      </c>
      <c r="Z86" t="str">
        <f t="shared" si="13"/>
        <v/>
      </c>
    </row>
    <row r="87" spans="1:26" x14ac:dyDescent="0.15">
      <c r="A87" s="40">
        <v>79</v>
      </c>
      <c r="B87" s="85" t="str">
        <f t="shared" si="11"/>
        <v/>
      </c>
      <c r="C87" s="85"/>
      <c r="D87" s="40"/>
      <c r="E87" s="8"/>
      <c r="F87" s="40"/>
      <c r="G87" s="86"/>
      <c r="H87" s="86"/>
      <c r="I87" s="40"/>
      <c r="J87" s="89" t="str">
        <f t="shared" si="14"/>
        <v/>
      </c>
      <c r="K87" s="90"/>
      <c r="L87" s="6" t="str">
        <f>IF(I87="","",(J87/I87)/LOOKUP(RIGHT($C$2,3),定数!$A$6:$A$13,定数!$B$6:$B$13))</f>
        <v/>
      </c>
      <c r="M87" s="40"/>
      <c r="N87" s="8"/>
      <c r="O87" s="86"/>
      <c r="P87" s="86"/>
      <c r="Q87" s="87" t="str">
        <f>IF(O87="","",S87*L87*LOOKUP(RIGHT($C$2,3),定数!$A$6:$A$13,定数!$B$6:$B$13))</f>
        <v/>
      </c>
      <c r="R87" s="87"/>
      <c r="S87" s="88" t="str">
        <f t="shared" si="16"/>
        <v/>
      </c>
      <c r="T87" s="88"/>
      <c r="U87" t="str">
        <f t="shared" si="15"/>
        <v/>
      </c>
      <c r="V87" t="str">
        <f t="shared" si="15"/>
        <v/>
      </c>
      <c r="W87" s="41" t="str">
        <f t="shared" si="17"/>
        <v/>
      </c>
      <c r="X87" s="42" t="str">
        <f t="shared" si="18"/>
        <v/>
      </c>
      <c r="Y87" t="str">
        <f t="shared" si="12"/>
        <v/>
      </c>
      <c r="Z87" t="str">
        <f t="shared" si="13"/>
        <v/>
      </c>
    </row>
    <row r="88" spans="1:26" x14ac:dyDescent="0.15">
      <c r="A88" s="40">
        <v>80</v>
      </c>
      <c r="B88" s="85" t="str">
        <f t="shared" si="11"/>
        <v/>
      </c>
      <c r="C88" s="85"/>
      <c r="D88" s="40"/>
      <c r="E88" s="8"/>
      <c r="F88" s="40"/>
      <c r="G88" s="86"/>
      <c r="H88" s="86"/>
      <c r="I88" s="40"/>
      <c r="J88" s="89" t="str">
        <f t="shared" si="14"/>
        <v/>
      </c>
      <c r="K88" s="90"/>
      <c r="L88" s="6" t="str">
        <f>IF(I88="","",(J88/I88)/LOOKUP(RIGHT($C$2,3),定数!$A$6:$A$13,定数!$B$6:$B$13))</f>
        <v/>
      </c>
      <c r="M88" s="40"/>
      <c r="N88" s="8"/>
      <c r="O88" s="86"/>
      <c r="P88" s="86"/>
      <c r="Q88" s="87" t="str">
        <f>IF(O88="","",S88*L88*LOOKUP(RIGHT($C$2,3),定数!$A$6:$A$13,定数!$B$6:$B$13))</f>
        <v/>
      </c>
      <c r="R88" s="87"/>
      <c r="S88" s="88" t="str">
        <f t="shared" si="16"/>
        <v/>
      </c>
      <c r="T88" s="88"/>
      <c r="U88" t="str">
        <f t="shared" si="15"/>
        <v/>
      </c>
      <c r="V88" t="str">
        <f t="shared" si="15"/>
        <v/>
      </c>
      <c r="W88" s="41" t="str">
        <f t="shared" si="17"/>
        <v/>
      </c>
      <c r="X88" s="42" t="str">
        <f t="shared" si="18"/>
        <v/>
      </c>
      <c r="Y88" t="str">
        <f t="shared" si="12"/>
        <v/>
      </c>
      <c r="Z88" t="str">
        <f t="shared" si="13"/>
        <v/>
      </c>
    </row>
    <row r="89" spans="1:26" x14ac:dyDescent="0.15">
      <c r="A89" s="40">
        <v>81</v>
      </c>
      <c r="B89" s="85" t="str">
        <f t="shared" si="11"/>
        <v/>
      </c>
      <c r="C89" s="85"/>
      <c r="D89" s="40"/>
      <c r="E89" s="8"/>
      <c r="F89" s="40"/>
      <c r="G89" s="86"/>
      <c r="H89" s="86"/>
      <c r="I89" s="40"/>
      <c r="J89" s="89" t="str">
        <f t="shared" si="14"/>
        <v/>
      </c>
      <c r="K89" s="90"/>
      <c r="L89" s="6" t="str">
        <f>IF(I89="","",(J89/I89)/LOOKUP(RIGHT($C$2,3),定数!$A$6:$A$13,定数!$B$6:$B$13))</f>
        <v/>
      </c>
      <c r="M89" s="40"/>
      <c r="N89" s="8"/>
      <c r="O89" s="86"/>
      <c r="P89" s="86"/>
      <c r="Q89" s="87" t="str">
        <f>IF(O89="","",S89*L89*LOOKUP(RIGHT($C$2,3),定数!$A$6:$A$13,定数!$B$6:$B$13))</f>
        <v/>
      </c>
      <c r="R89" s="87"/>
      <c r="S89" s="88" t="str">
        <f t="shared" si="16"/>
        <v/>
      </c>
      <c r="T89" s="88"/>
      <c r="U89" t="str">
        <f t="shared" si="15"/>
        <v/>
      </c>
      <c r="V89" t="str">
        <f t="shared" si="15"/>
        <v/>
      </c>
      <c r="W89" s="41" t="str">
        <f t="shared" si="17"/>
        <v/>
      </c>
      <c r="X89" s="42" t="str">
        <f t="shared" si="18"/>
        <v/>
      </c>
      <c r="Y89" t="str">
        <f t="shared" si="12"/>
        <v/>
      </c>
      <c r="Z89" t="str">
        <f t="shared" si="13"/>
        <v/>
      </c>
    </row>
    <row r="90" spans="1:26" x14ac:dyDescent="0.15">
      <c r="A90" s="40">
        <v>82</v>
      </c>
      <c r="B90" s="85" t="str">
        <f t="shared" si="11"/>
        <v/>
      </c>
      <c r="C90" s="85"/>
      <c r="D90" s="40"/>
      <c r="E90" s="8"/>
      <c r="F90" s="40"/>
      <c r="G90" s="86"/>
      <c r="H90" s="86"/>
      <c r="I90" s="40"/>
      <c r="J90" s="89" t="str">
        <f t="shared" si="14"/>
        <v/>
      </c>
      <c r="K90" s="90"/>
      <c r="L90" s="6" t="str">
        <f>IF(I90="","",(J90/I90)/LOOKUP(RIGHT($C$2,3),定数!$A$6:$A$13,定数!$B$6:$B$13))</f>
        <v/>
      </c>
      <c r="M90" s="40"/>
      <c r="N90" s="8"/>
      <c r="O90" s="86"/>
      <c r="P90" s="86"/>
      <c r="Q90" s="87" t="str">
        <f>IF(O90="","",S90*L90*LOOKUP(RIGHT($C$2,3),定数!$A$6:$A$13,定数!$B$6:$B$13))</f>
        <v/>
      </c>
      <c r="R90" s="87"/>
      <c r="S90" s="88" t="str">
        <f t="shared" si="16"/>
        <v/>
      </c>
      <c r="T90" s="88"/>
      <c r="U90" t="str">
        <f t="shared" si="15"/>
        <v/>
      </c>
      <c r="V90" t="str">
        <f t="shared" si="15"/>
        <v/>
      </c>
      <c r="W90" s="41" t="str">
        <f t="shared" si="17"/>
        <v/>
      </c>
      <c r="X90" s="42" t="str">
        <f t="shared" si="18"/>
        <v/>
      </c>
      <c r="Y90" t="str">
        <f t="shared" si="12"/>
        <v/>
      </c>
      <c r="Z90" t="str">
        <f t="shared" si="13"/>
        <v/>
      </c>
    </row>
    <row r="91" spans="1:26" x14ac:dyDescent="0.15">
      <c r="A91" s="40">
        <v>83</v>
      </c>
      <c r="B91" s="85" t="str">
        <f t="shared" si="11"/>
        <v/>
      </c>
      <c r="C91" s="85"/>
      <c r="D91" s="40"/>
      <c r="E91" s="8"/>
      <c r="F91" s="40"/>
      <c r="G91" s="86"/>
      <c r="H91" s="86"/>
      <c r="I91" s="40"/>
      <c r="J91" s="89" t="str">
        <f t="shared" si="14"/>
        <v/>
      </c>
      <c r="K91" s="90"/>
      <c r="L91" s="6" t="str">
        <f>IF(I91="","",(J91/I91)/LOOKUP(RIGHT($C$2,3),定数!$A$6:$A$13,定数!$B$6:$B$13))</f>
        <v/>
      </c>
      <c r="M91" s="40"/>
      <c r="N91" s="8"/>
      <c r="O91" s="86"/>
      <c r="P91" s="86"/>
      <c r="Q91" s="87" t="str">
        <f>IF(O91="","",S91*L91*LOOKUP(RIGHT($C$2,3),定数!$A$6:$A$13,定数!$B$6:$B$13))</f>
        <v/>
      </c>
      <c r="R91" s="87"/>
      <c r="S91" s="88" t="str">
        <f t="shared" si="16"/>
        <v/>
      </c>
      <c r="T91" s="88"/>
      <c r="U91" t="str">
        <f t="shared" ref="U91:V106" si="19">IF(R91&lt;&gt;"",IF(R91&lt;0,1+U90,0),"")</f>
        <v/>
      </c>
      <c r="V91" t="str">
        <f t="shared" si="19"/>
        <v/>
      </c>
      <c r="W91" s="41" t="str">
        <f t="shared" si="17"/>
        <v/>
      </c>
      <c r="X91" s="42" t="str">
        <f t="shared" si="18"/>
        <v/>
      </c>
      <c r="Y91" t="str">
        <f t="shared" si="12"/>
        <v/>
      </c>
      <c r="Z91" t="str">
        <f t="shared" si="13"/>
        <v/>
      </c>
    </row>
    <row r="92" spans="1:26" x14ac:dyDescent="0.15">
      <c r="A92" s="40">
        <v>84</v>
      </c>
      <c r="B92" s="85" t="str">
        <f t="shared" si="11"/>
        <v/>
      </c>
      <c r="C92" s="85"/>
      <c r="D92" s="40"/>
      <c r="E92" s="8"/>
      <c r="F92" s="40"/>
      <c r="G92" s="86"/>
      <c r="H92" s="86"/>
      <c r="I92" s="40"/>
      <c r="J92" s="89" t="str">
        <f t="shared" si="14"/>
        <v/>
      </c>
      <c r="K92" s="90"/>
      <c r="L92" s="6" t="str">
        <f>IF(I92="","",(J92/I92)/LOOKUP(RIGHT($C$2,3),定数!$A$6:$A$13,定数!$B$6:$B$13))</f>
        <v/>
      </c>
      <c r="M92" s="40"/>
      <c r="N92" s="8"/>
      <c r="O92" s="86"/>
      <c r="P92" s="86"/>
      <c r="Q92" s="87" t="str">
        <f>IF(O92="","",S92*L92*LOOKUP(RIGHT($C$2,3),定数!$A$6:$A$13,定数!$B$6:$B$13))</f>
        <v/>
      </c>
      <c r="R92" s="87"/>
      <c r="S92" s="88" t="str">
        <f t="shared" si="16"/>
        <v/>
      </c>
      <c r="T92" s="88"/>
      <c r="U92" t="str">
        <f t="shared" si="19"/>
        <v/>
      </c>
      <c r="V92" t="str">
        <f t="shared" si="19"/>
        <v/>
      </c>
      <c r="W92" s="41" t="str">
        <f t="shared" si="17"/>
        <v/>
      </c>
      <c r="X92" s="42" t="str">
        <f t="shared" si="18"/>
        <v/>
      </c>
      <c r="Y92" t="str">
        <f t="shared" si="12"/>
        <v/>
      </c>
      <c r="Z92" t="str">
        <f t="shared" si="13"/>
        <v/>
      </c>
    </row>
    <row r="93" spans="1:26" x14ac:dyDescent="0.15">
      <c r="A93" s="40">
        <v>85</v>
      </c>
      <c r="B93" s="85" t="str">
        <f t="shared" si="11"/>
        <v/>
      </c>
      <c r="C93" s="85"/>
      <c r="D93" s="40"/>
      <c r="E93" s="8"/>
      <c r="F93" s="40"/>
      <c r="G93" s="86"/>
      <c r="H93" s="86"/>
      <c r="I93" s="40"/>
      <c r="J93" s="89" t="str">
        <f t="shared" si="14"/>
        <v/>
      </c>
      <c r="K93" s="90"/>
      <c r="L93" s="6" t="str">
        <f>IF(I93="","",(J93/I93)/LOOKUP(RIGHT($C$2,3),定数!$A$6:$A$13,定数!$B$6:$B$13))</f>
        <v/>
      </c>
      <c r="M93" s="40"/>
      <c r="N93" s="8"/>
      <c r="O93" s="86"/>
      <c r="P93" s="86"/>
      <c r="Q93" s="87" t="str">
        <f>IF(O93="","",S93*L93*LOOKUP(RIGHT($C$2,3),定数!$A$6:$A$13,定数!$B$6:$B$13))</f>
        <v/>
      </c>
      <c r="R93" s="87"/>
      <c r="S93" s="88" t="str">
        <f t="shared" si="16"/>
        <v/>
      </c>
      <c r="T93" s="88"/>
      <c r="U93" t="str">
        <f t="shared" si="19"/>
        <v/>
      </c>
      <c r="V93" t="str">
        <f t="shared" si="19"/>
        <v/>
      </c>
      <c r="W93" s="41" t="str">
        <f t="shared" si="17"/>
        <v/>
      </c>
      <c r="X93" s="42" t="str">
        <f t="shared" si="18"/>
        <v/>
      </c>
      <c r="Y93" t="str">
        <f t="shared" si="12"/>
        <v/>
      </c>
      <c r="Z93" t="str">
        <f t="shared" si="13"/>
        <v/>
      </c>
    </row>
    <row r="94" spans="1:26" x14ac:dyDescent="0.15">
      <c r="A94" s="40">
        <v>86</v>
      </c>
      <c r="B94" s="85" t="str">
        <f t="shared" si="11"/>
        <v/>
      </c>
      <c r="C94" s="85"/>
      <c r="D94" s="40"/>
      <c r="E94" s="8"/>
      <c r="F94" s="40"/>
      <c r="G94" s="86"/>
      <c r="H94" s="86"/>
      <c r="I94" s="40"/>
      <c r="J94" s="89" t="str">
        <f t="shared" si="14"/>
        <v/>
      </c>
      <c r="K94" s="90"/>
      <c r="L94" s="6" t="str">
        <f>IF(I94="","",(J94/I94)/LOOKUP(RIGHT($C$2,3),定数!$A$6:$A$13,定数!$B$6:$B$13))</f>
        <v/>
      </c>
      <c r="M94" s="40"/>
      <c r="N94" s="8"/>
      <c r="O94" s="86"/>
      <c r="P94" s="86"/>
      <c r="Q94" s="87" t="str">
        <f>IF(O94="","",S94*L94*LOOKUP(RIGHT($C$2,3),定数!$A$6:$A$13,定数!$B$6:$B$13))</f>
        <v/>
      </c>
      <c r="R94" s="87"/>
      <c r="S94" s="88" t="str">
        <f t="shared" si="16"/>
        <v/>
      </c>
      <c r="T94" s="88"/>
      <c r="U94" t="str">
        <f t="shared" si="19"/>
        <v/>
      </c>
      <c r="V94" t="str">
        <f t="shared" si="19"/>
        <v/>
      </c>
      <c r="W94" s="41" t="str">
        <f t="shared" si="17"/>
        <v/>
      </c>
      <c r="X94" s="42" t="str">
        <f t="shared" si="18"/>
        <v/>
      </c>
      <c r="Y94" t="str">
        <f t="shared" si="12"/>
        <v/>
      </c>
      <c r="Z94" t="str">
        <f t="shared" si="13"/>
        <v/>
      </c>
    </row>
    <row r="95" spans="1:26" x14ac:dyDescent="0.15">
      <c r="A95" s="40">
        <v>87</v>
      </c>
      <c r="B95" s="85" t="str">
        <f t="shared" si="11"/>
        <v/>
      </c>
      <c r="C95" s="85"/>
      <c r="D95" s="40"/>
      <c r="E95" s="8"/>
      <c r="F95" s="40"/>
      <c r="G95" s="86"/>
      <c r="H95" s="86"/>
      <c r="I95" s="40"/>
      <c r="J95" s="89" t="str">
        <f t="shared" si="14"/>
        <v/>
      </c>
      <c r="K95" s="90"/>
      <c r="L95" s="6" t="str">
        <f>IF(I95="","",(J95/I95)/LOOKUP(RIGHT($C$2,3),定数!$A$6:$A$13,定数!$B$6:$B$13))</f>
        <v/>
      </c>
      <c r="M95" s="40"/>
      <c r="N95" s="8"/>
      <c r="O95" s="86"/>
      <c r="P95" s="86"/>
      <c r="Q95" s="87" t="str">
        <f>IF(O95="","",S95*L95*LOOKUP(RIGHT($C$2,3),定数!$A$6:$A$13,定数!$B$6:$B$13))</f>
        <v/>
      </c>
      <c r="R95" s="87"/>
      <c r="S95" s="88" t="str">
        <f t="shared" si="16"/>
        <v/>
      </c>
      <c r="T95" s="88"/>
      <c r="U95" t="str">
        <f t="shared" si="19"/>
        <v/>
      </c>
      <c r="V95" t="str">
        <f t="shared" si="19"/>
        <v/>
      </c>
      <c r="W95" s="41" t="str">
        <f t="shared" si="17"/>
        <v/>
      </c>
      <c r="X95" s="42" t="str">
        <f t="shared" si="18"/>
        <v/>
      </c>
      <c r="Y95" t="str">
        <f t="shared" si="12"/>
        <v/>
      </c>
      <c r="Z95" t="str">
        <f t="shared" si="13"/>
        <v/>
      </c>
    </row>
    <row r="96" spans="1:26" x14ac:dyDescent="0.15">
      <c r="A96" s="40">
        <v>88</v>
      </c>
      <c r="B96" s="85" t="str">
        <f t="shared" si="11"/>
        <v/>
      </c>
      <c r="C96" s="85"/>
      <c r="D96" s="40"/>
      <c r="E96" s="8"/>
      <c r="F96" s="40"/>
      <c r="G96" s="86"/>
      <c r="H96" s="86"/>
      <c r="I96" s="40"/>
      <c r="J96" s="89" t="str">
        <f t="shared" si="14"/>
        <v/>
      </c>
      <c r="K96" s="90"/>
      <c r="L96" s="6" t="str">
        <f>IF(I96="","",(J96/I96)/LOOKUP(RIGHT($C$2,3),定数!$A$6:$A$13,定数!$B$6:$B$13))</f>
        <v/>
      </c>
      <c r="M96" s="40"/>
      <c r="N96" s="8"/>
      <c r="O96" s="86"/>
      <c r="P96" s="86"/>
      <c r="Q96" s="87" t="str">
        <f>IF(O96="","",S96*L96*LOOKUP(RIGHT($C$2,3),定数!$A$6:$A$13,定数!$B$6:$B$13))</f>
        <v/>
      </c>
      <c r="R96" s="87"/>
      <c r="S96" s="88" t="str">
        <f t="shared" si="16"/>
        <v/>
      </c>
      <c r="T96" s="88"/>
      <c r="U96" t="str">
        <f t="shared" si="19"/>
        <v/>
      </c>
      <c r="V96" t="str">
        <f t="shared" si="19"/>
        <v/>
      </c>
      <c r="W96" s="41" t="str">
        <f t="shared" si="17"/>
        <v/>
      </c>
      <c r="X96" s="42" t="str">
        <f t="shared" si="18"/>
        <v/>
      </c>
      <c r="Y96" t="str">
        <f t="shared" si="12"/>
        <v/>
      </c>
      <c r="Z96" t="str">
        <f t="shared" si="13"/>
        <v/>
      </c>
    </row>
    <row r="97" spans="1:26" x14ac:dyDescent="0.15">
      <c r="A97" s="40">
        <v>89</v>
      </c>
      <c r="B97" s="85" t="str">
        <f t="shared" si="11"/>
        <v/>
      </c>
      <c r="C97" s="85"/>
      <c r="D97" s="40"/>
      <c r="E97" s="8"/>
      <c r="F97" s="40"/>
      <c r="G97" s="86"/>
      <c r="H97" s="86"/>
      <c r="I97" s="40"/>
      <c r="J97" s="89" t="str">
        <f t="shared" si="14"/>
        <v/>
      </c>
      <c r="K97" s="90"/>
      <c r="L97" s="6" t="str">
        <f>IF(I97="","",(J97/I97)/LOOKUP(RIGHT($C$2,3),定数!$A$6:$A$13,定数!$B$6:$B$13))</f>
        <v/>
      </c>
      <c r="M97" s="40"/>
      <c r="N97" s="8"/>
      <c r="O97" s="86"/>
      <c r="P97" s="86"/>
      <c r="Q97" s="87" t="str">
        <f>IF(O97="","",S97*L97*LOOKUP(RIGHT($C$2,3),定数!$A$6:$A$13,定数!$B$6:$B$13))</f>
        <v/>
      </c>
      <c r="R97" s="87"/>
      <c r="S97" s="88" t="str">
        <f t="shared" si="16"/>
        <v/>
      </c>
      <c r="T97" s="88"/>
      <c r="U97" t="str">
        <f t="shared" si="19"/>
        <v/>
      </c>
      <c r="V97" t="str">
        <f t="shared" si="19"/>
        <v/>
      </c>
      <c r="W97" s="41" t="str">
        <f t="shared" si="17"/>
        <v/>
      </c>
      <c r="X97" s="42" t="str">
        <f t="shared" si="18"/>
        <v/>
      </c>
      <c r="Y97" t="str">
        <f t="shared" si="12"/>
        <v/>
      </c>
      <c r="Z97" t="str">
        <f t="shared" si="13"/>
        <v/>
      </c>
    </row>
    <row r="98" spans="1:26" x14ac:dyDescent="0.15">
      <c r="A98" s="40">
        <v>90</v>
      </c>
      <c r="B98" s="85" t="str">
        <f t="shared" si="11"/>
        <v/>
      </c>
      <c r="C98" s="85"/>
      <c r="D98" s="40"/>
      <c r="E98" s="8"/>
      <c r="F98" s="40"/>
      <c r="G98" s="86"/>
      <c r="H98" s="86"/>
      <c r="I98" s="40"/>
      <c r="J98" s="89" t="str">
        <f t="shared" si="14"/>
        <v/>
      </c>
      <c r="K98" s="90"/>
      <c r="L98" s="6" t="str">
        <f>IF(I98="","",(J98/I98)/LOOKUP(RIGHT($C$2,3),定数!$A$6:$A$13,定数!$B$6:$B$13))</f>
        <v/>
      </c>
      <c r="M98" s="40"/>
      <c r="N98" s="8"/>
      <c r="O98" s="86"/>
      <c r="P98" s="86"/>
      <c r="Q98" s="87" t="str">
        <f>IF(O98="","",S98*L98*LOOKUP(RIGHT($C$2,3),定数!$A$6:$A$13,定数!$B$6:$B$13))</f>
        <v/>
      </c>
      <c r="R98" s="87"/>
      <c r="S98" s="88" t="str">
        <f t="shared" si="16"/>
        <v/>
      </c>
      <c r="T98" s="88"/>
      <c r="U98" t="str">
        <f t="shared" si="19"/>
        <v/>
      </c>
      <c r="V98" t="str">
        <f t="shared" si="19"/>
        <v/>
      </c>
      <c r="W98" s="41" t="str">
        <f t="shared" si="17"/>
        <v/>
      </c>
      <c r="X98" s="42" t="str">
        <f t="shared" si="18"/>
        <v/>
      </c>
      <c r="Y98" t="str">
        <f t="shared" si="12"/>
        <v/>
      </c>
      <c r="Z98" t="str">
        <f t="shared" si="13"/>
        <v/>
      </c>
    </row>
    <row r="99" spans="1:26" x14ac:dyDescent="0.15">
      <c r="A99" s="40">
        <v>91</v>
      </c>
      <c r="B99" s="85" t="str">
        <f t="shared" si="11"/>
        <v/>
      </c>
      <c r="C99" s="85"/>
      <c r="D99" s="40"/>
      <c r="E99" s="8"/>
      <c r="F99" s="40"/>
      <c r="G99" s="86"/>
      <c r="H99" s="86"/>
      <c r="I99" s="40"/>
      <c r="J99" s="89" t="str">
        <f t="shared" si="14"/>
        <v/>
      </c>
      <c r="K99" s="90"/>
      <c r="L99" s="6" t="str">
        <f>IF(I99="","",(J99/I99)/LOOKUP(RIGHT($C$2,3),定数!$A$6:$A$13,定数!$B$6:$B$13))</f>
        <v/>
      </c>
      <c r="M99" s="40"/>
      <c r="N99" s="8"/>
      <c r="O99" s="86"/>
      <c r="P99" s="86"/>
      <c r="Q99" s="87" t="str">
        <f>IF(O99="","",S99*L99*LOOKUP(RIGHT($C$2,3),定数!$A$6:$A$13,定数!$B$6:$B$13))</f>
        <v/>
      </c>
      <c r="R99" s="87"/>
      <c r="S99" s="88" t="str">
        <f t="shared" si="16"/>
        <v/>
      </c>
      <c r="T99" s="88"/>
      <c r="U99" t="str">
        <f t="shared" si="19"/>
        <v/>
      </c>
      <c r="V99" t="str">
        <f t="shared" si="19"/>
        <v/>
      </c>
      <c r="W99" s="41" t="str">
        <f t="shared" si="17"/>
        <v/>
      </c>
      <c r="X99" s="42" t="str">
        <f t="shared" si="18"/>
        <v/>
      </c>
      <c r="Y99" t="str">
        <f t="shared" si="12"/>
        <v/>
      </c>
      <c r="Z99" t="str">
        <f t="shared" si="13"/>
        <v/>
      </c>
    </row>
    <row r="100" spans="1:26" x14ac:dyDescent="0.15">
      <c r="A100" s="40">
        <v>92</v>
      </c>
      <c r="B100" s="85" t="str">
        <f t="shared" si="11"/>
        <v/>
      </c>
      <c r="C100" s="85"/>
      <c r="D100" s="40"/>
      <c r="E100" s="8"/>
      <c r="F100" s="40"/>
      <c r="G100" s="86"/>
      <c r="H100" s="86"/>
      <c r="I100" s="40"/>
      <c r="J100" s="89" t="str">
        <f t="shared" si="14"/>
        <v/>
      </c>
      <c r="K100" s="90"/>
      <c r="L100" s="6" t="str">
        <f>IF(I100="","",(J100/I100)/LOOKUP(RIGHT($C$2,3),定数!$A$6:$A$13,定数!$B$6:$B$13))</f>
        <v/>
      </c>
      <c r="M100" s="40"/>
      <c r="N100" s="8"/>
      <c r="O100" s="86"/>
      <c r="P100" s="86"/>
      <c r="Q100" s="87" t="str">
        <f>IF(O100="","",S100*L100*LOOKUP(RIGHT($C$2,3),定数!$A$6:$A$13,定数!$B$6:$B$13))</f>
        <v/>
      </c>
      <c r="R100" s="87"/>
      <c r="S100" s="88" t="str">
        <f t="shared" si="16"/>
        <v/>
      </c>
      <c r="T100" s="88"/>
      <c r="U100" t="str">
        <f t="shared" si="19"/>
        <v/>
      </c>
      <c r="V100" t="str">
        <f t="shared" si="19"/>
        <v/>
      </c>
      <c r="W100" s="41" t="str">
        <f t="shared" si="17"/>
        <v/>
      </c>
      <c r="X100" s="42" t="str">
        <f t="shared" si="18"/>
        <v/>
      </c>
      <c r="Y100" t="str">
        <f t="shared" si="12"/>
        <v/>
      </c>
      <c r="Z100" t="str">
        <f t="shared" si="13"/>
        <v/>
      </c>
    </row>
    <row r="101" spans="1:26" x14ac:dyDescent="0.15">
      <c r="A101" s="40">
        <v>93</v>
      </c>
      <c r="B101" s="85" t="str">
        <f t="shared" si="11"/>
        <v/>
      </c>
      <c r="C101" s="85"/>
      <c r="D101" s="40"/>
      <c r="E101" s="8"/>
      <c r="F101" s="40"/>
      <c r="G101" s="86"/>
      <c r="H101" s="86"/>
      <c r="I101" s="40"/>
      <c r="J101" s="89" t="str">
        <f t="shared" si="14"/>
        <v/>
      </c>
      <c r="K101" s="90"/>
      <c r="L101" s="6" t="str">
        <f>IF(I101="","",(J101/I101)/LOOKUP(RIGHT($C$2,3),定数!$A$6:$A$13,定数!$B$6:$B$13))</f>
        <v/>
      </c>
      <c r="M101" s="40"/>
      <c r="N101" s="8"/>
      <c r="O101" s="86"/>
      <c r="P101" s="86"/>
      <c r="Q101" s="87" t="str">
        <f>IF(O101="","",S101*L101*LOOKUP(RIGHT($C$2,3),定数!$A$6:$A$13,定数!$B$6:$B$13))</f>
        <v/>
      </c>
      <c r="R101" s="87"/>
      <c r="S101" s="88" t="str">
        <f t="shared" si="16"/>
        <v/>
      </c>
      <c r="T101" s="88"/>
      <c r="U101" t="str">
        <f t="shared" si="19"/>
        <v/>
      </c>
      <c r="V101" t="str">
        <f t="shared" si="19"/>
        <v/>
      </c>
      <c r="W101" s="41" t="str">
        <f t="shared" si="17"/>
        <v/>
      </c>
      <c r="X101" s="42" t="str">
        <f t="shared" si="18"/>
        <v/>
      </c>
      <c r="Y101" t="str">
        <f t="shared" si="12"/>
        <v/>
      </c>
      <c r="Z101" t="str">
        <f t="shared" si="13"/>
        <v/>
      </c>
    </row>
    <row r="102" spans="1:26" x14ac:dyDescent="0.15">
      <c r="A102" s="40">
        <v>94</v>
      </c>
      <c r="B102" s="85" t="str">
        <f t="shared" si="11"/>
        <v/>
      </c>
      <c r="C102" s="85"/>
      <c r="D102" s="40"/>
      <c r="E102" s="8"/>
      <c r="F102" s="40"/>
      <c r="G102" s="86"/>
      <c r="H102" s="86"/>
      <c r="I102" s="40"/>
      <c r="J102" s="89" t="str">
        <f t="shared" si="14"/>
        <v/>
      </c>
      <c r="K102" s="90"/>
      <c r="L102" s="6" t="str">
        <f>IF(I102="","",(J102/I102)/LOOKUP(RIGHT($C$2,3),定数!$A$6:$A$13,定数!$B$6:$B$13))</f>
        <v/>
      </c>
      <c r="M102" s="40"/>
      <c r="N102" s="8"/>
      <c r="O102" s="86"/>
      <c r="P102" s="86"/>
      <c r="Q102" s="87" t="str">
        <f>IF(O102="","",S102*L102*LOOKUP(RIGHT($C$2,3),定数!$A$6:$A$13,定数!$B$6:$B$13))</f>
        <v/>
      </c>
      <c r="R102" s="87"/>
      <c r="S102" s="88" t="str">
        <f t="shared" si="16"/>
        <v/>
      </c>
      <c r="T102" s="88"/>
      <c r="U102" t="str">
        <f t="shared" si="19"/>
        <v/>
      </c>
      <c r="V102" t="str">
        <f t="shared" si="19"/>
        <v/>
      </c>
      <c r="W102" s="41" t="str">
        <f t="shared" si="17"/>
        <v/>
      </c>
      <c r="X102" s="42" t="str">
        <f t="shared" si="18"/>
        <v/>
      </c>
      <c r="Y102" t="str">
        <f t="shared" si="12"/>
        <v/>
      </c>
      <c r="Z102" t="str">
        <f t="shared" si="13"/>
        <v/>
      </c>
    </row>
    <row r="103" spans="1:26" x14ac:dyDescent="0.15">
      <c r="A103" s="40">
        <v>95</v>
      </c>
      <c r="B103" s="85" t="str">
        <f t="shared" si="11"/>
        <v/>
      </c>
      <c r="C103" s="85"/>
      <c r="D103" s="40"/>
      <c r="E103" s="8"/>
      <c r="F103" s="40"/>
      <c r="G103" s="86"/>
      <c r="H103" s="86"/>
      <c r="I103" s="40"/>
      <c r="J103" s="89" t="str">
        <f t="shared" si="14"/>
        <v/>
      </c>
      <c r="K103" s="90"/>
      <c r="L103" s="6" t="str">
        <f>IF(I103="","",(J103/I103)/LOOKUP(RIGHT($C$2,3),定数!$A$6:$A$13,定数!$B$6:$B$13))</f>
        <v/>
      </c>
      <c r="M103" s="40"/>
      <c r="N103" s="8"/>
      <c r="O103" s="86"/>
      <c r="P103" s="86"/>
      <c r="Q103" s="87" t="str">
        <f>IF(O103="","",S103*L103*LOOKUP(RIGHT($C$2,3),定数!$A$6:$A$13,定数!$B$6:$B$13))</f>
        <v/>
      </c>
      <c r="R103" s="87"/>
      <c r="S103" s="88" t="str">
        <f t="shared" si="16"/>
        <v/>
      </c>
      <c r="T103" s="88"/>
      <c r="U103" t="str">
        <f t="shared" si="19"/>
        <v/>
      </c>
      <c r="V103" t="str">
        <f t="shared" si="19"/>
        <v/>
      </c>
      <c r="W103" s="41" t="str">
        <f t="shared" si="17"/>
        <v/>
      </c>
      <c r="X103" s="42" t="str">
        <f t="shared" si="18"/>
        <v/>
      </c>
      <c r="Y103" t="str">
        <f t="shared" si="12"/>
        <v/>
      </c>
      <c r="Z103" t="str">
        <f t="shared" si="13"/>
        <v/>
      </c>
    </row>
    <row r="104" spans="1:26" x14ac:dyDescent="0.15">
      <c r="A104" s="40">
        <v>96</v>
      </c>
      <c r="B104" s="85" t="str">
        <f t="shared" si="11"/>
        <v/>
      </c>
      <c r="C104" s="85"/>
      <c r="D104" s="40"/>
      <c r="E104" s="8"/>
      <c r="F104" s="40"/>
      <c r="G104" s="86"/>
      <c r="H104" s="86"/>
      <c r="I104" s="40"/>
      <c r="J104" s="89" t="str">
        <f t="shared" si="14"/>
        <v/>
      </c>
      <c r="K104" s="90"/>
      <c r="L104" s="6" t="str">
        <f>IF(I104="","",(J104/I104)/LOOKUP(RIGHT($C$2,3),定数!$A$6:$A$13,定数!$B$6:$B$13))</f>
        <v/>
      </c>
      <c r="M104" s="40"/>
      <c r="N104" s="8"/>
      <c r="O104" s="86"/>
      <c r="P104" s="86"/>
      <c r="Q104" s="87" t="str">
        <f>IF(O104="","",S104*L104*LOOKUP(RIGHT($C$2,3),定数!$A$6:$A$13,定数!$B$6:$B$13))</f>
        <v/>
      </c>
      <c r="R104" s="87"/>
      <c r="S104" s="88" t="str">
        <f t="shared" si="16"/>
        <v/>
      </c>
      <c r="T104" s="88"/>
      <c r="U104" t="str">
        <f t="shared" si="19"/>
        <v/>
      </c>
      <c r="V104" t="str">
        <f t="shared" si="19"/>
        <v/>
      </c>
      <c r="W104" s="41" t="str">
        <f t="shared" si="17"/>
        <v/>
      </c>
      <c r="X104" s="42" t="str">
        <f t="shared" si="18"/>
        <v/>
      </c>
      <c r="Y104" t="str">
        <f t="shared" si="12"/>
        <v/>
      </c>
      <c r="Z104" t="str">
        <f t="shared" si="13"/>
        <v/>
      </c>
    </row>
    <row r="105" spans="1:26" x14ac:dyDescent="0.15">
      <c r="A105" s="40">
        <v>97</v>
      </c>
      <c r="B105" s="85" t="str">
        <f t="shared" si="11"/>
        <v/>
      </c>
      <c r="C105" s="85"/>
      <c r="D105" s="40"/>
      <c r="E105" s="8"/>
      <c r="F105" s="40"/>
      <c r="G105" s="86"/>
      <c r="H105" s="86"/>
      <c r="I105" s="40"/>
      <c r="J105" s="89" t="str">
        <f t="shared" si="14"/>
        <v/>
      </c>
      <c r="K105" s="90"/>
      <c r="L105" s="6" t="str">
        <f>IF(I105="","",(J105/I105)/LOOKUP(RIGHT($C$2,3),定数!$A$6:$A$13,定数!$B$6:$B$13))</f>
        <v/>
      </c>
      <c r="M105" s="40"/>
      <c r="N105" s="8"/>
      <c r="O105" s="86"/>
      <c r="P105" s="86"/>
      <c r="Q105" s="87" t="str">
        <f>IF(O105="","",S105*L105*LOOKUP(RIGHT($C$2,3),定数!$A$6:$A$13,定数!$B$6:$B$13))</f>
        <v/>
      </c>
      <c r="R105" s="87"/>
      <c r="S105" s="88" t="str">
        <f t="shared" si="16"/>
        <v/>
      </c>
      <c r="T105" s="88"/>
      <c r="U105" t="str">
        <f t="shared" si="19"/>
        <v/>
      </c>
      <c r="V105" t="str">
        <f t="shared" si="19"/>
        <v/>
      </c>
      <c r="W105" s="41" t="str">
        <f t="shared" si="17"/>
        <v/>
      </c>
      <c r="X105" s="42" t="str">
        <f t="shared" si="18"/>
        <v/>
      </c>
      <c r="Y105" t="str">
        <f t="shared" si="12"/>
        <v/>
      </c>
      <c r="Z105" t="str">
        <f t="shared" si="13"/>
        <v/>
      </c>
    </row>
    <row r="106" spans="1:26" x14ac:dyDescent="0.15">
      <c r="A106" s="40">
        <v>98</v>
      </c>
      <c r="B106" s="85" t="str">
        <f t="shared" si="11"/>
        <v/>
      </c>
      <c r="C106" s="85"/>
      <c r="D106" s="40"/>
      <c r="E106" s="8"/>
      <c r="F106" s="40"/>
      <c r="G106" s="86"/>
      <c r="H106" s="86"/>
      <c r="I106" s="40"/>
      <c r="J106" s="89" t="str">
        <f t="shared" si="14"/>
        <v/>
      </c>
      <c r="K106" s="90"/>
      <c r="L106" s="6" t="str">
        <f>IF(I106="","",(J106/I106)/LOOKUP(RIGHT($C$2,3),定数!$A$6:$A$13,定数!$B$6:$B$13))</f>
        <v/>
      </c>
      <c r="M106" s="40"/>
      <c r="N106" s="8"/>
      <c r="O106" s="86"/>
      <c r="P106" s="86"/>
      <c r="Q106" s="87" t="str">
        <f>IF(O106="","",S106*L106*LOOKUP(RIGHT($C$2,3),定数!$A$6:$A$13,定数!$B$6:$B$13))</f>
        <v/>
      </c>
      <c r="R106" s="87"/>
      <c r="S106" s="88" t="str">
        <f t="shared" si="16"/>
        <v/>
      </c>
      <c r="T106" s="88"/>
      <c r="U106" t="str">
        <f t="shared" si="19"/>
        <v/>
      </c>
      <c r="V106" t="str">
        <f t="shared" si="19"/>
        <v/>
      </c>
      <c r="W106" s="41" t="str">
        <f t="shared" si="17"/>
        <v/>
      </c>
      <c r="X106" s="42" t="str">
        <f t="shared" si="18"/>
        <v/>
      </c>
      <c r="Y106" t="str">
        <f t="shared" si="12"/>
        <v/>
      </c>
      <c r="Z106" t="str">
        <f t="shared" si="13"/>
        <v/>
      </c>
    </row>
    <row r="107" spans="1:26" x14ac:dyDescent="0.15">
      <c r="A107" s="40">
        <v>99</v>
      </c>
      <c r="B107" s="85" t="str">
        <f t="shared" si="11"/>
        <v/>
      </c>
      <c r="C107" s="85"/>
      <c r="D107" s="40"/>
      <c r="E107" s="8"/>
      <c r="F107" s="40"/>
      <c r="G107" s="86"/>
      <c r="H107" s="86"/>
      <c r="I107" s="40"/>
      <c r="J107" s="89" t="str">
        <f t="shared" si="14"/>
        <v/>
      </c>
      <c r="K107" s="90"/>
      <c r="L107" s="6" t="str">
        <f>IF(I107="","",(J107/I107)/LOOKUP(RIGHT($C$2,3),定数!$A$6:$A$13,定数!$B$6:$B$13))</f>
        <v/>
      </c>
      <c r="M107" s="40"/>
      <c r="N107" s="8"/>
      <c r="O107" s="86"/>
      <c r="P107" s="86"/>
      <c r="Q107" s="87" t="str">
        <f>IF(O107="","",S107*L107*LOOKUP(RIGHT($C$2,3),定数!$A$6:$A$13,定数!$B$6:$B$13))</f>
        <v/>
      </c>
      <c r="R107" s="87"/>
      <c r="S107" s="88" t="str">
        <f t="shared" si="16"/>
        <v/>
      </c>
      <c r="T107" s="88"/>
      <c r="U107" t="str">
        <f>IF(R107&lt;&gt;"",IF(R107&lt;0,1+U106,0),"")</f>
        <v/>
      </c>
      <c r="V107" t="str">
        <f>IF(S107&lt;&gt;"",IF(S107&lt;0,1+V106,0),"")</f>
        <v/>
      </c>
      <c r="W107" s="41" t="str">
        <f t="shared" si="17"/>
        <v/>
      </c>
      <c r="X107" s="42" t="str">
        <f t="shared" si="18"/>
        <v/>
      </c>
      <c r="Y107" t="str">
        <f t="shared" si="12"/>
        <v/>
      </c>
      <c r="Z107" t="str">
        <f t="shared" si="13"/>
        <v/>
      </c>
    </row>
    <row r="108" spans="1:26" x14ac:dyDescent="0.15">
      <c r="A108" s="40">
        <v>100</v>
      </c>
      <c r="B108" s="85" t="str">
        <f t="shared" si="11"/>
        <v/>
      </c>
      <c r="C108" s="85"/>
      <c r="D108" s="40"/>
      <c r="E108" s="8"/>
      <c r="F108" s="40"/>
      <c r="G108" s="86"/>
      <c r="H108" s="86"/>
      <c r="I108" s="40"/>
      <c r="J108" s="89" t="str">
        <f t="shared" si="14"/>
        <v/>
      </c>
      <c r="K108" s="90"/>
      <c r="L108" s="6" t="str">
        <f>IF(I108="","",(J108/I108)/LOOKUP(RIGHT($C$2,3),定数!$A$6:$A$13,定数!$B$6:$B$13))</f>
        <v/>
      </c>
      <c r="M108" s="40"/>
      <c r="N108" s="8"/>
      <c r="O108" s="86"/>
      <c r="P108" s="86"/>
      <c r="Q108" s="87" t="str">
        <f>IF(O108="","",S108*L108*LOOKUP(RIGHT($C$2,3),定数!$A$6:$A$13,定数!$B$6:$B$13))</f>
        <v/>
      </c>
      <c r="R108" s="87"/>
      <c r="S108" s="88" t="str">
        <f t="shared" si="16"/>
        <v/>
      </c>
      <c r="T108" s="88"/>
      <c r="U108" t="str">
        <f>IF(R108&lt;&gt;"",IF(R108&lt;0,1+U107,0),"")</f>
        <v/>
      </c>
      <c r="V108" t="str">
        <f>IF(S108&lt;&gt;"",IF(S108&lt;0,1+V107,0),"")</f>
        <v/>
      </c>
      <c r="W108" s="41" t="str">
        <f t="shared" si="17"/>
        <v/>
      </c>
      <c r="X108" s="42" t="str">
        <f t="shared" si="18"/>
        <v/>
      </c>
      <c r="Y108" t="str">
        <f t="shared" si="12"/>
        <v/>
      </c>
      <c r="Z108" t="str">
        <f t="shared" si="13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B107:C107"/>
    <mergeCell ref="G107:H107"/>
    <mergeCell ref="J107:K107"/>
    <mergeCell ref="O107:P107"/>
    <mergeCell ref="Q107:R107"/>
    <mergeCell ref="S107:T107"/>
    <mergeCell ref="B108:C108"/>
    <mergeCell ref="G108:H108"/>
    <mergeCell ref="J108:K108"/>
    <mergeCell ref="O108:P108"/>
    <mergeCell ref="Q108:R108"/>
    <mergeCell ref="S108:T108"/>
    <mergeCell ref="B105:C105"/>
    <mergeCell ref="G105:H105"/>
    <mergeCell ref="J105:K105"/>
    <mergeCell ref="O105:P105"/>
    <mergeCell ref="Q105:R105"/>
    <mergeCell ref="S105:T105"/>
    <mergeCell ref="B106:C106"/>
    <mergeCell ref="G106:H106"/>
    <mergeCell ref="J106:K106"/>
    <mergeCell ref="O106:P106"/>
    <mergeCell ref="Q106:R106"/>
    <mergeCell ref="S106:T106"/>
    <mergeCell ref="B103:C103"/>
    <mergeCell ref="G103:H103"/>
    <mergeCell ref="J103:K103"/>
    <mergeCell ref="O103:P103"/>
    <mergeCell ref="Q103:R103"/>
    <mergeCell ref="S103:T103"/>
    <mergeCell ref="B104:C104"/>
    <mergeCell ref="G104:H104"/>
    <mergeCell ref="J104:K104"/>
    <mergeCell ref="O104:P104"/>
    <mergeCell ref="Q104:R104"/>
    <mergeCell ref="S104:T104"/>
    <mergeCell ref="B101:C101"/>
    <mergeCell ref="G101:H101"/>
    <mergeCell ref="J101:K101"/>
    <mergeCell ref="O101:P101"/>
    <mergeCell ref="Q101:R101"/>
    <mergeCell ref="S101:T101"/>
    <mergeCell ref="B102:C102"/>
    <mergeCell ref="G102:H102"/>
    <mergeCell ref="J102:K102"/>
    <mergeCell ref="O102:P102"/>
    <mergeCell ref="Q102:R102"/>
    <mergeCell ref="S102:T102"/>
    <mergeCell ref="B99:C99"/>
    <mergeCell ref="G99:H99"/>
    <mergeCell ref="J99:K99"/>
    <mergeCell ref="O99:P99"/>
    <mergeCell ref="Q99:R99"/>
    <mergeCell ref="S99:T99"/>
    <mergeCell ref="B100:C100"/>
    <mergeCell ref="G100:H100"/>
    <mergeCell ref="J100:K100"/>
    <mergeCell ref="O100:P100"/>
    <mergeCell ref="Q100:R100"/>
    <mergeCell ref="S100:T100"/>
    <mergeCell ref="B97:C97"/>
    <mergeCell ref="G97:H97"/>
    <mergeCell ref="J97:K97"/>
    <mergeCell ref="O97:P97"/>
    <mergeCell ref="Q97:R97"/>
    <mergeCell ref="S97:T97"/>
    <mergeCell ref="B98:C98"/>
    <mergeCell ref="G98:H98"/>
    <mergeCell ref="J98:K98"/>
    <mergeCell ref="O98:P98"/>
    <mergeCell ref="Q98:R98"/>
    <mergeCell ref="S98:T98"/>
    <mergeCell ref="B95:C95"/>
    <mergeCell ref="G95:H95"/>
    <mergeCell ref="J95:K95"/>
    <mergeCell ref="O95:P95"/>
    <mergeCell ref="Q95:R95"/>
    <mergeCell ref="S95:T95"/>
    <mergeCell ref="B96:C96"/>
    <mergeCell ref="G96:H96"/>
    <mergeCell ref="J96:K96"/>
    <mergeCell ref="O96:P96"/>
    <mergeCell ref="Q96:R96"/>
    <mergeCell ref="S96:T96"/>
    <mergeCell ref="B93:C93"/>
    <mergeCell ref="G93:H93"/>
    <mergeCell ref="J93:K93"/>
    <mergeCell ref="O93:P93"/>
    <mergeCell ref="Q93:R93"/>
    <mergeCell ref="S93:T93"/>
    <mergeCell ref="B94:C94"/>
    <mergeCell ref="G94:H94"/>
    <mergeCell ref="J94:K94"/>
    <mergeCell ref="O94:P94"/>
    <mergeCell ref="Q94:R94"/>
    <mergeCell ref="S94:T94"/>
    <mergeCell ref="B91:C91"/>
    <mergeCell ref="G91:H91"/>
    <mergeCell ref="J91:K91"/>
    <mergeCell ref="O91:P91"/>
    <mergeCell ref="Q91:R91"/>
    <mergeCell ref="S91:T91"/>
    <mergeCell ref="B92:C92"/>
    <mergeCell ref="G92:H92"/>
    <mergeCell ref="J92:K92"/>
    <mergeCell ref="O92:P92"/>
    <mergeCell ref="Q92:R92"/>
    <mergeCell ref="S92:T92"/>
    <mergeCell ref="B89:C89"/>
    <mergeCell ref="G89:H89"/>
    <mergeCell ref="J89:K89"/>
    <mergeCell ref="O89:P89"/>
    <mergeCell ref="Q89:R89"/>
    <mergeCell ref="S89:T89"/>
    <mergeCell ref="B90:C90"/>
    <mergeCell ref="G90:H90"/>
    <mergeCell ref="J90:K90"/>
    <mergeCell ref="O90:P90"/>
    <mergeCell ref="Q90:R90"/>
    <mergeCell ref="S90:T90"/>
    <mergeCell ref="B87:C87"/>
    <mergeCell ref="G87:H87"/>
    <mergeCell ref="J87:K87"/>
    <mergeCell ref="O87:P87"/>
    <mergeCell ref="Q87:R87"/>
    <mergeCell ref="S87:T87"/>
    <mergeCell ref="B88:C88"/>
    <mergeCell ref="G88:H88"/>
    <mergeCell ref="J88:K88"/>
    <mergeCell ref="O88:P88"/>
    <mergeCell ref="Q88:R88"/>
    <mergeCell ref="S88:T88"/>
    <mergeCell ref="B85:C85"/>
    <mergeCell ref="G85:H85"/>
    <mergeCell ref="J85:K85"/>
    <mergeCell ref="O85:P85"/>
    <mergeCell ref="Q85:R85"/>
    <mergeCell ref="S85:T85"/>
    <mergeCell ref="B86:C86"/>
    <mergeCell ref="G86:H86"/>
    <mergeCell ref="J86:K86"/>
    <mergeCell ref="O86:P86"/>
    <mergeCell ref="Q86:R86"/>
    <mergeCell ref="S86:T86"/>
    <mergeCell ref="B83:C83"/>
    <mergeCell ref="G83:H83"/>
    <mergeCell ref="J83:K83"/>
    <mergeCell ref="O83:P83"/>
    <mergeCell ref="Q83:R83"/>
    <mergeCell ref="S83:T83"/>
    <mergeCell ref="B84:C84"/>
    <mergeCell ref="G84:H84"/>
    <mergeCell ref="J84:K84"/>
    <mergeCell ref="O84:P84"/>
    <mergeCell ref="Q84:R84"/>
    <mergeCell ref="S84:T84"/>
    <mergeCell ref="B81:C81"/>
    <mergeCell ref="G81:H81"/>
    <mergeCell ref="J81:K81"/>
    <mergeCell ref="O81:P81"/>
    <mergeCell ref="Q81:R81"/>
    <mergeCell ref="S81:T81"/>
    <mergeCell ref="B82:C82"/>
    <mergeCell ref="G82:H82"/>
    <mergeCell ref="J82:K82"/>
    <mergeCell ref="O82:P82"/>
    <mergeCell ref="Q82:R82"/>
    <mergeCell ref="S82:T82"/>
    <mergeCell ref="B79:C79"/>
    <mergeCell ref="G79:H79"/>
    <mergeCell ref="J79:K79"/>
    <mergeCell ref="O79:P79"/>
    <mergeCell ref="Q79:R79"/>
    <mergeCell ref="S79:T79"/>
    <mergeCell ref="B80:C80"/>
    <mergeCell ref="G80:H80"/>
    <mergeCell ref="J80:K80"/>
    <mergeCell ref="O80:P80"/>
    <mergeCell ref="Q80:R80"/>
    <mergeCell ref="S80:T80"/>
    <mergeCell ref="B77:C77"/>
    <mergeCell ref="G77:H77"/>
    <mergeCell ref="J77:K77"/>
    <mergeCell ref="O77:P77"/>
    <mergeCell ref="Q77:R77"/>
    <mergeCell ref="S77:T77"/>
    <mergeCell ref="B78:C78"/>
    <mergeCell ref="G78:H78"/>
    <mergeCell ref="J78:K78"/>
    <mergeCell ref="O78:P78"/>
    <mergeCell ref="Q78:R78"/>
    <mergeCell ref="S78:T78"/>
    <mergeCell ref="B75:C75"/>
    <mergeCell ref="G75:H75"/>
    <mergeCell ref="J75:K75"/>
    <mergeCell ref="O75:P75"/>
    <mergeCell ref="Q75:R75"/>
    <mergeCell ref="S75:T75"/>
    <mergeCell ref="B76:C76"/>
    <mergeCell ref="G76:H76"/>
    <mergeCell ref="J76:K76"/>
    <mergeCell ref="O76:P76"/>
    <mergeCell ref="Q76:R76"/>
    <mergeCell ref="S76:T76"/>
    <mergeCell ref="B73:C73"/>
    <mergeCell ref="G73:H73"/>
    <mergeCell ref="J73:K73"/>
    <mergeCell ref="O73:P73"/>
    <mergeCell ref="Q73:R73"/>
    <mergeCell ref="S73:T73"/>
    <mergeCell ref="B74:C74"/>
    <mergeCell ref="G74:H74"/>
    <mergeCell ref="J74:K74"/>
    <mergeCell ref="O74:P74"/>
    <mergeCell ref="Q74:R74"/>
    <mergeCell ref="S74:T74"/>
    <mergeCell ref="B71:C71"/>
    <mergeCell ref="G71:H71"/>
    <mergeCell ref="J71:K71"/>
    <mergeCell ref="O71:P71"/>
    <mergeCell ref="Q71:R71"/>
    <mergeCell ref="S71:T71"/>
    <mergeCell ref="B72:C72"/>
    <mergeCell ref="G72:H72"/>
    <mergeCell ref="J72:K72"/>
    <mergeCell ref="O72:P72"/>
    <mergeCell ref="Q72:R72"/>
    <mergeCell ref="S72:T72"/>
    <mergeCell ref="B69:C69"/>
    <mergeCell ref="G69:H69"/>
    <mergeCell ref="J69:K69"/>
    <mergeCell ref="O69:P69"/>
    <mergeCell ref="Q69:R69"/>
    <mergeCell ref="S69:T69"/>
    <mergeCell ref="B70:C70"/>
    <mergeCell ref="G70:H70"/>
    <mergeCell ref="J70:K70"/>
    <mergeCell ref="O70:P70"/>
    <mergeCell ref="Q70:R70"/>
    <mergeCell ref="S70:T70"/>
    <mergeCell ref="B67:C67"/>
    <mergeCell ref="G67:H67"/>
    <mergeCell ref="J67:K67"/>
    <mergeCell ref="O67:P67"/>
    <mergeCell ref="Q67:R67"/>
    <mergeCell ref="S67:T67"/>
    <mergeCell ref="B68:C68"/>
    <mergeCell ref="G68:H68"/>
    <mergeCell ref="J68:K68"/>
    <mergeCell ref="O68:P68"/>
    <mergeCell ref="Q68:R68"/>
    <mergeCell ref="S68:T68"/>
    <mergeCell ref="B65:C65"/>
    <mergeCell ref="G65:H65"/>
    <mergeCell ref="J65:K65"/>
    <mergeCell ref="O65:P65"/>
    <mergeCell ref="Q65:R65"/>
    <mergeCell ref="S65:T65"/>
    <mergeCell ref="B66:C66"/>
    <mergeCell ref="G66:H66"/>
    <mergeCell ref="J66:K66"/>
    <mergeCell ref="O66:P66"/>
    <mergeCell ref="Q66:R66"/>
    <mergeCell ref="S66:T66"/>
    <mergeCell ref="B63:C63"/>
    <mergeCell ref="G63:H63"/>
    <mergeCell ref="J63:K63"/>
    <mergeCell ref="O63:P63"/>
    <mergeCell ref="Q63:R63"/>
    <mergeCell ref="S63:T63"/>
    <mergeCell ref="B64:C64"/>
    <mergeCell ref="G64:H64"/>
    <mergeCell ref="J64:K64"/>
    <mergeCell ref="O64:P64"/>
    <mergeCell ref="Q64:R64"/>
    <mergeCell ref="S64:T64"/>
    <mergeCell ref="B61:C61"/>
    <mergeCell ref="G61:H61"/>
    <mergeCell ref="J61:K61"/>
    <mergeCell ref="O61:P61"/>
    <mergeCell ref="Q61:R61"/>
    <mergeCell ref="S61:T61"/>
    <mergeCell ref="B62:C62"/>
    <mergeCell ref="G62:H62"/>
    <mergeCell ref="J62:K62"/>
    <mergeCell ref="O62:P62"/>
    <mergeCell ref="Q62:R62"/>
    <mergeCell ref="S62:T62"/>
    <mergeCell ref="B59:C59"/>
    <mergeCell ref="G59:H59"/>
    <mergeCell ref="J59:K59"/>
    <mergeCell ref="O59:P59"/>
    <mergeCell ref="Q59:R59"/>
    <mergeCell ref="S59:T59"/>
    <mergeCell ref="B60:C60"/>
    <mergeCell ref="G60:H60"/>
    <mergeCell ref="J60:K60"/>
    <mergeCell ref="O60:P60"/>
    <mergeCell ref="Q60:R60"/>
    <mergeCell ref="S60:T60"/>
    <mergeCell ref="B57:C57"/>
    <mergeCell ref="G57:H57"/>
    <mergeCell ref="J57:K57"/>
    <mergeCell ref="O57:P57"/>
    <mergeCell ref="Q57:R57"/>
    <mergeCell ref="S57:T57"/>
    <mergeCell ref="B58:C58"/>
    <mergeCell ref="G58:H58"/>
    <mergeCell ref="J58:K58"/>
    <mergeCell ref="O58:P58"/>
    <mergeCell ref="Q58:R58"/>
    <mergeCell ref="S58:T58"/>
    <mergeCell ref="B55:C55"/>
    <mergeCell ref="G55:H55"/>
    <mergeCell ref="J55:K55"/>
    <mergeCell ref="O55:P55"/>
    <mergeCell ref="Q55:R55"/>
    <mergeCell ref="S55:T55"/>
    <mergeCell ref="B56:C56"/>
    <mergeCell ref="G56:H56"/>
    <mergeCell ref="J56:K56"/>
    <mergeCell ref="O56:P56"/>
    <mergeCell ref="Q56:R56"/>
    <mergeCell ref="S56:T56"/>
    <mergeCell ref="B53:C53"/>
    <mergeCell ref="G53:H53"/>
    <mergeCell ref="J53:K53"/>
    <mergeCell ref="O53:P53"/>
    <mergeCell ref="Q53:R53"/>
    <mergeCell ref="S53:T53"/>
    <mergeCell ref="B54:C54"/>
    <mergeCell ref="G54:H54"/>
    <mergeCell ref="J54:K54"/>
    <mergeCell ref="O54:P54"/>
    <mergeCell ref="Q54:R54"/>
    <mergeCell ref="S54:T54"/>
    <mergeCell ref="B51:C51"/>
    <mergeCell ref="G51:H51"/>
    <mergeCell ref="J51:K51"/>
    <mergeCell ref="O51:P51"/>
    <mergeCell ref="Q51:R51"/>
    <mergeCell ref="S51:T51"/>
    <mergeCell ref="B52:C52"/>
    <mergeCell ref="G52:H52"/>
    <mergeCell ref="J52:K52"/>
    <mergeCell ref="O52:P52"/>
    <mergeCell ref="Q52:R52"/>
    <mergeCell ref="S52:T52"/>
    <mergeCell ref="B49:C49"/>
    <mergeCell ref="G49:H49"/>
    <mergeCell ref="J49:K49"/>
    <mergeCell ref="O49:P49"/>
    <mergeCell ref="Q49:R49"/>
    <mergeCell ref="S49:T49"/>
    <mergeCell ref="B50:C50"/>
    <mergeCell ref="G50:H50"/>
    <mergeCell ref="J50:K50"/>
    <mergeCell ref="O50:P50"/>
    <mergeCell ref="Q50:R50"/>
    <mergeCell ref="S50:T50"/>
    <mergeCell ref="B47:C47"/>
    <mergeCell ref="G47:H47"/>
    <mergeCell ref="J47:K47"/>
    <mergeCell ref="O47:P47"/>
    <mergeCell ref="Q47:R47"/>
    <mergeCell ref="S47:T47"/>
    <mergeCell ref="B48:C48"/>
    <mergeCell ref="G48:H48"/>
    <mergeCell ref="J48:K48"/>
    <mergeCell ref="O48:P48"/>
    <mergeCell ref="Q48:R48"/>
    <mergeCell ref="S48:T48"/>
    <mergeCell ref="B45:C45"/>
    <mergeCell ref="G45:H45"/>
    <mergeCell ref="J45:K45"/>
    <mergeCell ref="O45:P45"/>
    <mergeCell ref="Q45:R45"/>
    <mergeCell ref="S45:T45"/>
    <mergeCell ref="B46:C46"/>
    <mergeCell ref="G46:H46"/>
    <mergeCell ref="J46:K46"/>
    <mergeCell ref="O46:P46"/>
    <mergeCell ref="Q46:R46"/>
    <mergeCell ref="S46:T46"/>
    <mergeCell ref="B43:C43"/>
    <mergeCell ref="G43:H43"/>
    <mergeCell ref="J43:K43"/>
    <mergeCell ref="O43:P43"/>
    <mergeCell ref="Q43:R43"/>
    <mergeCell ref="S43:T43"/>
    <mergeCell ref="B44:C44"/>
    <mergeCell ref="G44:H44"/>
    <mergeCell ref="J44:K44"/>
    <mergeCell ref="O44:P44"/>
    <mergeCell ref="Q44:R44"/>
    <mergeCell ref="S44:T44"/>
    <mergeCell ref="B41:C41"/>
    <mergeCell ref="G41:H41"/>
    <mergeCell ref="J41:K41"/>
    <mergeCell ref="O41:P41"/>
    <mergeCell ref="Q41:R41"/>
    <mergeCell ref="S41:T41"/>
    <mergeCell ref="B42:C42"/>
    <mergeCell ref="G42:H42"/>
    <mergeCell ref="J42:K42"/>
    <mergeCell ref="O42:P42"/>
    <mergeCell ref="Q42:R42"/>
    <mergeCell ref="S42:T42"/>
    <mergeCell ref="B39:C39"/>
    <mergeCell ref="G39:H39"/>
    <mergeCell ref="J39:K39"/>
    <mergeCell ref="O39:P39"/>
    <mergeCell ref="Q39:R39"/>
    <mergeCell ref="S39:T39"/>
    <mergeCell ref="B40:C40"/>
    <mergeCell ref="G40:H40"/>
    <mergeCell ref="J40:K40"/>
    <mergeCell ref="O40:P40"/>
    <mergeCell ref="Q40:R40"/>
    <mergeCell ref="S40:T40"/>
    <mergeCell ref="B37:C37"/>
    <mergeCell ref="G37:H37"/>
    <mergeCell ref="J37:K37"/>
    <mergeCell ref="O37:P37"/>
    <mergeCell ref="Q37:R37"/>
    <mergeCell ref="S37:T37"/>
    <mergeCell ref="B38:C38"/>
    <mergeCell ref="G38:H38"/>
    <mergeCell ref="J38:K38"/>
    <mergeCell ref="O38:P38"/>
    <mergeCell ref="Q38:R38"/>
    <mergeCell ref="S38:T38"/>
    <mergeCell ref="B35:C35"/>
    <mergeCell ref="G35:H35"/>
    <mergeCell ref="J35:K35"/>
    <mergeCell ref="O35:P35"/>
    <mergeCell ref="Q35:R35"/>
    <mergeCell ref="S35:T35"/>
    <mergeCell ref="B36:C36"/>
    <mergeCell ref="G36:H36"/>
    <mergeCell ref="J36:K36"/>
    <mergeCell ref="O36:P36"/>
    <mergeCell ref="Q36:R36"/>
    <mergeCell ref="S36:T36"/>
    <mergeCell ref="B33:C33"/>
    <mergeCell ref="G33:H33"/>
    <mergeCell ref="J33:K33"/>
    <mergeCell ref="O33:P33"/>
    <mergeCell ref="Q33:R33"/>
    <mergeCell ref="S33:T33"/>
    <mergeCell ref="B34:C34"/>
    <mergeCell ref="G34:H34"/>
    <mergeCell ref="J34:K34"/>
    <mergeCell ref="O34:P34"/>
    <mergeCell ref="Q34:R34"/>
    <mergeCell ref="S34:T34"/>
    <mergeCell ref="B31:C31"/>
    <mergeCell ref="G31:H31"/>
    <mergeCell ref="J31:K31"/>
    <mergeCell ref="O31:P31"/>
    <mergeCell ref="Q31:R31"/>
    <mergeCell ref="S31:T31"/>
    <mergeCell ref="B32:C32"/>
    <mergeCell ref="G32:H32"/>
    <mergeCell ref="J32:K32"/>
    <mergeCell ref="O32:P32"/>
    <mergeCell ref="Q32:R32"/>
    <mergeCell ref="S32:T32"/>
    <mergeCell ref="B29:C29"/>
    <mergeCell ref="G29:H29"/>
    <mergeCell ref="J29:K29"/>
    <mergeCell ref="O29:P29"/>
    <mergeCell ref="Q29:R29"/>
    <mergeCell ref="S29:T29"/>
    <mergeCell ref="B30:C30"/>
    <mergeCell ref="G30:H30"/>
    <mergeCell ref="J30:K30"/>
    <mergeCell ref="O30:P30"/>
    <mergeCell ref="Q30:R30"/>
    <mergeCell ref="S30:T30"/>
    <mergeCell ref="B27:C27"/>
    <mergeCell ref="G27:H27"/>
    <mergeCell ref="J27:K27"/>
    <mergeCell ref="O27:P27"/>
    <mergeCell ref="Q27:R27"/>
    <mergeCell ref="S27:T27"/>
    <mergeCell ref="B28:C28"/>
    <mergeCell ref="G28:H28"/>
    <mergeCell ref="J28:K28"/>
    <mergeCell ref="O28:P28"/>
    <mergeCell ref="Q28:R28"/>
    <mergeCell ref="S28:T28"/>
    <mergeCell ref="B25:C25"/>
    <mergeCell ref="G25:H25"/>
    <mergeCell ref="J25:K25"/>
    <mergeCell ref="O25:P25"/>
    <mergeCell ref="Q25:R25"/>
    <mergeCell ref="S25:T25"/>
    <mergeCell ref="B26:C26"/>
    <mergeCell ref="G26:H26"/>
    <mergeCell ref="J26:K26"/>
    <mergeCell ref="O26:P26"/>
    <mergeCell ref="Q26:R26"/>
    <mergeCell ref="S26:T26"/>
    <mergeCell ref="B23:C23"/>
    <mergeCell ref="G23:H23"/>
    <mergeCell ref="J23:K23"/>
    <mergeCell ref="O23:P23"/>
    <mergeCell ref="Q23:R23"/>
    <mergeCell ref="S23:T23"/>
    <mergeCell ref="B24:C24"/>
    <mergeCell ref="G24:H24"/>
    <mergeCell ref="J24:K24"/>
    <mergeCell ref="O24:P24"/>
    <mergeCell ref="Q24:R24"/>
    <mergeCell ref="S24:T24"/>
    <mergeCell ref="B21:C21"/>
    <mergeCell ref="G21:H21"/>
    <mergeCell ref="J21:K21"/>
    <mergeCell ref="O21:P21"/>
    <mergeCell ref="Q21:R21"/>
    <mergeCell ref="S21:T21"/>
    <mergeCell ref="B22:C22"/>
    <mergeCell ref="G22:H22"/>
    <mergeCell ref="J22:K22"/>
    <mergeCell ref="O22:P22"/>
    <mergeCell ref="Q22:R22"/>
    <mergeCell ref="S22:T22"/>
    <mergeCell ref="B19:C19"/>
    <mergeCell ref="G19:H19"/>
    <mergeCell ref="J19:K19"/>
    <mergeCell ref="O19:P19"/>
    <mergeCell ref="Q19:R19"/>
    <mergeCell ref="S19:T19"/>
    <mergeCell ref="B20:C20"/>
    <mergeCell ref="G20:H20"/>
    <mergeCell ref="J20:K20"/>
    <mergeCell ref="O20:P20"/>
    <mergeCell ref="Q20:R20"/>
    <mergeCell ref="S20:T20"/>
    <mergeCell ref="B17:C17"/>
    <mergeCell ref="G17:H17"/>
    <mergeCell ref="J17:K17"/>
    <mergeCell ref="O17:P17"/>
    <mergeCell ref="Q17:R17"/>
    <mergeCell ref="S17:T17"/>
    <mergeCell ref="B18:C18"/>
    <mergeCell ref="G18:H18"/>
    <mergeCell ref="J18:K18"/>
    <mergeCell ref="O18:P18"/>
    <mergeCell ref="Q18:R18"/>
    <mergeCell ref="S18:T18"/>
    <mergeCell ref="B15:C15"/>
    <mergeCell ref="G15:H15"/>
    <mergeCell ref="J15:K15"/>
    <mergeCell ref="O15:P15"/>
    <mergeCell ref="Q15:R15"/>
    <mergeCell ref="S15:T15"/>
    <mergeCell ref="B16:C16"/>
    <mergeCell ref="G16:H16"/>
    <mergeCell ref="J16:K16"/>
    <mergeCell ref="O16:P16"/>
    <mergeCell ref="Q16:R16"/>
    <mergeCell ref="S16:T16"/>
    <mergeCell ref="B13:C13"/>
    <mergeCell ref="G13:H13"/>
    <mergeCell ref="J13:K13"/>
    <mergeCell ref="O13:P13"/>
    <mergeCell ref="Q13:R13"/>
    <mergeCell ref="S13:T13"/>
    <mergeCell ref="B14:C14"/>
    <mergeCell ref="G14:H14"/>
    <mergeCell ref="J14:K14"/>
    <mergeCell ref="O14:P14"/>
    <mergeCell ref="Q14:R14"/>
    <mergeCell ref="S14:T14"/>
    <mergeCell ref="B11:C11"/>
    <mergeCell ref="G11:H11"/>
    <mergeCell ref="J11:K11"/>
    <mergeCell ref="O11:P11"/>
    <mergeCell ref="Q11:R11"/>
    <mergeCell ref="S11:T11"/>
    <mergeCell ref="B12:C12"/>
    <mergeCell ref="G12:H12"/>
    <mergeCell ref="J12:K12"/>
    <mergeCell ref="O12:P12"/>
    <mergeCell ref="Q12:R12"/>
    <mergeCell ref="S12:T12"/>
    <mergeCell ref="B9:C9"/>
    <mergeCell ref="G9:H9"/>
    <mergeCell ref="J9:K9"/>
    <mergeCell ref="O9:P9"/>
    <mergeCell ref="Q9:R9"/>
    <mergeCell ref="S9:T9"/>
    <mergeCell ref="B10:C10"/>
    <mergeCell ref="G10:H10"/>
    <mergeCell ref="J10:K10"/>
    <mergeCell ref="O10:P10"/>
    <mergeCell ref="Q10:R10"/>
    <mergeCell ref="S10:T10"/>
    <mergeCell ref="A7:A8"/>
    <mergeCell ref="B7:C8"/>
    <mergeCell ref="D7:H7"/>
    <mergeCell ref="I7:K7"/>
    <mergeCell ref="L7:L8"/>
    <mergeCell ref="M7:P7"/>
    <mergeCell ref="Q7:T7"/>
    <mergeCell ref="G8:H8"/>
    <mergeCell ref="J8:K8"/>
    <mergeCell ref="O8:P8"/>
    <mergeCell ref="Q8:R8"/>
    <mergeCell ref="S8:T8"/>
    <mergeCell ref="A4:B4"/>
    <mergeCell ref="C4:D4"/>
    <mergeCell ref="E4:F4"/>
    <mergeCell ref="G4:H4"/>
    <mergeCell ref="I4:J4"/>
    <mergeCell ref="K4:L4"/>
    <mergeCell ref="M4:N4"/>
    <mergeCell ref="O4:P4"/>
    <mergeCell ref="I5:J5"/>
    <mergeCell ref="K5:L5"/>
    <mergeCell ref="O5:P5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E2:F2"/>
    <mergeCell ref="G2:H2"/>
  </mergeCells>
  <phoneticPr fontId="2"/>
  <conditionalFormatting sqref="F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F9:F11 F14:F45 F47:F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F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F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Z109"/>
  <sheetViews>
    <sheetView tabSelected="1" zoomScale="78" zoomScaleNormal="78" workbookViewId="0">
      <pane ySplit="8" topLeftCell="A18" activePane="bottomLeft" state="frozen"/>
      <selection pane="bottomLeft" activeCell="Q33" sqref="Q33:R33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51" t="s">
        <v>5</v>
      </c>
      <c r="B2" s="51"/>
      <c r="C2" s="53" t="s">
        <v>67</v>
      </c>
      <c r="D2" s="53"/>
      <c r="E2" s="51" t="s">
        <v>6</v>
      </c>
      <c r="F2" s="51"/>
      <c r="G2" s="55" t="s">
        <v>36</v>
      </c>
      <c r="H2" s="55"/>
      <c r="I2" s="51" t="s">
        <v>7</v>
      </c>
      <c r="J2" s="51"/>
      <c r="K2" s="52">
        <v>100000</v>
      </c>
      <c r="L2" s="53"/>
      <c r="M2" s="51" t="s">
        <v>8</v>
      </c>
      <c r="N2" s="51"/>
      <c r="O2" s="54">
        <f>SUM(K2,C4)</f>
        <v>154924.24379401136</v>
      </c>
      <c r="P2" s="55"/>
      <c r="Q2" s="1"/>
      <c r="R2" s="1"/>
      <c r="S2" s="1"/>
    </row>
    <row r="3" spans="1:26" ht="57" customHeight="1" x14ac:dyDescent="0.15">
      <c r="A3" s="51" t="s">
        <v>9</v>
      </c>
      <c r="B3" s="51"/>
      <c r="C3" s="56" t="s">
        <v>38</v>
      </c>
      <c r="D3" s="56"/>
      <c r="E3" s="56"/>
      <c r="F3" s="56"/>
      <c r="G3" s="56"/>
      <c r="H3" s="56"/>
      <c r="I3" s="51" t="s">
        <v>10</v>
      </c>
      <c r="J3" s="51"/>
      <c r="K3" s="56" t="s">
        <v>59</v>
      </c>
      <c r="L3" s="57"/>
      <c r="M3" s="57"/>
      <c r="N3" s="57"/>
      <c r="O3" s="57"/>
      <c r="P3" s="57"/>
      <c r="Q3" s="1"/>
      <c r="R3" s="1"/>
    </row>
    <row r="4" spans="1:26" x14ac:dyDescent="0.15">
      <c r="A4" s="51" t="s">
        <v>11</v>
      </c>
      <c r="B4" s="51"/>
      <c r="C4" s="58">
        <f>SUM($Q$9:$R$993)</f>
        <v>54924.243794011345</v>
      </c>
      <c r="D4" s="58"/>
      <c r="E4" s="51" t="s">
        <v>12</v>
      </c>
      <c r="F4" s="51"/>
      <c r="G4" s="59">
        <f>SUM($S$9:$T$108)</f>
        <v>1183.9999999999975</v>
      </c>
      <c r="H4" s="55"/>
      <c r="I4" s="60" t="s">
        <v>66</v>
      </c>
      <c r="J4" s="60"/>
      <c r="K4" s="54" t="e">
        <f>Y8/Z8</f>
        <v>#DIV/0!</v>
      </c>
      <c r="L4" s="54"/>
      <c r="M4" s="60" t="s">
        <v>58</v>
      </c>
      <c r="N4" s="60"/>
      <c r="O4" s="61">
        <f>MAX(X:X)</f>
        <v>8.7327000000000377E-2</v>
      </c>
      <c r="P4" s="61"/>
      <c r="Q4" s="1"/>
      <c r="R4" s="1"/>
      <c r="S4" s="1"/>
    </row>
    <row r="5" spans="1:26" x14ac:dyDescent="0.15">
      <c r="A5" s="39" t="s">
        <v>15</v>
      </c>
      <c r="B5" s="2">
        <f>COUNTIF($Q$9:$Q$990,"&gt;0")</f>
        <v>14</v>
      </c>
      <c r="C5" s="38" t="s">
        <v>16</v>
      </c>
      <c r="D5" s="15">
        <f>COUNTIF($Q$9:$Q$990,"&lt;0")</f>
        <v>11</v>
      </c>
      <c r="E5" s="38" t="s">
        <v>17</v>
      </c>
      <c r="F5" s="2">
        <f>COUNTIF($Q$9:$Q$990,"=0")</f>
        <v>0</v>
      </c>
      <c r="G5" s="38" t="s">
        <v>18</v>
      </c>
      <c r="H5" s="3">
        <f>B5/SUM(B5,D5,F5)</f>
        <v>0.56000000000000005</v>
      </c>
      <c r="I5" s="62" t="s">
        <v>19</v>
      </c>
      <c r="J5" s="51"/>
      <c r="K5" s="63">
        <f>MAX(U9:U993)</f>
        <v>2</v>
      </c>
      <c r="L5" s="64"/>
      <c r="M5" s="17" t="s">
        <v>20</v>
      </c>
      <c r="N5" s="9"/>
      <c r="O5" s="63">
        <f>MAX(V9:V993)</f>
        <v>3</v>
      </c>
      <c r="P5" s="64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3" t="s">
        <v>64</v>
      </c>
      <c r="M6" s="12"/>
      <c r="N6" s="12"/>
      <c r="O6" s="10"/>
      <c r="P6" s="7"/>
      <c r="Q6" s="1"/>
      <c r="R6" s="1"/>
      <c r="S6" s="1"/>
    </row>
    <row r="7" spans="1:26" x14ac:dyDescent="0.15">
      <c r="A7" s="65" t="s">
        <v>21</v>
      </c>
      <c r="B7" s="67" t="s">
        <v>22</v>
      </c>
      <c r="C7" s="68"/>
      <c r="D7" s="71" t="s">
        <v>23</v>
      </c>
      <c r="E7" s="72"/>
      <c r="F7" s="72"/>
      <c r="G7" s="72"/>
      <c r="H7" s="73"/>
      <c r="I7" s="74"/>
      <c r="J7" s="75"/>
      <c r="K7" s="76"/>
      <c r="L7" s="77" t="s">
        <v>25</v>
      </c>
      <c r="M7" s="78" t="s">
        <v>26</v>
      </c>
      <c r="N7" s="79"/>
      <c r="O7" s="79"/>
      <c r="P7" s="80"/>
      <c r="Q7" s="81" t="s">
        <v>27</v>
      </c>
      <c r="R7" s="81"/>
      <c r="S7" s="81"/>
      <c r="T7" s="81"/>
    </row>
    <row r="8" spans="1:26" x14ac:dyDescent="0.15">
      <c r="A8" s="66"/>
      <c r="B8" s="69"/>
      <c r="C8" s="70"/>
      <c r="D8" s="18" t="s">
        <v>28</v>
      </c>
      <c r="E8" s="18" t="s">
        <v>29</v>
      </c>
      <c r="F8" s="18" t="s">
        <v>30</v>
      </c>
      <c r="G8" s="82" t="s">
        <v>31</v>
      </c>
      <c r="H8" s="73"/>
      <c r="I8" s="4" t="s">
        <v>32</v>
      </c>
      <c r="J8" s="83" t="s">
        <v>33</v>
      </c>
      <c r="K8" s="76"/>
      <c r="L8" s="77"/>
      <c r="M8" s="5" t="s">
        <v>28</v>
      </c>
      <c r="N8" s="5" t="s">
        <v>29</v>
      </c>
      <c r="O8" s="84" t="s">
        <v>31</v>
      </c>
      <c r="P8" s="80"/>
      <c r="Q8" s="81" t="s">
        <v>34</v>
      </c>
      <c r="R8" s="81"/>
      <c r="S8" s="81" t="s">
        <v>32</v>
      </c>
      <c r="T8" s="81"/>
      <c r="X8" t="s">
        <v>57</v>
      </c>
    </row>
    <row r="9" spans="1:26" x14ac:dyDescent="0.15">
      <c r="A9" s="40">
        <v>1</v>
      </c>
      <c r="B9" s="85">
        <f>K2</f>
        <v>100000</v>
      </c>
      <c r="C9" s="85"/>
      <c r="D9" s="40">
        <f>'検証シート　FIB1.27'!D9</f>
        <v>2008</v>
      </c>
      <c r="E9" s="8">
        <f>'検証シート　FIB1.27'!E9</f>
        <v>43932</v>
      </c>
      <c r="F9" s="40" t="s">
        <v>4</v>
      </c>
      <c r="G9" s="86">
        <f>'検証シート　FIB1.27'!G9:H9</f>
        <v>102.04</v>
      </c>
      <c r="H9" s="86"/>
      <c r="I9" s="40">
        <f>'検証シート　FIB1.27'!I9</f>
        <v>202</v>
      </c>
      <c r="J9" s="85">
        <f>IF(I9="","",B9*0.03)</f>
        <v>3000</v>
      </c>
      <c r="K9" s="85"/>
      <c r="L9" s="6">
        <f>IF(I9="","",(J9/I9)/LOOKUP(RIGHT($C$2,3),定数!$A$6:$A$13,定数!$B$6:$B$13))</f>
        <v>0.14851485148514854</v>
      </c>
      <c r="M9" s="40">
        <f>D9</f>
        <v>2008</v>
      </c>
      <c r="N9" s="8">
        <v>43953</v>
      </c>
      <c r="O9" s="86">
        <v>105.06699999999999</v>
      </c>
      <c r="P9" s="86"/>
      <c r="Q9" s="87">
        <f>IF(O9="","",S9*L9*LOOKUP(RIGHT($C$2,3),定数!$A$6:$A$13,定数!$B$6:$B$13))</f>
        <v>4495.5445544554268</v>
      </c>
      <c r="R9" s="87"/>
      <c r="S9" s="88">
        <f>IF(O9="","",IF(F9="買",(O9-G9),(G9-O9))*IF(RIGHT($C$2,3)="JPY",100,10000))</f>
        <v>302.69999999999868</v>
      </c>
      <c r="T9" s="88"/>
      <c r="U9" s="1">
        <f>IF(S9&lt;&gt;"",IF(S9&gt;0,1+U8,0),"")</f>
        <v>1</v>
      </c>
      <c r="V9">
        <f>IF(S9&lt;&gt;"",IF(S9&lt;0,1+V8,0),"")</f>
        <v>0</v>
      </c>
      <c r="Y9">
        <f>IF(Q9&gt;0,Q9,"")</f>
        <v>4495.5445544554268</v>
      </c>
      <c r="Z9" t="str">
        <f>IF(Q9&lt;0,Q9,"")</f>
        <v/>
      </c>
    </row>
    <row r="10" spans="1:26" x14ac:dyDescent="0.15">
      <c r="A10" s="40">
        <v>2</v>
      </c>
      <c r="B10" s="85">
        <f t="shared" ref="B10:B73" si="0">IF(Q9="","",B9+Q9)</f>
        <v>104495.54455445542</v>
      </c>
      <c r="C10" s="85"/>
      <c r="D10" s="40">
        <f>D9</f>
        <v>2008</v>
      </c>
      <c r="E10" s="8">
        <f>'検証シート　FIB1.27'!E10</f>
        <v>43937</v>
      </c>
      <c r="F10" s="40" t="s">
        <v>4</v>
      </c>
      <c r="G10" s="86">
        <f>'検証シート　FIB1.27'!G10:H10</f>
        <v>101.93</v>
      </c>
      <c r="H10" s="86"/>
      <c r="I10" s="40">
        <f>'検証シート　FIB1.27'!I10</f>
        <v>111</v>
      </c>
      <c r="J10" s="89">
        <f>IF(I10="","",B10*0.03)</f>
        <v>3134.8663366336627</v>
      </c>
      <c r="K10" s="90"/>
      <c r="L10" s="6">
        <f>IF(I10="","",(J10/I10)/LOOKUP(RIGHT($C$2,3),定数!$A$6:$A$13,定数!$B$6:$B$13))</f>
        <v>0.28242039068771735</v>
      </c>
      <c r="M10" s="44">
        <f t="shared" ref="M10:M33" si="1">D10</f>
        <v>2008</v>
      </c>
      <c r="N10" s="8">
        <v>43939</v>
      </c>
      <c r="O10" s="86">
        <v>103.59</v>
      </c>
      <c r="P10" s="86"/>
      <c r="Q10" s="87">
        <f>IF(O10="","",S10*L10*LOOKUP(RIGHT($C$2,3),定数!$A$6:$A$13,定数!$B$6:$B$13))</f>
        <v>4688.1784854160987</v>
      </c>
      <c r="R10" s="87"/>
      <c r="S10" s="88">
        <f>IF(O10="","",IF(F10="買",(O10-G10),(G10-O10))*IF(RIGHT($C$2,3)="JPY",100,10000))</f>
        <v>165.99999999999966</v>
      </c>
      <c r="T10" s="88"/>
      <c r="U10" s="22">
        <f t="shared" ref="U10:U22" si="2">IF(S10&lt;&gt;"",IF(S10&gt;0,1+U9,0),"")</f>
        <v>2</v>
      </c>
      <c r="V10">
        <f t="shared" ref="V10:V73" si="3">IF(S10&lt;&gt;"",IF(S10&lt;0,1+V9,0),"")</f>
        <v>0</v>
      </c>
      <c r="W10" s="41">
        <f>IF(B10&lt;&gt;"",MAX(B10,B9),"")</f>
        <v>104495.54455445542</v>
      </c>
      <c r="Y10">
        <f t="shared" ref="Y10:Y73" si="4">IF(Q10&gt;0,Q10,"")</f>
        <v>4688.1784854160987</v>
      </c>
      <c r="Z10" t="str">
        <f t="shared" ref="Z10:Z73" si="5">IF(Q10&lt;0,Q10,"")</f>
        <v/>
      </c>
    </row>
    <row r="11" spans="1:26" x14ac:dyDescent="0.15">
      <c r="A11" s="40">
        <v>3</v>
      </c>
      <c r="B11" s="85">
        <f t="shared" si="0"/>
        <v>109183.72303987152</v>
      </c>
      <c r="C11" s="85"/>
      <c r="D11" s="45">
        <f t="shared" ref="D11:D14" si="6">D10</f>
        <v>2008</v>
      </c>
      <c r="E11" s="8">
        <f>'検証シート　FIB1.27'!E11</f>
        <v>43958</v>
      </c>
      <c r="F11" s="40" t="s">
        <v>4</v>
      </c>
      <c r="G11" s="86">
        <f>'検証シート　FIB1.27'!G11:H11</f>
        <v>105.13</v>
      </c>
      <c r="H11" s="86"/>
      <c r="I11" s="45">
        <f>'検証シート　FIB1.27'!I11</f>
        <v>111</v>
      </c>
      <c r="J11" s="89">
        <f t="shared" ref="J11:J74" si="7">IF(I11="","",B11*0.03)</f>
        <v>3275.5116911961454</v>
      </c>
      <c r="K11" s="90"/>
      <c r="L11" s="6">
        <f>IF(I11="","",(J11/I11)/LOOKUP(RIGHT($C$2,3),定数!$A$6:$A$13,定数!$B$6:$B$13))</f>
        <v>0.29509114335100411</v>
      </c>
      <c r="M11" s="44">
        <f t="shared" si="1"/>
        <v>2008</v>
      </c>
      <c r="N11" s="8">
        <v>43959</v>
      </c>
      <c r="O11" s="86">
        <v>104.02</v>
      </c>
      <c r="P11" s="86"/>
      <c r="Q11" s="87">
        <f>IF(O11="","",S11*L11*LOOKUP(RIGHT($C$2,3),定数!$A$6:$A$13,定数!$B$6:$B$13))</f>
        <v>-3275.5116911961436</v>
      </c>
      <c r="R11" s="87"/>
      <c r="S11" s="88">
        <f>IF(O11="","",IF(F11="買",(O11-G11),(G11-O11))*IF(RIGHT($C$2,3)="JPY",100,10000))</f>
        <v>-110.99999999999994</v>
      </c>
      <c r="T11" s="88"/>
      <c r="U11" s="22">
        <f t="shared" si="2"/>
        <v>0</v>
      </c>
      <c r="V11">
        <f t="shared" si="3"/>
        <v>1</v>
      </c>
      <c r="W11" s="41">
        <f>IF(B11&lt;&gt;"",MAX(W10,B11),"")</f>
        <v>109183.72303987152</v>
      </c>
      <c r="X11" s="42">
        <f>IF(W11&lt;&gt;"",1-(B11/W11),"")</f>
        <v>0</v>
      </c>
      <c r="Y11" t="str">
        <f t="shared" si="4"/>
        <v/>
      </c>
      <c r="Z11">
        <f t="shared" si="5"/>
        <v>-3275.5116911961436</v>
      </c>
    </row>
    <row r="12" spans="1:26" x14ac:dyDescent="0.15">
      <c r="A12" s="40">
        <v>4</v>
      </c>
      <c r="B12" s="85">
        <f t="shared" si="0"/>
        <v>105908.21134867538</v>
      </c>
      <c r="C12" s="85"/>
      <c r="D12" s="45">
        <f t="shared" si="6"/>
        <v>2008</v>
      </c>
      <c r="E12" s="8">
        <f>'検証シート　FIB1.27'!E12</f>
        <v>44049</v>
      </c>
      <c r="F12" s="40" t="s">
        <v>4</v>
      </c>
      <c r="G12" s="86">
        <f>'検証シート　FIB1.27'!G12:H12</f>
        <v>108.41</v>
      </c>
      <c r="H12" s="86"/>
      <c r="I12" s="45">
        <f>'検証シート　FIB1.27'!I12</f>
        <v>75</v>
      </c>
      <c r="J12" s="89">
        <f t="shared" si="7"/>
        <v>3177.2463404602613</v>
      </c>
      <c r="K12" s="90"/>
      <c r="L12" s="6">
        <f>IF(I12="","",(J12/I12)/LOOKUP(RIGHT($C$2,3),定数!$A$6:$A$13,定数!$B$6:$B$13))</f>
        <v>0.42363284539470153</v>
      </c>
      <c r="M12" s="44">
        <f t="shared" si="1"/>
        <v>2008</v>
      </c>
      <c r="N12" s="8">
        <v>44049</v>
      </c>
      <c r="O12" s="86">
        <v>109.51</v>
      </c>
      <c r="P12" s="86"/>
      <c r="Q12" s="87">
        <f>IF(O12="","",S12*L12*LOOKUP(RIGHT($C$2,3),定数!$A$6:$A$13,定数!$B$6:$B$13))</f>
        <v>4659.9612993417531</v>
      </c>
      <c r="R12" s="87"/>
      <c r="S12" s="88">
        <f t="shared" ref="S12:S75" si="8">IF(O12="","",IF(F12="買",(O12-G12),(G12-O12))*IF(RIGHT($C$2,3)="JPY",100,10000))</f>
        <v>110.00000000000085</v>
      </c>
      <c r="T12" s="88"/>
      <c r="U12" s="22">
        <f t="shared" si="2"/>
        <v>1</v>
      </c>
      <c r="V12">
        <f t="shared" si="3"/>
        <v>0</v>
      </c>
      <c r="W12" s="41">
        <f t="shared" ref="W12:W75" si="9">IF(B12&lt;&gt;"",MAX(W11,B12),"")</f>
        <v>109183.72303987152</v>
      </c>
      <c r="X12" s="42">
        <f t="shared" ref="X12:X75" si="10">IF(W12&lt;&gt;"",1-(B12/W12),"")</f>
        <v>2.9999999999999916E-2</v>
      </c>
      <c r="Y12">
        <f t="shared" si="4"/>
        <v>4659.9612993417531</v>
      </c>
      <c r="Z12" t="str">
        <f t="shared" si="5"/>
        <v/>
      </c>
    </row>
    <row r="13" spans="1:26" x14ac:dyDescent="0.15">
      <c r="A13" s="40">
        <v>5</v>
      </c>
      <c r="B13" s="85">
        <f t="shared" si="0"/>
        <v>110568.17264801713</v>
      </c>
      <c r="C13" s="85"/>
      <c r="D13" s="45">
        <f t="shared" si="6"/>
        <v>2008</v>
      </c>
      <c r="E13" s="8">
        <f>'検証シート　FIB1.27'!E13</f>
        <v>44057</v>
      </c>
      <c r="F13" s="40" t="s">
        <v>4</v>
      </c>
      <c r="G13" s="86">
        <f>'検証シート　FIB1.27'!G13:H13</f>
        <v>109.75</v>
      </c>
      <c r="H13" s="86"/>
      <c r="I13" s="45">
        <f>'検証シート　FIB1.27'!I13</f>
        <v>139</v>
      </c>
      <c r="J13" s="89">
        <f t="shared" si="7"/>
        <v>3317.0451794405139</v>
      </c>
      <c r="K13" s="90"/>
      <c r="L13" s="6">
        <f>IF(I13="","",(J13/I13)/LOOKUP(RIGHT($C$2,3),定数!$A$6:$A$13,定数!$B$6:$B$13))</f>
        <v>0.23863634384464127</v>
      </c>
      <c r="M13" s="45">
        <f t="shared" si="1"/>
        <v>2008</v>
      </c>
      <c r="N13" s="8">
        <v>44064</v>
      </c>
      <c r="O13" s="86">
        <v>108.36</v>
      </c>
      <c r="P13" s="86"/>
      <c r="Q13" s="87">
        <f>IF(O13="","",S13*L13*LOOKUP(RIGHT($C$2,3),定数!$A$6:$A$13,定数!$B$6:$B$13))</f>
        <v>-3317.0451794405153</v>
      </c>
      <c r="R13" s="87"/>
      <c r="S13" s="88">
        <f t="shared" si="8"/>
        <v>-139.00000000000006</v>
      </c>
      <c r="T13" s="88"/>
      <c r="U13" s="22">
        <f t="shared" si="2"/>
        <v>0</v>
      </c>
      <c r="V13">
        <f t="shared" si="3"/>
        <v>1</v>
      </c>
      <c r="W13" s="41">
        <f t="shared" si="9"/>
        <v>110568.17264801713</v>
      </c>
      <c r="X13" s="42">
        <f t="shared" si="10"/>
        <v>0</v>
      </c>
      <c r="Y13" t="str">
        <f t="shared" si="4"/>
        <v/>
      </c>
      <c r="Z13">
        <f t="shared" si="5"/>
        <v>-3317.0451794405153</v>
      </c>
    </row>
    <row r="14" spans="1:26" x14ac:dyDescent="0.15">
      <c r="A14" s="40">
        <v>6</v>
      </c>
      <c r="B14" s="85">
        <f t="shared" si="0"/>
        <v>107251.12746857663</v>
      </c>
      <c r="C14" s="85"/>
      <c r="D14" s="45">
        <f t="shared" si="6"/>
        <v>2008</v>
      </c>
      <c r="E14" s="8">
        <f>'検証シート　FIB1.27'!E14</f>
        <v>44174</v>
      </c>
      <c r="F14" s="40" t="s">
        <v>3</v>
      </c>
      <c r="G14" s="86">
        <f>'検証シート　FIB1.27'!G14:H14</f>
        <v>92.55</v>
      </c>
      <c r="H14" s="86"/>
      <c r="I14" s="45">
        <f>'検証シート　FIB1.27'!I14</f>
        <v>31</v>
      </c>
      <c r="J14" s="89">
        <f t="shared" si="7"/>
        <v>3217.5338240572987</v>
      </c>
      <c r="K14" s="90"/>
      <c r="L14" s="6">
        <f>IF(I14="","",(J14/I14)/LOOKUP(RIGHT($C$2,3),定数!$A$6:$A$13,定数!$B$6:$B$13))</f>
        <v>1.037914136792677</v>
      </c>
      <c r="M14" s="45">
        <f t="shared" si="1"/>
        <v>2008</v>
      </c>
      <c r="N14" s="8">
        <v>44177</v>
      </c>
      <c r="O14" s="86">
        <v>90.55</v>
      </c>
      <c r="P14" s="86"/>
      <c r="Q14" s="87">
        <f>IF(O14="","",S14*L14*LOOKUP(RIGHT($C$2,3),定数!$A$6:$A$13,定数!$B$6:$B$13))</f>
        <v>20758.28273585354</v>
      </c>
      <c r="R14" s="87"/>
      <c r="S14" s="88">
        <f t="shared" si="8"/>
        <v>200</v>
      </c>
      <c r="T14" s="88"/>
      <c r="U14" s="22">
        <f t="shared" si="2"/>
        <v>1</v>
      </c>
      <c r="V14">
        <f t="shared" si="3"/>
        <v>0</v>
      </c>
      <c r="W14" s="41">
        <f t="shared" si="9"/>
        <v>110568.17264801713</v>
      </c>
      <c r="X14" s="42">
        <f t="shared" si="10"/>
        <v>2.9999999999999916E-2</v>
      </c>
      <c r="Y14">
        <f t="shared" si="4"/>
        <v>20758.28273585354</v>
      </c>
      <c r="Z14" t="str">
        <f t="shared" si="5"/>
        <v/>
      </c>
    </row>
    <row r="15" spans="1:26" x14ac:dyDescent="0.15">
      <c r="A15" s="40">
        <v>7</v>
      </c>
      <c r="B15" s="85">
        <f t="shared" si="0"/>
        <v>128009.41020443017</v>
      </c>
      <c r="C15" s="85"/>
      <c r="D15" s="45">
        <f>'検証シート　FIB1.27'!D15</f>
        <v>2009</v>
      </c>
      <c r="E15" s="8">
        <f>'検証シート　FIB1.27'!E15</f>
        <v>43898</v>
      </c>
      <c r="F15" s="40" t="s">
        <v>4</v>
      </c>
      <c r="G15" s="86">
        <f>'検証シート　FIB1.27'!G15:H15</f>
        <v>98.5</v>
      </c>
      <c r="H15" s="86"/>
      <c r="I15" s="45">
        <f>'検証シート　FIB1.27'!I15</f>
        <v>193</v>
      </c>
      <c r="J15" s="89">
        <f t="shared" si="7"/>
        <v>3840.282306132905</v>
      </c>
      <c r="K15" s="90"/>
      <c r="L15" s="6">
        <f>IF(I15="","",(J15/I15)/LOOKUP(RIGHT($C$2,3),定数!$A$6:$A$13,定数!$B$6:$B$13))</f>
        <v>0.19897835783072046</v>
      </c>
      <c r="M15" s="45">
        <f t="shared" si="1"/>
        <v>2009</v>
      </c>
      <c r="N15" s="8">
        <v>43902</v>
      </c>
      <c r="O15" s="86">
        <v>96.57</v>
      </c>
      <c r="P15" s="86"/>
      <c r="Q15" s="87">
        <f>IF(O15="","",S15*L15*LOOKUP(RIGHT($C$2,3),定数!$A$6:$A$13,定数!$B$6:$B$13))</f>
        <v>-3840.2823061329186</v>
      </c>
      <c r="R15" s="87"/>
      <c r="S15" s="88">
        <f t="shared" si="8"/>
        <v>-193.00000000000068</v>
      </c>
      <c r="T15" s="88"/>
      <c r="U15" s="22">
        <f t="shared" si="2"/>
        <v>0</v>
      </c>
      <c r="V15">
        <f t="shared" si="3"/>
        <v>1</v>
      </c>
      <c r="W15" s="41">
        <f t="shared" si="9"/>
        <v>128009.41020443017</v>
      </c>
      <c r="X15" s="42">
        <f t="shared" si="10"/>
        <v>0</v>
      </c>
      <c r="Y15" t="str">
        <f t="shared" si="4"/>
        <v/>
      </c>
      <c r="Z15">
        <f t="shared" si="5"/>
        <v>-3840.2823061329186</v>
      </c>
    </row>
    <row r="16" spans="1:26" x14ac:dyDescent="0.15">
      <c r="A16" s="40">
        <v>8</v>
      </c>
      <c r="B16" s="85">
        <f t="shared" si="0"/>
        <v>124169.12789829724</v>
      </c>
      <c r="C16" s="85"/>
      <c r="D16" s="46">
        <f>'検証シート　FIB1.27'!D16</f>
        <v>2009</v>
      </c>
      <c r="E16" s="8">
        <f>'検証シート　FIB1.27'!E16</f>
        <v>44049</v>
      </c>
      <c r="F16" s="40" t="s">
        <v>3</v>
      </c>
      <c r="G16" s="86">
        <f>'検証シート　FIB1.27'!G16:H16</f>
        <v>95.46</v>
      </c>
      <c r="H16" s="86"/>
      <c r="I16" s="45">
        <f>'検証シート　FIB1.27'!I16</f>
        <v>111</v>
      </c>
      <c r="J16" s="89">
        <f t="shared" si="7"/>
        <v>3725.0738369489172</v>
      </c>
      <c r="K16" s="90"/>
      <c r="L16" s="6">
        <f>IF(I16="","",(J16/I16)/LOOKUP(RIGHT($C$2,3),定数!$A$6:$A$13,定数!$B$6:$B$13))</f>
        <v>0.33559223756296552</v>
      </c>
      <c r="M16" s="46">
        <f t="shared" si="1"/>
        <v>2009</v>
      </c>
      <c r="N16" s="8">
        <v>44074</v>
      </c>
      <c r="O16" s="86">
        <v>97.1</v>
      </c>
      <c r="P16" s="86"/>
      <c r="Q16" s="87">
        <v>93.125</v>
      </c>
      <c r="R16" s="87"/>
      <c r="S16" s="88">
        <f t="shared" si="8"/>
        <v>-164.00000000000006</v>
      </c>
      <c r="T16" s="88"/>
      <c r="U16" s="22">
        <f t="shared" si="2"/>
        <v>0</v>
      </c>
      <c r="V16">
        <f t="shared" si="3"/>
        <v>2</v>
      </c>
      <c r="W16" s="41">
        <f t="shared" si="9"/>
        <v>128009.41020443017</v>
      </c>
      <c r="X16" s="42">
        <f t="shared" si="10"/>
        <v>3.0000000000000138E-2</v>
      </c>
      <c r="Y16">
        <f t="shared" si="4"/>
        <v>93.125</v>
      </c>
      <c r="Z16" t="str">
        <f t="shared" si="5"/>
        <v/>
      </c>
    </row>
    <row r="17" spans="1:26" x14ac:dyDescent="0.15">
      <c r="A17" s="40">
        <v>9</v>
      </c>
      <c r="B17" s="85">
        <f t="shared" si="0"/>
        <v>124262.25289829724</v>
      </c>
      <c r="C17" s="85"/>
      <c r="D17" s="46">
        <f>'検証シート　FIB1.27'!D17</f>
        <v>2009</v>
      </c>
      <c r="E17" s="8">
        <f>'検証シート　FIB1.27'!E17</f>
        <v>44068</v>
      </c>
      <c r="F17" s="40" t="s">
        <v>3</v>
      </c>
      <c r="G17" s="86">
        <f>'検証シート　FIB1.27'!G17:H17</f>
        <v>94.27</v>
      </c>
      <c r="H17" s="86"/>
      <c r="I17" s="46">
        <f>'検証シート　FIB1.27'!I17</f>
        <v>77</v>
      </c>
      <c r="J17" s="89">
        <f t="shared" si="7"/>
        <v>3727.8675869489171</v>
      </c>
      <c r="K17" s="90"/>
      <c r="L17" s="6">
        <f>IF(I17="","",(J17/I17)/LOOKUP(RIGHT($C$2,3),定数!$A$6:$A$13,定数!$B$6:$B$13))</f>
        <v>0.48413864765570352</v>
      </c>
      <c r="M17" s="46">
        <f>'検証シート　FIB1.27'!M17</f>
        <v>2009</v>
      </c>
      <c r="N17" s="8">
        <v>44074</v>
      </c>
      <c r="O17" s="86">
        <v>93.125</v>
      </c>
      <c r="P17" s="86"/>
      <c r="Q17" s="87">
        <f>IF(O17="","",S17*L17*LOOKUP(RIGHT($C$2,3),定数!$A$6:$A$13,定数!$B$6:$B$13))</f>
        <v>5543.387515657786</v>
      </c>
      <c r="R17" s="87"/>
      <c r="S17" s="88">
        <f t="shared" si="8"/>
        <v>114.4999999999996</v>
      </c>
      <c r="T17" s="88"/>
      <c r="U17" s="22">
        <f t="shared" si="2"/>
        <v>1</v>
      </c>
      <c r="V17">
        <f t="shared" si="3"/>
        <v>0</v>
      </c>
      <c r="W17" s="41">
        <f t="shared" si="9"/>
        <v>128009.41020443017</v>
      </c>
      <c r="X17" s="42">
        <f t="shared" si="10"/>
        <v>2.9272514420219164E-2</v>
      </c>
      <c r="Y17">
        <f t="shared" si="4"/>
        <v>5543.387515657786</v>
      </c>
      <c r="Z17" t="str">
        <f t="shared" si="5"/>
        <v/>
      </c>
    </row>
    <row r="18" spans="1:26" x14ac:dyDescent="0.15">
      <c r="A18" s="40">
        <v>10</v>
      </c>
      <c r="B18" s="85">
        <f t="shared" si="0"/>
        <v>129805.64041395503</v>
      </c>
      <c r="C18" s="85"/>
      <c r="D18" s="46">
        <f>'検証シート　FIB1.27'!D18</f>
        <v>2009</v>
      </c>
      <c r="E18" s="8">
        <f>'検証シート　FIB1.27'!E18</f>
        <v>44110</v>
      </c>
      <c r="F18" s="40" t="s">
        <v>3</v>
      </c>
      <c r="G18" s="86">
        <f>'検証シート　FIB1.27'!G18:H18</f>
        <v>89.38</v>
      </c>
      <c r="H18" s="86"/>
      <c r="I18" s="46">
        <f>'検証シート　FIB1.27'!I18</f>
        <v>57</v>
      </c>
      <c r="J18" s="89">
        <f t="shared" si="7"/>
        <v>3894.1692124186507</v>
      </c>
      <c r="K18" s="90"/>
      <c r="L18" s="6">
        <f>IF(I18="","",(J18/I18)/LOOKUP(RIGHT($C$2,3),定数!$A$6:$A$13,定数!$B$6:$B$13))</f>
        <v>0.68318758112607914</v>
      </c>
      <c r="M18" s="46">
        <f>'検証シート　FIB1.27'!M18</f>
        <v>2009</v>
      </c>
      <c r="N18" s="8">
        <v>44110</v>
      </c>
      <c r="O18" s="86">
        <v>88.55</v>
      </c>
      <c r="P18" s="86"/>
      <c r="Q18" s="87">
        <f>IF(O18="","",S18*L18*LOOKUP(RIGHT($C$2,3),定数!$A$6:$A$13,定数!$B$6:$B$13))</f>
        <v>5670.4569233464454</v>
      </c>
      <c r="R18" s="87"/>
      <c r="S18" s="88">
        <f t="shared" si="8"/>
        <v>82.999999999999829</v>
      </c>
      <c r="T18" s="88"/>
      <c r="U18" s="22">
        <f t="shared" si="2"/>
        <v>2</v>
      </c>
      <c r="V18">
        <f t="shared" si="3"/>
        <v>0</v>
      </c>
      <c r="W18" s="41">
        <f t="shared" si="9"/>
        <v>129805.64041395503</v>
      </c>
      <c r="X18" s="42">
        <f t="shared" si="10"/>
        <v>0</v>
      </c>
      <c r="Y18">
        <f t="shared" si="4"/>
        <v>5670.4569233464454</v>
      </c>
      <c r="Z18" t="str">
        <f t="shared" si="5"/>
        <v/>
      </c>
    </row>
    <row r="19" spans="1:26" x14ac:dyDescent="0.15">
      <c r="A19" s="40">
        <v>11</v>
      </c>
      <c r="B19" s="85">
        <f t="shared" si="0"/>
        <v>135476.09733730147</v>
      </c>
      <c r="C19" s="85"/>
      <c r="D19" s="46">
        <f>'検証シート　FIB1.27'!D19</f>
        <v>2010</v>
      </c>
      <c r="E19" s="8">
        <f>'検証シート　FIB1.27'!E19</f>
        <v>44080</v>
      </c>
      <c r="F19" s="40" t="s">
        <v>3</v>
      </c>
      <c r="G19" s="86">
        <f>'検証シート　FIB1.27'!G19:H19</f>
        <v>84.15</v>
      </c>
      <c r="H19" s="86"/>
      <c r="I19" s="46">
        <f>'検証シート　FIB1.27'!I19</f>
        <v>106</v>
      </c>
      <c r="J19" s="89">
        <f t="shared" si="7"/>
        <v>4064.2829201190439</v>
      </c>
      <c r="K19" s="90"/>
      <c r="L19" s="6">
        <f>IF(I19="","",(J19/I19)/LOOKUP(RIGHT($C$2,3),定数!$A$6:$A$13,定数!$B$6:$B$13))</f>
        <v>0.38342291699236264</v>
      </c>
      <c r="M19" s="46">
        <f>'検証シート　FIB1.27'!M19</f>
        <v>2010</v>
      </c>
      <c r="N19" s="8">
        <v>44089</v>
      </c>
      <c r="O19" s="86">
        <v>85.21</v>
      </c>
      <c r="P19" s="86"/>
      <c r="Q19" s="87">
        <f>IF(O19="","",S19*L19*LOOKUP(RIGHT($C$2,3),定数!$A$6:$A$13,定数!$B$6:$B$13))</f>
        <v>-4064.2829201189984</v>
      </c>
      <c r="R19" s="87"/>
      <c r="S19" s="88">
        <f t="shared" si="8"/>
        <v>-105.99999999999881</v>
      </c>
      <c r="T19" s="88"/>
      <c r="U19" s="22">
        <f t="shared" si="2"/>
        <v>0</v>
      </c>
      <c r="V19">
        <f t="shared" si="3"/>
        <v>1</v>
      </c>
      <c r="W19" s="41">
        <f t="shared" si="9"/>
        <v>135476.09733730147</v>
      </c>
      <c r="X19" s="42">
        <f t="shared" si="10"/>
        <v>0</v>
      </c>
      <c r="Y19" t="str">
        <f t="shared" si="4"/>
        <v/>
      </c>
      <c r="Z19">
        <f t="shared" si="5"/>
        <v>-4064.2829201189984</v>
      </c>
    </row>
    <row r="20" spans="1:26" x14ac:dyDescent="0.15">
      <c r="A20" s="40">
        <v>12</v>
      </c>
      <c r="B20" s="85">
        <f t="shared" si="0"/>
        <v>131411.81441718247</v>
      </c>
      <c r="C20" s="85"/>
      <c r="D20" s="46">
        <f>'検証シート　FIB1.27'!D20</f>
        <v>2010</v>
      </c>
      <c r="E20" s="8">
        <f>'検証シート　FIB1.27'!E20</f>
        <v>44110</v>
      </c>
      <c r="F20" s="40" t="s">
        <v>3</v>
      </c>
      <c r="G20" s="86">
        <f>'検証シート　FIB1.27'!G20:H20</f>
        <v>83.13</v>
      </c>
      <c r="H20" s="86"/>
      <c r="I20" s="46">
        <f>'検証シート　FIB1.27'!I20</f>
        <v>43</v>
      </c>
      <c r="J20" s="89">
        <f t="shared" si="7"/>
        <v>3942.3544325154739</v>
      </c>
      <c r="K20" s="90"/>
      <c r="L20" s="6">
        <f>IF(I20="","",(J20/I20)/LOOKUP(RIGHT($C$2,3),定数!$A$6:$A$13,定数!$B$6:$B$13))</f>
        <v>0.91682661221290085</v>
      </c>
      <c r="M20" s="46">
        <f>'検証シート　FIB1.27'!M20</f>
        <v>2010</v>
      </c>
      <c r="N20" s="8">
        <v>44115</v>
      </c>
      <c r="O20" s="86">
        <v>81.411000000000001</v>
      </c>
      <c r="P20" s="86"/>
      <c r="Q20" s="87">
        <f>IF(O20="","",S20*L20*LOOKUP(RIGHT($C$2,3),定数!$A$6:$A$13,定数!$B$6:$B$13))</f>
        <v>15760.249463939712</v>
      </c>
      <c r="R20" s="87"/>
      <c r="S20" s="88">
        <f t="shared" si="8"/>
        <v>171.89999999999941</v>
      </c>
      <c r="T20" s="88"/>
      <c r="U20" s="22">
        <f t="shared" si="2"/>
        <v>1</v>
      </c>
      <c r="V20">
        <f t="shared" si="3"/>
        <v>0</v>
      </c>
      <c r="W20" s="41">
        <f t="shared" si="9"/>
        <v>135476.09733730147</v>
      </c>
      <c r="X20" s="42">
        <f t="shared" si="10"/>
        <v>2.9999999999999694E-2</v>
      </c>
      <c r="Y20">
        <f t="shared" si="4"/>
        <v>15760.249463939712</v>
      </c>
      <c r="Z20" t="str">
        <f t="shared" si="5"/>
        <v/>
      </c>
    </row>
    <row r="21" spans="1:26" x14ac:dyDescent="0.15">
      <c r="A21" s="40">
        <v>13</v>
      </c>
      <c r="B21" s="85">
        <f t="shared" si="0"/>
        <v>147172.06388112219</v>
      </c>
      <c r="C21" s="85"/>
      <c r="D21" s="46">
        <f>'検証シート　FIB1.27'!D21</f>
        <v>2011</v>
      </c>
      <c r="E21" s="8">
        <f>'検証シート　FIB1.27'!E21</f>
        <v>44017</v>
      </c>
      <c r="F21" s="40" t="s">
        <v>4</v>
      </c>
      <c r="G21" s="86">
        <f>'検証シート　FIB1.27'!G21:H21</f>
        <v>80.900000000000006</v>
      </c>
      <c r="H21" s="86"/>
      <c r="I21" s="46">
        <f>'検証シート　FIB1.27'!I21</f>
        <v>39</v>
      </c>
      <c r="J21" s="89">
        <f t="shared" si="7"/>
        <v>4415.1619164336653</v>
      </c>
      <c r="K21" s="90"/>
      <c r="L21" s="6">
        <f>IF(I21="","",(J21/I21)/LOOKUP(RIGHT($C$2,3),定数!$A$6:$A$13,定数!$B$6:$B$13))</f>
        <v>1.1320927990855552</v>
      </c>
      <c r="M21" s="46">
        <f>'検証シート　FIB1.27'!M21</f>
        <v>2011</v>
      </c>
      <c r="N21" s="8">
        <v>44020</v>
      </c>
      <c r="O21" s="86">
        <v>81.457999999999998</v>
      </c>
      <c r="P21" s="86"/>
      <c r="Q21" s="87">
        <f>IF(O21="","",S21*L21*LOOKUP(RIGHT($C$2,3),定数!$A$6:$A$13,定数!$B$6:$B$13))</f>
        <v>6317.0778188973154</v>
      </c>
      <c r="R21" s="87"/>
      <c r="S21" s="88">
        <f t="shared" si="8"/>
        <v>55.799999999999272</v>
      </c>
      <c r="T21" s="88"/>
      <c r="U21" s="22">
        <f t="shared" si="2"/>
        <v>2</v>
      </c>
      <c r="V21">
        <f t="shared" si="3"/>
        <v>0</v>
      </c>
      <c r="W21" s="41">
        <f t="shared" si="9"/>
        <v>147172.06388112219</v>
      </c>
      <c r="X21" s="42">
        <f t="shared" si="10"/>
        <v>0</v>
      </c>
      <c r="Y21">
        <f t="shared" si="4"/>
        <v>6317.0778188973154</v>
      </c>
      <c r="Z21" t="str">
        <f t="shared" si="5"/>
        <v/>
      </c>
    </row>
    <row r="22" spans="1:26" x14ac:dyDescent="0.15">
      <c r="A22" s="40">
        <v>14</v>
      </c>
      <c r="B22" s="85">
        <f t="shared" si="0"/>
        <v>153489.14170001951</v>
      </c>
      <c r="C22" s="85"/>
      <c r="D22" s="46">
        <f>'検証シート　FIB1.27'!D22</f>
        <v>2011</v>
      </c>
      <c r="E22" s="8">
        <f>'検証シート　FIB1.27'!E22</f>
        <v>44046</v>
      </c>
      <c r="F22" s="40" t="s">
        <v>3</v>
      </c>
      <c r="G22" s="86">
        <f>'検証シート　FIB1.27'!G22:H22</f>
        <v>76.94</v>
      </c>
      <c r="H22" s="86"/>
      <c r="I22" s="46">
        <f>'検証シート　FIB1.27'!I22</f>
        <v>88</v>
      </c>
      <c r="J22" s="89">
        <f t="shared" si="7"/>
        <v>4604.6742510005852</v>
      </c>
      <c r="K22" s="90"/>
      <c r="L22" s="6">
        <f>IF(I22="","",(J22/I22)/LOOKUP(RIGHT($C$2,3),定数!$A$6:$A$13,定数!$B$6:$B$13))</f>
        <v>0.52325843761370283</v>
      </c>
      <c r="M22" s="46">
        <f>'検証シート　FIB1.27'!M22</f>
        <v>2011</v>
      </c>
      <c r="N22" s="8">
        <v>44047</v>
      </c>
      <c r="O22" s="86">
        <v>77.819999999999993</v>
      </c>
      <c r="P22" s="86"/>
      <c r="Q22" s="87">
        <f>IF(O22="","",S22*L22*LOOKUP(RIGHT($C$2,3),定数!$A$6:$A$13,定数!$B$6:$B$13))</f>
        <v>-4604.6742510005615</v>
      </c>
      <c r="R22" s="87"/>
      <c r="S22" s="88">
        <f t="shared" si="8"/>
        <v>-87.999999999999545</v>
      </c>
      <c r="T22" s="88"/>
      <c r="U22" s="22">
        <f t="shared" si="2"/>
        <v>0</v>
      </c>
      <c r="V22">
        <f t="shared" si="3"/>
        <v>1</v>
      </c>
      <c r="W22" s="41">
        <f t="shared" si="9"/>
        <v>153489.14170001951</v>
      </c>
      <c r="X22" s="42">
        <f t="shared" si="10"/>
        <v>0</v>
      </c>
      <c r="Y22" t="str">
        <f t="shared" si="4"/>
        <v/>
      </c>
      <c r="Z22">
        <f t="shared" si="5"/>
        <v>-4604.6742510005615</v>
      </c>
    </row>
    <row r="23" spans="1:26" x14ac:dyDescent="0.15">
      <c r="A23" s="40">
        <v>15</v>
      </c>
      <c r="B23" s="85">
        <f t="shared" si="0"/>
        <v>148884.46744901894</v>
      </c>
      <c r="C23" s="85"/>
      <c r="D23" s="47">
        <f>'検証シート　FIB1.27'!D23</f>
        <v>2012</v>
      </c>
      <c r="E23" s="8">
        <f>'検証シート　FIB1.27'!E23</f>
        <v>44165</v>
      </c>
      <c r="F23" s="40" t="s">
        <v>4</v>
      </c>
      <c r="G23" s="86">
        <f>'検証シート　FIB1.27'!G23:H23</f>
        <v>82.2</v>
      </c>
      <c r="H23" s="86"/>
      <c r="I23" s="46">
        <f>'検証シート　FIB1.27'!I23</f>
        <v>53</v>
      </c>
      <c r="J23" s="89">
        <f t="shared" si="7"/>
        <v>4466.5340234705682</v>
      </c>
      <c r="K23" s="90"/>
      <c r="L23" s="6">
        <f>IF(I23="","",(J23/I23)/LOOKUP(RIGHT($C$2,3),定数!$A$6:$A$13,定数!$B$6:$B$13))</f>
        <v>0.84274226857935242</v>
      </c>
      <c r="M23" s="46">
        <f t="shared" si="1"/>
        <v>2012</v>
      </c>
      <c r="N23" s="8">
        <v>44169</v>
      </c>
      <c r="O23" s="86">
        <v>81.67</v>
      </c>
      <c r="P23" s="86"/>
      <c r="Q23" s="87">
        <f>IF(O23="","",S23*L23*LOOKUP(RIGHT($C$2,3),定数!$A$6:$A$13,定数!$B$6:$B$13))</f>
        <v>-4466.5340234705773</v>
      </c>
      <c r="R23" s="87"/>
      <c r="S23" s="88">
        <f t="shared" si="8"/>
        <v>-53.000000000000114</v>
      </c>
      <c r="T23" s="88"/>
      <c r="U23" t="str">
        <f t="shared" ref="U23:V74" si="11">IF(R23&lt;&gt;"",IF(R23&lt;0,1+U22,0),"")</f>
        <v/>
      </c>
      <c r="V23">
        <f t="shared" si="3"/>
        <v>2</v>
      </c>
      <c r="W23" s="41">
        <f t="shared" si="9"/>
        <v>153489.14170001951</v>
      </c>
      <c r="X23" s="42">
        <f t="shared" si="10"/>
        <v>2.9999999999999916E-2</v>
      </c>
      <c r="Y23" t="str">
        <f t="shared" si="4"/>
        <v/>
      </c>
      <c r="Z23">
        <f t="shared" si="5"/>
        <v>-4466.5340234705773</v>
      </c>
    </row>
    <row r="24" spans="1:26" x14ac:dyDescent="0.15">
      <c r="A24" s="40">
        <v>16</v>
      </c>
      <c r="B24" s="85">
        <f t="shared" si="0"/>
        <v>144417.93342554837</v>
      </c>
      <c r="C24" s="85"/>
      <c r="D24" s="47">
        <f>'検証シート　FIB1.27'!D24</f>
        <v>2014</v>
      </c>
      <c r="E24" s="8">
        <f>'検証シート　FIB1.27'!E24</f>
        <v>43882</v>
      </c>
      <c r="F24" s="40" t="s">
        <v>4</v>
      </c>
      <c r="G24" s="86">
        <f>'検証シート　FIB1.27'!G24:H24</f>
        <v>102.41</v>
      </c>
      <c r="H24" s="86"/>
      <c r="I24" s="47">
        <f>'検証シート　FIB1.27'!I24</f>
        <v>76</v>
      </c>
      <c r="J24" s="89">
        <f t="shared" si="7"/>
        <v>4332.5380027664505</v>
      </c>
      <c r="K24" s="90"/>
      <c r="L24" s="6">
        <f>IF(I24="","",(J24/I24)/LOOKUP(RIGHT($C$2,3),定数!$A$6:$A$13,定数!$B$6:$B$13))</f>
        <v>0.57007078983769088</v>
      </c>
      <c r="M24" s="47">
        <f t="shared" si="1"/>
        <v>2014</v>
      </c>
      <c r="N24" s="8">
        <v>43889</v>
      </c>
      <c r="O24" s="86">
        <v>101.65</v>
      </c>
      <c r="P24" s="86"/>
      <c r="Q24" s="87">
        <f>IF(O24="","",S24*L24*LOOKUP(RIGHT($C$2,3),定数!$A$6:$A$13,定数!$B$6:$B$13))</f>
        <v>-4332.5380027663987</v>
      </c>
      <c r="R24" s="87"/>
      <c r="S24" s="88">
        <f t="shared" si="8"/>
        <v>-75.999999999999091</v>
      </c>
      <c r="T24" s="88"/>
      <c r="U24" t="str">
        <f t="shared" si="11"/>
        <v/>
      </c>
      <c r="V24">
        <f t="shared" si="3"/>
        <v>3</v>
      </c>
      <c r="W24" s="41">
        <f t="shared" si="9"/>
        <v>153489.14170001951</v>
      </c>
      <c r="X24" s="42">
        <f t="shared" si="10"/>
        <v>5.909999999999993E-2</v>
      </c>
      <c r="Y24" t="str">
        <f t="shared" si="4"/>
        <v/>
      </c>
      <c r="Z24">
        <f t="shared" si="5"/>
        <v>-4332.5380027663987</v>
      </c>
    </row>
    <row r="25" spans="1:26" x14ac:dyDescent="0.15">
      <c r="A25" s="40">
        <v>17</v>
      </c>
      <c r="B25" s="85">
        <f t="shared" si="0"/>
        <v>140085.39542278196</v>
      </c>
      <c r="C25" s="85"/>
      <c r="D25" s="47">
        <f>'検証シート　FIB1.27'!D25</f>
        <v>2014</v>
      </c>
      <c r="E25" s="8">
        <f>'検証シート　FIB1.27'!E25</f>
        <v>44163</v>
      </c>
      <c r="F25" s="40" t="s">
        <v>4</v>
      </c>
      <c r="G25" s="86">
        <f>'検証シート　FIB1.27'!G25:H25</f>
        <v>117.87</v>
      </c>
      <c r="H25" s="86"/>
      <c r="I25" s="47">
        <f>'検証シート　FIB1.27'!I25</f>
        <v>65</v>
      </c>
      <c r="J25" s="89">
        <f t="shared" si="7"/>
        <v>4202.5618626834585</v>
      </c>
      <c r="K25" s="90"/>
      <c r="L25" s="6">
        <f>IF(I25="","",(J25/I25)/LOOKUP(RIGHT($C$2,3),定数!$A$6:$A$13,定数!$B$6:$B$13))</f>
        <v>0.6465479788743782</v>
      </c>
      <c r="M25" s="47">
        <f t="shared" si="1"/>
        <v>2014</v>
      </c>
      <c r="N25" s="8">
        <v>44167</v>
      </c>
      <c r="O25" s="86">
        <v>118.843</v>
      </c>
      <c r="P25" s="86"/>
      <c r="Q25" s="87">
        <f>IF(O25="","",S25*L25*LOOKUP(RIGHT($C$2,3),定数!$A$6:$A$13,定数!$B$6:$B$13))</f>
        <v>6290.9118344476929</v>
      </c>
      <c r="R25" s="87"/>
      <c r="S25" s="88">
        <f t="shared" si="8"/>
        <v>97.299999999999898</v>
      </c>
      <c r="T25" s="88"/>
      <c r="U25" t="str">
        <f t="shared" si="11"/>
        <v/>
      </c>
      <c r="V25">
        <f t="shared" si="3"/>
        <v>0</v>
      </c>
      <c r="W25" s="41">
        <f t="shared" si="9"/>
        <v>153489.14170001951</v>
      </c>
      <c r="X25" s="42">
        <f t="shared" si="10"/>
        <v>8.7326999999999599E-2</v>
      </c>
      <c r="Y25">
        <f t="shared" si="4"/>
        <v>6290.9118344476929</v>
      </c>
      <c r="Z25" t="str">
        <f t="shared" si="5"/>
        <v/>
      </c>
    </row>
    <row r="26" spans="1:26" x14ac:dyDescent="0.15">
      <c r="A26" s="40">
        <v>18</v>
      </c>
      <c r="B26" s="85">
        <f t="shared" si="0"/>
        <v>146376.30725722967</v>
      </c>
      <c r="C26" s="85"/>
      <c r="D26" s="48">
        <f>'検証シート　FIB1.27'!D26</f>
        <v>2015</v>
      </c>
      <c r="E26" s="8">
        <f>'検証シート　FIB1.27'!E26</f>
        <v>43907</v>
      </c>
      <c r="F26" s="40" t="s">
        <v>4</v>
      </c>
      <c r="G26" s="86">
        <f>'検証シート　FIB1.27'!G26:H26</f>
        <v>121.46</v>
      </c>
      <c r="H26" s="86"/>
      <c r="I26" s="47">
        <f>'検証シート　FIB1.27'!I26</f>
        <v>38</v>
      </c>
      <c r="J26" s="89">
        <f t="shared" si="7"/>
        <v>4391.2892177168897</v>
      </c>
      <c r="K26" s="90"/>
      <c r="L26" s="6">
        <f>IF(I26="","",(J26/I26)/LOOKUP(RIGHT($C$2,3),定数!$A$6:$A$13,定数!$B$6:$B$13))</f>
        <v>1.1556024257149711</v>
      </c>
      <c r="M26" s="47">
        <v>2015</v>
      </c>
      <c r="N26" s="8">
        <v>43908</v>
      </c>
      <c r="O26" s="86">
        <v>121.08</v>
      </c>
      <c r="P26" s="86"/>
      <c r="Q26" s="87">
        <f>IF(O26="","",S26*L26*LOOKUP(RIGHT($C$2,3),定数!$A$6:$A$13,定数!$B$6:$B$13))</f>
        <v>-4391.2892177168378</v>
      </c>
      <c r="R26" s="87"/>
      <c r="S26" s="88">
        <f t="shared" si="8"/>
        <v>-37.999999999999545</v>
      </c>
      <c r="T26" s="88"/>
      <c r="U26" t="str">
        <f t="shared" si="11"/>
        <v/>
      </c>
      <c r="V26">
        <f t="shared" si="3"/>
        <v>1</v>
      </c>
      <c r="W26" s="41">
        <f t="shared" si="9"/>
        <v>153489.14170001951</v>
      </c>
      <c r="X26" s="42">
        <f t="shared" si="10"/>
        <v>4.6340961738461139E-2</v>
      </c>
      <c r="Y26" t="str">
        <f t="shared" si="4"/>
        <v/>
      </c>
      <c r="Z26">
        <f t="shared" si="5"/>
        <v>-4391.2892177168378</v>
      </c>
    </row>
    <row r="27" spans="1:26" x14ac:dyDescent="0.15">
      <c r="A27" s="40">
        <v>19</v>
      </c>
      <c r="B27" s="85">
        <f t="shared" si="0"/>
        <v>141985.01803951283</v>
      </c>
      <c r="C27" s="85"/>
      <c r="D27" s="48">
        <f>'検証シート　FIB1.27'!D27</f>
        <v>2015</v>
      </c>
      <c r="E27" s="8">
        <f>'検証シート　FIB1.27'!E27</f>
        <v>44015</v>
      </c>
      <c r="F27" s="40" t="s">
        <v>3</v>
      </c>
      <c r="G27" s="86">
        <f>'検証シート　FIB1.27'!G27:H27</f>
        <v>122.94</v>
      </c>
      <c r="H27" s="86"/>
      <c r="I27" s="48">
        <f>'検証シート　FIB1.27'!I27</f>
        <v>77</v>
      </c>
      <c r="J27" s="89">
        <f t="shared" si="7"/>
        <v>4259.5505411853846</v>
      </c>
      <c r="K27" s="90"/>
      <c r="L27" s="6">
        <f>IF(I27="","",(J27/I27)/LOOKUP(RIGHT($C$2,3),定数!$A$6:$A$13,定数!$B$6:$B$13))</f>
        <v>0.55318838197212783</v>
      </c>
      <c r="M27" s="47">
        <f t="shared" si="1"/>
        <v>2015</v>
      </c>
      <c r="N27" s="8">
        <v>44020</v>
      </c>
      <c r="O27" s="86">
        <v>121.8</v>
      </c>
      <c r="P27" s="86"/>
      <c r="Q27" s="87">
        <f>IF(O27="","",S27*L27*LOOKUP(RIGHT($C$2,3),定数!$A$6:$A$13,定数!$B$6:$B$13))</f>
        <v>6306.3475544822604</v>
      </c>
      <c r="R27" s="87"/>
      <c r="S27" s="88">
        <f t="shared" si="8"/>
        <v>114.00000000000006</v>
      </c>
      <c r="T27" s="88"/>
      <c r="U27" t="str">
        <f t="shared" si="11"/>
        <v/>
      </c>
      <c r="V27">
        <f t="shared" si="3"/>
        <v>0</v>
      </c>
      <c r="W27" s="41">
        <f t="shared" si="9"/>
        <v>153489.14170001951</v>
      </c>
      <c r="X27" s="42">
        <f t="shared" si="10"/>
        <v>7.4950732886306937E-2</v>
      </c>
      <c r="Y27">
        <f t="shared" si="4"/>
        <v>6306.3475544822604</v>
      </c>
      <c r="Z27" t="str">
        <f t="shared" si="5"/>
        <v/>
      </c>
    </row>
    <row r="28" spans="1:26" x14ac:dyDescent="0.15">
      <c r="A28" s="40">
        <v>20</v>
      </c>
      <c r="B28" s="85">
        <f t="shared" si="0"/>
        <v>148291.36559399508</v>
      </c>
      <c r="C28" s="85"/>
      <c r="D28" s="48">
        <f>'検証シート　FIB1.27'!D28</f>
        <v>2016</v>
      </c>
      <c r="E28" s="8">
        <f>'検証シート　FIB1.27'!E28</f>
        <v>44145</v>
      </c>
      <c r="F28" s="40" t="s">
        <v>4</v>
      </c>
      <c r="G28" s="86">
        <f>'検証シート　FIB1.27'!G28:H28</f>
        <v>105.89</v>
      </c>
      <c r="H28" s="86"/>
      <c r="I28" s="48">
        <f>'検証シート　FIB1.27'!I28</f>
        <v>471</v>
      </c>
      <c r="J28" s="89">
        <f t="shared" si="7"/>
        <v>4448.7409678198519</v>
      </c>
      <c r="K28" s="90"/>
      <c r="L28" s="6">
        <f>IF(I28="","",(J28/I28)/LOOKUP(RIGHT($C$2,3),定数!$A$6:$A$13,定数!$B$6:$B$13))</f>
        <v>9.4453099104455443E-2</v>
      </c>
      <c r="M28" s="49">
        <f t="shared" si="1"/>
        <v>2016</v>
      </c>
      <c r="N28" s="8">
        <v>44158</v>
      </c>
      <c r="O28" s="86">
        <v>112.92700000000001</v>
      </c>
      <c r="P28" s="86"/>
      <c r="Q28" s="87">
        <f>IF(O28="","",S28*L28*LOOKUP(RIGHT($C$2,3),定数!$A$6:$A$13,定数!$B$6:$B$13))</f>
        <v>6646.6645839805351</v>
      </c>
      <c r="R28" s="87"/>
      <c r="S28" s="88">
        <f t="shared" si="8"/>
        <v>703.70000000000061</v>
      </c>
      <c r="T28" s="88"/>
      <c r="U28" t="str">
        <f t="shared" si="11"/>
        <v/>
      </c>
      <c r="V28">
        <f t="shared" si="3"/>
        <v>0</v>
      </c>
      <c r="W28" s="41">
        <f t="shared" si="9"/>
        <v>153489.14170001951</v>
      </c>
      <c r="X28" s="42">
        <f t="shared" si="10"/>
        <v>3.3864129074244187E-2</v>
      </c>
      <c r="Y28">
        <f t="shared" si="4"/>
        <v>6646.6645839805351</v>
      </c>
      <c r="Z28" t="str">
        <f t="shared" si="5"/>
        <v/>
      </c>
    </row>
    <row r="29" spans="1:26" x14ac:dyDescent="0.15">
      <c r="A29" s="40">
        <v>21</v>
      </c>
      <c r="B29" s="85">
        <f t="shared" si="0"/>
        <v>154938.03017797563</v>
      </c>
      <c r="C29" s="85"/>
      <c r="D29" s="49">
        <f>'検証シート　FIB1.27'!D29</f>
        <v>2017</v>
      </c>
      <c r="E29" s="8">
        <f>'検証シート　FIB1.27'!E29</f>
        <v>43850</v>
      </c>
      <c r="F29" s="40" t="s">
        <v>3</v>
      </c>
      <c r="G29" s="86">
        <f>'検証シート　FIB1.27'!G29:H29</f>
        <v>114.38</v>
      </c>
      <c r="H29" s="86"/>
      <c r="I29" s="49">
        <f>'検証シート　FIB1.27'!I29</f>
        <v>123</v>
      </c>
      <c r="J29" s="89">
        <f t="shared" si="7"/>
        <v>4648.140905339269</v>
      </c>
      <c r="K29" s="90"/>
      <c r="L29" s="6">
        <f>IF(I29="","",(J29/I29)/LOOKUP(RIGHT($C$2,3),定数!$A$6:$A$13,定数!$B$6:$B$13))</f>
        <v>0.37789763458042835</v>
      </c>
      <c r="M29" s="49">
        <f t="shared" si="1"/>
        <v>2017</v>
      </c>
      <c r="N29" s="8">
        <v>43854</v>
      </c>
      <c r="O29" s="86">
        <v>112.56100000000001</v>
      </c>
      <c r="P29" s="86"/>
      <c r="Q29" s="87">
        <f>IF(O29="","",S29*L29*LOOKUP(RIGHT($C$2,3),定数!$A$6:$A$13,定数!$B$6:$B$13))</f>
        <v>6873.9579730179485</v>
      </c>
      <c r="R29" s="87"/>
      <c r="S29" s="88">
        <f t="shared" si="8"/>
        <v>181.89999999999884</v>
      </c>
      <c r="T29" s="88"/>
      <c r="U29" t="str">
        <f t="shared" si="11"/>
        <v/>
      </c>
      <c r="V29">
        <f t="shared" si="3"/>
        <v>0</v>
      </c>
      <c r="W29" s="41">
        <f t="shared" si="9"/>
        <v>154938.03017797563</v>
      </c>
      <c r="X29" s="42">
        <f t="shared" si="10"/>
        <v>0</v>
      </c>
      <c r="Y29">
        <f t="shared" si="4"/>
        <v>6873.9579730179485</v>
      </c>
      <c r="Z29" t="str">
        <f t="shared" si="5"/>
        <v/>
      </c>
    </row>
    <row r="30" spans="1:26" x14ac:dyDescent="0.15">
      <c r="A30" s="40">
        <v>22</v>
      </c>
      <c r="B30" s="85">
        <f t="shared" si="0"/>
        <v>161811.98815099357</v>
      </c>
      <c r="C30" s="85"/>
      <c r="D30" s="49">
        <f>'検証シート　FIB1.27'!D30</f>
        <v>2017</v>
      </c>
      <c r="E30" s="8">
        <f>'検証シート　FIB1.27'!E30</f>
        <v>43927</v>
      </c>
      <c r="F30" s="40" t="s">
        <v>3</v>
      </c>
      <c r="G30" s="86">
        <f>'検証シート　FIB1.27'!G30:H30</f>
        <v>110.52</v>
      </c>
      <c r="H30" s="86"/>
      <c r="I30" s="49">
        <f>'検証シート　FIB1.27'!I30</f>
        <v>93</v>
      </c>
      <c r="J30" s="89">
        <f t="shared" si="7"/>
        <v>4854.3596445298072</v>
      </c>
      <c r="K30" s="90"/>
      <c r="L30" s="6">
        <f>IF(I30="","",(J30/I30)/LOOKUP(RIGHT($C$2,3),定数!$A$6:$A$13,定数!$B$6:$B$13))</f>
        <v>0.52197415532578573</v>
      </c>
      <c r="M30" s="49">
        <f t="shared" si="1"/>
        <v>2017</v>
      </c>
      <c r="N30" s="8">
        <v>43928</v>
      </c>
      <c r="O30" s="86">
        <v>111.45</v>
      </c>
      <c r="P30" s="86"/>
      <c r="Q30" s="87">
        <f>IF(O30="","",S30*L30*LOOKUP(RIGHT($C$2,3),定数!$A$6:$A$13,定数!$B$6:$B$13))</f>
        <v>-4854.3596445298426</v>
      </c>
      <c r="R30" s="87"/>
      <c r="S30" s="88">
        <f t="shared" si="8"/>
        <v>-93.000000000000682</v>
      </c>
      <c r="T30" s="88"/>
      <c r="U30" t="str">
        <f t="shared" si="11"/>
        <v/>
      </c>
      <c r="V30">
        <f t="shared" si="3"/>
        <v>1</v>
      </c>
      <c r="W30" s="41">
        <f t="shared" si="9"/>
        <v>161811.98815099357</v>
      </c>
      <c r="X30" s="42">
        <f t="shared" si="10"/>
        <v>0</v>
      </c>
      <c r="Y30" t="str">
        <f t="shared" si="4"/>
        <v/>
      </c>
      <c r="Z30">
        <f t="shared" si="5"/>
        <v>-4854.3596445298426</v>
      </c>
    </row>
    <row r="31" spans="1:26" x14ac:dyDescent="0.15">
      <c r="A31" s="40">
        <v>23</v>
      </c>
      <c r="B31" s="85">
        <f t="shared" si="0"/>
        <v>156957.62850646372</v>
      </c>
      <c r="C31" s="85"/>
      <c r="D31" s="49">
        <f>'検証シート　FIB1.27'!D31</f>
        <v>2017</v>
      </c>
      <c r="E31" s="8">
        <f>'検証シート　FIB1.27'!E31</f>
        <v>44110</v>
      </c>
      <c r="F31" s="40" t="s">
        <v>4</v>
      </c>
      <c r="G31" s="86">
        <f>'検証シート　FIB1.27'!G31:H31</f>
        <v>112.94</v>
      </c>
      <c r="H31" s="86"/>
      <c r="I31" s="49">
        <f>'検証シート　FIB1.27'!I31</f>
        <v>62</v>
      </c>
      <c r="J31" s="89">
        <f t="shared" si="7"/>
        <v>4708.7288551939118</v>
      </c>
      <c r="K31" s="90"/>
      <c r="L31" s="6">
        <f>IF(I31="","",(J31/I31)/LOOKUP(RIGHT($C$2,3),定数!$A$6:$A$13,定数!$B$6:$B$13))</f>
        <v>0.75947239599901806</v>
      </c>
      <c r="M31" s="49">
        <f t="shared" si="1"/>
        <v>2017</v>
      </c>
      <c r="N31" s="8">
        <v>44113</v>
      </c>
      <c r="O31" s="86">
        <v>112.32</v>
      </c>
      <c r="P31" s="86"/>
      <c r="Q31" s="87">
        <f>IF(O31="","",S31*L31*LOOKUP(RIGHT($C$2,3),定数!$A$6:$A$13,定数!$B$6:$B$13))</f>
        <v>-4708.7288551939464</v>
      </c>
      <c r="R31" s="87"/>
      <c r="S31" s="88">
        <f t="shared" si="8"/>
        <v>-62.000000000000455</v>
      </c>
      <c r="T31" s="88"/>
      <c r="U31" t="str">
        <f t="shared" si="11"/>
        <v/>
      </c>
      <c r="V31">
        <f t="shared" si="3"/>
        <v>2</v>
      </c>
      <c r="W31" s="41">
        <f t="shared" si="9"/>
        <v>161811.98815099357</v>
      </c>
      <c r="X31" s="42">
        <f t="shared" si="10"/>
        <v>3.0000000000000249E-2</v>
      </c>
      <c r="Y31" t="str">
        <f t="shared" si="4"/>
        <v/>
      </c>
      <c r="Z31">
        <f t="shared" si="5"/>
        <v>-4708.7288551939464</v>
      </c>
    </row>
    <row r="32" spans="1:26" x14ac:dyDescent="0.15">
      <c r="A32" s="40">
        <v>24</v>
      </c>
      <c r="B32" s="85">
        <f t="shared" si="0"/>
        <v>152248.89965126978</v>
      </c>
      <c r="C32" s="85"/>
      <c r="D32" s="49">
        <f>'検証シート　FIB1.27'!D32</f>
        <v>2017</v>
      </c>
      <c r="E32" s="8">
        <f>'検証シート　FIB1.27'!E32</f>
        <v>44138</v>
      </c>
      <c r="F32" s="40" t="s">
        <v>4</v>
      </c>
      <c r="G32" s="86">
        <f>'検証シート　FIB1.27'!G32:H32</f>
        <v>114.22</v>
      </c>
      <c r="H32" s="86"/>
      <c r="I32" s="50">
        <f>'検証シート　FIB1.27'!I32</f>
        <v>69</v>
      </c>
      <c r="J32" s="89">
        <f t="shared" si="7"/>
        <v>4567.466989538093</v>
      </c>
      <c r="K32" s="90"/>
      <c r="L32" s="6">
        <f>IF(I32="","",(J32/I32)/LOOKUP(RIGHT($C$2,3),定数!$A$6:$A$13,定数!$B$6:$B$13))</f>
        <v>0.66195173761421644</v>
      </c>
      <c r="M32" s="49">
        <f t="shared" si="1"/>
        <v>2017</v>
      </c>
      <c r="N32" s="8">
        <v>44144</v>
      </c>
      <c r="O32" s="86">
        <v>113.53</v>
      </c>
      <c r="P32" s="86"/>
      <c r="Q32" s="87">
        <f>IF(O32="","",S32*L32*LOOKUP(RIGHT($C$2,3),定数!$A$6:$A$13,定数!$B$6:$B$13))</f>
        <v>-4567.4669895380785</v>
      </c>
      <c r="R32" s="87"/>
      <c r="S32" s="88">
        <f t="shared" si="8"/>
        <v>-68.999999999999773</v>
      </c>
      <c r="T32" s="88"/>
      <c r="U32" t="str">
        <f t="shared" si="11"/>
        <v/>
      </c>
      <c r="V32">
        <f t="shared" si="3"/>
        <v>3</v>
      </c>
      <c r="W32" s="41">
        <f t="shared" si="9"/>
        <v>161811.98815099357</v>
      </c>
      <c r="X32" s="42">
        <f t="shared" si="10"/>
        <v>5.9100000000000374E-2</v>
      </c>
      <c r="Y32" t="str">
        <f t="shared" si="4"/>
        <v/>
      </c>
      <c r="Z32">
        <f t="shared" si="5"/>
        <v>-4567.4669895380785</v>
      </c>
    </row>
    <row r="33" spans="1:26" x14ac:dyDescent="0.15">
      <c r="A33" s="40">
        <v>25</v>
      </c>
      <c r="B33" s="85">
        <f t="shared" si="0"/>
        <v>147681.4326617317</v>
      </c>
      <c r="C33" s="85"/>
      <c r="D33" s="50">
        <f>'検証シート　FIB1.27'!D33</f>
        <v>2019</v>
      </c>
      <c r="E33" s="8">
        <f>'検証シート　FIB1.27'!E33</f>
        <v>43982</v>
      </c>
      <c r="F33" s="40" t="s">
        <v>3</v>
      </c>
      <c r="G33" s="86">
        <f>'検証シート　FIB1.27'!G33:H33</f>
        <v>109.46</v>
      </c>
      <c r="H33" s="86"/>
      <c r="I33" s="50">
        <f>'検証シート　FIB1.27'!I33</f>
        <v>46</v>
      </c>
      <c r="J33" s="89">
        <f t="shared" si="7"/>
        <v>4430.4429798519504</v>
      </c>
      <c r="K33" s="90"/>
      <c r="L33" s="6">
        <f>IF(I33="","",(J33/I33)/LOOKUP(RIGHT($C$2,3),定数!$A$6:$A$13,定数!$B$6:$B$13))</f>
        <v>0.96313977822868491</v>
      </c>
      <c r="M33" s="49">
        <f t="shared" si="1"/>
        <v>2019</v>
      </c>
      <c r="N33" s="8">
        <v>43982</v>
      </c>
      <c r="O33" s="86">
        <v>108.708</v>
      </c>
      <c r="P33" s="86"/>
      <c r="Q33" s="87">
        <f>IF(O33="","",S33*L33*LOOKUP(RIGHT($C$2,3),定数!$A$6:$A$13,定数!$B$6:$B$13))</f>
        <v>7242.8111322796649</v>
      </c>
      <c r="R33" s="87"/>
      <c r="S33" s="88">
        <f t="shared" si="8"/>
        <v>75.199999999999534</v>
      </c>
      <c r="T33" s="88"/>
      <c r="U33" t="str">
        <f t="shared" si="11"/>
        <v/>
      </c>
      <c r="V33">
        <f t="shared" si="3"/>
        <v>0</v>
      </c>
      <c r="W33" s="41">
        <f t="shared" si="9"/>
        <v>161811.98815099357</v>
      </c>
      <c r="X33" s="42">
        <f t="shared" si="10"/>
        <v>8.7327000000000377E-2</v>
      </c>
      <c r="Y33">
        <f t="shared" si="4"/>
        <v>7242.8111322796649</v>
      </c>
      <c r="Z33" t="str">
        <f t="shared" si="5"/>
        <v/>
      </c>
    </row>
    <row r="34" spans="1:26" x14ac:dyDescent="0.15">
      <c r="A34" s="40">
        <v>26</v>
      </c>
      <c r="B34" s="85">
        <f t="shared" si="0"/>
        <v>154924.24379401136</v>
      </c>
      <c r="C34" s="85"/>
      <c r="D34" s="50">
        <f>'検証シート　FIB1.27'!D34</f>
        <v>0</v>
      </c>
      <c r="E34" s="8">
        <f>'検証シート　FIB1.27'!E34</f>
        <v>0</v>
      </c>
      <c r="F34" s="40"/>
      <c r="G34" s="86">
        <f>'検証シート　FIB1.27'!G34:H34</f>
        <v>0</v>
      </c>
      <c r="H34" s="86"/>
      <c r="I34" s="50">
        <f>'検証シート　FIB1.27'!I34</f>
        <v>0</v>
      </c>
      <c r="J34" s="89">
        <f t="shared" si="7"/>
        <v>4647.7273138203409</v>
      </c>
      <c r="K34" s="90"/>
      <c r="L34" s="6" t="e">
        <f>IF(I34="","",(J34/I34)/LOOKUP(RIGHT($C$2,3),定数!$A$6:$A$13,定数!$B$6:$B$13))</f>
        <v>#DIV/0!</v>
      </c>
      <c r="M34" s="40"/>
      <c r="N34" s="8"/>
      <c r="O34" s="86"/>
      <c r="P34" s="86"/>
      <c r="Q34" s="87" t="str">
        <f>IF(O34="","",S34*L34*LOOKUP(RIGHT($C$2,3),定数!$A$6:$A$13,定数!$B$6:$B$13))</f>
        <v/>
      </c>
      <c r="R34" s="87"/>
      <c r="S34" s="88" t="str">
        <f t="shared" si="8"/>
        <v/>
      </c>
      <c r="T34" s="88"/>
      <c r="U34" t="str">
        <f t="shared" si="11"/>
        <v/>
      </c>
      <c r="V34" t="str">
        <f t="shared" si="3"/>
        <v/>
      </c>
      <c r="W34" s="41">
        <f t="shared" si="9"/>
        <v>161811.98815099357</v>
      </c>
      <c r="X34" s="42">
        <f t="shared" si="10"/>
        <v>4.2566341565217991E-2</v>
      </c>
      <c r="Y34" t="str">
        <f t="shared" si="4"/>
        <v/>
      </c>
      <c r="Z34" t="str">
        <f t="shared" si="5"/>
        <v/>
      </c>
    </row>
    <row r="35" spans="1:26" x14ac:dyDescent="0.15">
      <c r="A35" s="40">
        <v>27</v>
      </c>
      <c r="B35" s="85" t="str">
        <f t="shared" si="0"/>
        <v/>
      </c>
      <c r="C35" s="85"/>
      <c r="D35" s="50">
        <f>'検証シート　FIB1.27'!D35</f>
        <v>0</v>
      </c>
      <c r="E35" s="8"/>
      <c r="F35" s="40"/>
      <c r="G35" s="86">
        <f>'検証シート　FIB1.27'!G35:H35</f>
        <v>0</v>
      </c>
      <c r="H35" s="86"/>
      <c r="I35" s="50">
        <f>'検証シート　FIB1.27'!I35</f>
        <v>0</v>
      </c>
      <c r="J35" s="89" t="e">
        <f t="shared" si="7"/>
        <v>#VALUE!</v>
      </c>
      <c r="K35" s="90"/>
      <c r="L35" s="6" t="e">
        <f>IF(I35="","",(J35/I35)/LOOKUP(RIGHT($C$2,3),定数!$A$6:$A$13,定数!$B$6:$B$13))</f>
        <v>#VALUE!</v>
      </c>
      <c r="M35" s="40"/>
      <c r="N35" s="8"/>
      <c r="O35" s="86"/>
      <c r="P35" s="86"/>
      <c r="Q35" s="87" t="str">
        <f>IF(O35="","",S35*L35*LOOKUP(RIGHT($C$2,3),定数!$A$6:$A$13,定数!$B$6:$B$13))</f>
        <v/>
      </c>
      <c r="R35" s="87"/>
      <c r="S35" s="88" t="str">
        <f t="shared" si="8"/>
        <v/>
      </c>
      <c r="T35" s="88"/>
      <c r="U35" t="str">
        <f t="shared" si="11"/>
        <v/>
      </c>
      <c r="V35" t="str">
        <f t="shared" si="3"/>
        <v/>
      </c>
      <c r="W35" s="41" t="str">
        <f t="shared" si="9"/>
        <v/>
      </c>
      <c r="X35" s="42" t="str">
        <f t="shared" si="10"/>
        <v/>
      </c>
      <c r="Y35" t="str">
        <f t="shared" si="4"/>
        <v/>
      </c>
      <c r="Z35" t="str">
        <f t="shared" si="5"/>
        <v/>
      </c>
    </row>
    <row r="36" spans="1:26" x14ac:dyDescent="0.15">
      <c r="A36" s="40">
        <v>28</v>
      </c>
      <c r="B36" s="85" t="str">
        <f t="shared" si="0"/>
        <v/>
      </c>
      <c r="C36" s="85"/>
      <c r="D36" s="40"/>
      <c r="E36" s="8"/>
      <c r="F36" s="40"/>
      <c r="G36" s="86"/>
      <c r="H36" s="86"/>
      <c r="I36" s="40"/>
      <c r="J36" s="89" t="str">
        <f t="shared" si="7"/>
        <v/>
      </c>
      <c r="K36" s="90"/>
      <c r="L36" s="6" t="str">
        <f>IF(I36="","",(J36/I36)/LOOKUP(RIGHT($C$2,3),定数!$A$6:$A$13,定数!$B$6:$B$13))</f>
        <v/>
      </c>
      <c r="M36" s="40"/>
      <c r="N36" s="8"/>
      <c r="O36" s="86"/>
      <c r="P36" s="86"/>
      <c r="Q36" s="87" t="str">
        <f>IF(O36="","",S36*L36*LOOKUP(RIGHT($C$2,3),定数!$A$6:$A$13,定数!$B$6:$B$13))</f>
        <v/>
      </c>
      <c r="R36" s="87"/>
      <c r="S36" s="88" t="str">
        <f t="shared" si="8"/>
        <v/>
      </c>
      <c r="T36" s="88"/>
      <c r="U36" t="str">
        <f t="shared" si="11"/>
        <v/>
      </c>
      <c r="V36" t="str">
        <f t="shared" si="3"/>
        <v/>
      </c>
      <c r="W36" s="41" t="str">
        <f t="shared" si="9"/>
        <v/>
      </c>
      <c r="X36" s="42" t="str">
        <f t="shared" si="10"/>
        <v/>
      </c>
      <c r="Y36" t="str">
        <f t="shared" si="4"/>
        <v/>
      </c>
      <c r="Z36" t="str">
        <f t="shared" si="5"/>
        <v/>
      </c>
    </row>
    <row r="37" spans="1:26" x14ac:dyDescent="0.15">
      <c r="A37" s="40">
        <v>29</v>
      </c>
      <c r="B37" s="85" t="str">
        <f t="shared" si="0"/>
        <v/>
      </c>
      <c r="C37" s="85"/>
      <c r="D37" s="40"/>
      <c r="E37" s="8"/>
      <c r="F37" s="40"/>
      <c r="G37" s="86"/>
      <c r="H37" s="86"/>
      <c r="I37" s="40"/>
      <c r="J37" s="89" t="str">
        <f t="shared" si="7"/>
        <v/>
      </c>
      <c r="K37" s="90"/>
      <c r="L37" s="6" t="str">
        <f>IF(I37="","",(J37/I37)/LOOKUP(RIGHT($C$2,3),定数!$A$6:$A$13,定数!$B$6:$B$13))</f>
        <v/>
      </c>
      <c r="M37" s="40"/>
      <c r="N37" s="8"/>
      <c r="O37" s="86"/>
      <c r="P37" s="86"/>
      <c r="Q37" s="87" t="str">
        <f>IF(O37="","",S37*L37*LOOKUP(RIGHT($C$2,3),定数!$A$6:$A$13,定数!$B$6:$B$13))</f>
        <v/>
      </c>
      <c r="R37" s="87"/>
      <c r="S37" s="88" t="str">
        <f t="shared" si="8"/>
        <v/>
      </c>
      <c r="T37" s="88"/>
      <c r="U37" t="str">
        <f t="shared" si="11"/>
        <v/>
      </c>
      <c r="V37" t="str">
        <f t="shared" si="3"/>
        <v/>
      </c>
      <c r="W37" s="41" t="str">
        <f t="shared" si="9"/>
        <v/>
      </c>
      <c r="X37" s="42" t="str">
        <f t="shared" si="10"/>
        <v/>
      </c>
      <c r="Y37" t="str">
        <f t="shared" si="4"/>
        <v/>
      </c>
      <c r="Z37" t="str">
        <f t="shared" si="5"/>
        <v/>
      </c>
    </row>
    <row r="38" spans="1:26" x14ac:dyDescent="0.15">
      <c r="A38" s="40">
        <v>30</v>
      </c>
      <c r="B38" s="85" t="str">
        <f t="shared" si="0"/>
        <v/>
      </c>
      <c r="C38" s="85"/>
      <c r="D38" s="40"/>
      <c r="E38" s="8"/>
      <c r="F38" s="40"/>
      <c r="G38" s="86"/>
      <c r="H38" s="86"/>
      <c r="I38" s="40"/>
      <c r="J38" s="89" t="str">
        <f t="shared" si="7"/>
        <v/>
      </c>
      <c r="K38" s="90"/>
      <c r="L38" s="6" t="str">
        <f>IF(I38="","",(J38/I38)/LOOKUP(RIGHT($C$2,3),定数!$A$6:$A$13,定数!$B$6:$B$13))</f>
        <v/>
      </c>
      <c r="M38" s="40"/>
      <c r="N38" s="8"/>
      <c r="O38" s="86"/>
      <c r="P38" s="86"/>
      <c r="Q38" s="87" t="str">
        <f>IF(O38="","",S38*L38*LOOKUP(RIGHT($C$2,3),定数!$A$6:$A$13,定数!$B$6:$B$13))</f>
        <v/>
      </c>
      <c r="R38" s="87"/>
      <c r="S38" s="88" t="str">
        <f t="shared" si="8"/>
        <v/>
      </c>
      <c r="T38" s="88"/>
      <c r="U38" t="str">
        <f t="shared" si="11"/>
        <v/>
      </c>
      <c r="V38" t="str">
        <f t="shared" si="3"/>
        <v/>
      </c>
      <c r="W38" s="41" t="str">
        <f t="shared" si="9"/>
        <v/>
      </c>
      <c r="X38" s="42" t="str">
        <f t="shared" si="10"/>
        <v/>
      </c>
      <c r="Y38" t="str">
        <f t="shared" si="4"/>
        <v/>
      </c>
      <c r="Z38" t="str">
        <f t="shared" si="5"/>
        <v/>
      </c>
    </row>
    <row r="39" spans="1:26" x14ac:dyDescent="0.15">
      <c r="A39" s="40">
        <v>31</v>
      </c>
      <c r="B39" s="85" t="str">
        <f t="shared" si="0"/>
        <v/>
      </c>
      <c r="C39" s="85"/>
      <c r="D39" s="40"/>
      <c r="E39" s="8"/>
      <c r="F39" s="40"/>
      <c r="G39" s="86"/>
      <c r="H39" s="86"/>
      <c r="I39" s="40"/>
      <c r="J39" s="89" t="str">
        <f t="shared" si="7"/>
        <v/>
      </c>
      <c r="K39" s="90"/>
      <c r="L39" s="6" t="str">
        <f>IF(I39="","",(J39/I39)/LOOKUP(RIGHT($C$2,3),定数!$A$6:$A$13,定数!$B$6:$B$13))</f>
        <v/>
      </c>
      <c r="M39" s="40"/>
      <c r="N39" s="8"/>
      <c r="O39" s="86"/>
      <c r="P39" s="86"/>
      <c r="Q39" s="87" t="str">
        <f>IF(O39="","",S39*L39*LOOKUP(RIGHT($C$2,3),定数!$A$6:$A$13,定数!$B$6:$B$13))</f>
        <v/>
      </c>
      <c r="R39" s="87"/>
      <c r="S39" s="88" t="str">
        <f t="shared" si="8"/>
        <v/>
      </c>
      <c r="T39" s="88"/>
      <c r="U39" t="str">
        <f t="shared" si="11"/>
        <v/>
      </c>
      <c r="V39" t="str">
        <f t="shared" si="3"/>
        <v/>
      </c>
      <c r="W39" s="41" t="str">
        <f t="shared" si="9"/>
        <v/>
      </c>
      <c r="X39" s="42" t="str">
        <f t="shared" si="10"/>
        <v/>
      </c>
      <c r="Y39" t="str">
        <f t="shared" si="4"/>
        <v/>
      </c>
      <c r="Z39" t="str">
        <f t="shared" si="5"/>
        <v/>
      </c>
    </row>
    <row r="40" spans="1:26" x14ac:dyDescent="0.15">
      <c r="A40" s="40">
        <v>32</v>
      </c>
      <c r="B40" s="85" t="str">
        <f t="shared" si="0"/>
        <v/>
      </c>
      <c r="C40" s="85"/>
      <c r="D40" s="40"/>
      <c r="E40" s="8"/>
      <c r="F40" s="40"/>
      <c r="G40" s="86"/>
      <c r="H40" s="86"/>
      <c r="I40" s="40"/>
      <c r="J40" s="89" t="str">
        <f t="shared" si="7"/>
        <v/>
      </c>
      <c r="K40" s="90"/>
      <c r="L40" s="6" t="str">
        <f>IF(I40="","",(J40/I40)/LOOKUP(RIGHT($C$2,3),定数!$A$6:$A$13,定数!$B$6:$B$13))</f>
        <v/>
      </c>
      <c r="M40" s="40"/>
      <c r="N40" s="8"/>
      <c r="O40" s="86"/>
      <c r="P40" s="86"/>
      <c r="Q40" s="87" t="str">
        <f>IF(O40="","",S40*L40*LOOKUP(RIGHT($C$2,3),定数!$A$6:$A$13,定数!$B$6:$B$13))</f>
        <v/>
      </c>
      <c r="R40" s="87"/>
      <c r="S40" s="88" t="str">
        <f t="shared" si="8"/>
        <v/>
      </c>
      <c r="T40" s="88"/>
      <c r="U40" t="str">
        <f t="shared" si="11"/>
        <v/>
      </c>
      <c r="V40" t="str">
        <f t="shared" si="3"/>
        <v/>
      </c>
      <c r="W40" s="41" t="str">
        <f t="shared" si="9"/>
        <v/>
      </c>
      <c r="X40" s="42" t="str">
        <f t="shared" si="10"/>
        <v/>
      </c>
      <c r="Y40" t="str">
        <f t="shared" si="4"/>
        <v/>
      </c>
      <c r="Z40" t="str">
        <f t="shared" si="5"/>
        <v/>
      </c>
    </row>
    <row r="41" spans="1:26" x14ac:dyDescent="0.15">
      <c r="A41" s="40">
        <v>33</v>
      </c>
      <c r="B41" s="85" t="str">
        <f t="shared" si="0"/>
        <v/>
      </c>
      <c r="C41" s="85"/>
      <c r="D41" s="40"/>
      <c r="E41" s="8"/>
      <c r="F41" s="40"/>
      <c r="G41" s="86"/>
      <c r="H41" s="86"/>
      <c r="I41" s="40"/>
      <c r="J41" s="89" t="str">
        <f t="shared" si="7"/>
        <v/>
      </c>
      <c r="K41" s="90"/>
      <c r="L41" s="6" t="str">
        <f>IF(I41="","",(J41/I41)/LOOKUP(RIGHT($C$2,3),定数!$A$6:$A$13,定数!$B$6:$B$13))</f>
        <v/>
      </c>
      <c r="M41" s="40"/>
      <c r="N41" s="8"/>
      <c r="O41" s="86"/>
      <c r="P41" s="86"/>
      <c r="Q41" s="87" t="str">
        <f>IF(O41="","",S41*L41*LOOKUP(RIGHT($C$2,3),定数!$A$6:$A$13,定数!$B$6:$B$13))</f>
        <v/>
      </c>
      <c r="R41" s="87"/>
      <c r="S41" s="88" t="str">
        <f t="shared" si="8"/>
        <v/>
      </c>
      <c r="T41" s="88"/>
      <c r="U41" t="str">
        <f t="shared" si="11"/>
        <v/>
      </c>
      <c r="V41" t="str">
        <f t="shared" si="3"/>
        <v/>
      </c>
      <c r="W41" s="41" t="str">
        <f t="shared" si="9"/>
        <v/>
      </c>
      <c r="X41" s="42" t="str">
        <f t="shared" si="10"/>
        <v/>
      </c>
      <c r="Y41" t="str">
        <f t="shared" si="4"/>
        <v/>
      </c>
      <c r="Z41" t="str">
        <f t="shared" si="5"/>
        <v/>
      </c>
    </row>
    <row r="42" spans="1:26" x14ac:dyDescent="0.15">
      <c r="A42" s="40">
        <v>34</v>
      </c>
      <c r="B42" s="85" t="str">
        <f t="shared" si="0"/>
        <v/>
      </c>
      <c r="C42" s="85"/>
      <c r="D42" s="40"/>
      <c r="E42" s="8"/>
      <c r="F42" s="40"/>
      <c r="G42" s="86"/>
      <c r="H42" s="86"/>
      <c r="I42" s="40"/>
      <c r="J42" s="89" t="str">
        <f t="shared" si="7"/>
        <v/>
      </c>
      <c r="K42" s="90"/>
      <c r="L42" s="6" t="str">
        <f>IF(I42="","",(J42/I42)/LOOKUP(RIGHT($C$2,3),定数!$A$6:$A$13,定数!$B$6:$B$13))</f>
        <v/>
      </c>
      <c r="M42" s="40"/>
      <c r="N42" s="8"/>
      <c r="O42" s="86"/>
      <c r="P42" s="86"/>
      <c r="Q42" s="87" t="str">
        <f>IF(O42="","",S42*L42*LOOKUP(RIGHT($C$2,3),定数!$A$6:$A$13,定数!$B$6:$B$13))</f>
        <v/>
      </c>
      <c r="R42" s="87"/>
      <c r="S42" s="88" t="str">
        <f t="shared" si="8"/>
        <v/>
      </c>
      <c r="T42" s="88"/>
      <c r="U42" t="str">
        <f t="shared" si="11"/>
        <v/>
      </c>
      <c r="V42" t="str">
        <f t="shared" si="3"/>
        <v/>
      </c>
      <c r="W42" s="41" t="str">
        <f t="shared" si="9"/>
        <v/>
      </c>
      <c r="X42" s="42" t="str">
        <f t="shared" si="10"/>
        <v/>
      </c>
      <c r="Y42" t="str">
        <f t="shared" si="4"/>
        <v/>
      </c>
      <c r="Z42" t="str">
        <f t="shared" si="5"/>
        <v/>
      </c>
    </row>
    <row r="43" spans="1:26" x14ac:dyDescent="0.15">
      <c r="A43" s="40">
        <v>35</v>
      </c>
      <c r="B43" s="85" t="str">
        <f t="shared" si="0"/>
        <v/>
      </c>
      <c r="C43" s="85"/>
      <c r="D43" s="40"/>
      <c r="E43" s="8"/>
      <c r="F43" s="40"/>
      <c r="G43" s="86"/>
      <c r="H43" s="86"/>
      <c r="I43" s="40"/>
      <c r="J43" s="89" t="str">
        <f t="shared" si="7"/>
        <v/>
      </c>
      <c r="K43" s="90"/>
      <c r="L43" s="6" t="str">
        <f>IF(I43="","",(J43/I43)/LOOKUP(RIGHT($C$2,3),定数!$A$6:$A$13,定数!$B$6:$B$13))</f>
        <v/>
      </c>
      <c r="M43" s="40"/>
      <c r="N43" s="8"/>
      <c r="O43" s="86"/>
      <c r="P43" s="86"/>
      <c r="Q43" s="87" t="str">
        <f>IF(O43="","",S43*L43*LOOKUP(RIGHT($C$2,3),定数!$A$6:$A$13,定数!$B$6:$B$13))</f>
        <v/>
      </c>
      <c r="R43" s="87"/>
      <c r="S43" s="88" t="str">
        <f t="shared" si="8"/>
        <v/>
      </c>
      <c r="T43" s="88"/>
      <c r="U43" t="str">
        <f t="shared" si="11"/>
        <v/>
      </c>
      <c r="V43" t="str">
        <f t="shared" si="3"/>
        <v/>
      </c>
      <c r="W43" s="41" t="str">
        <f t="shared" si="9"/>
        <v/>
      </c>
      <c r="X43" s="42" t="str">
        <f t="shared" si="10"/>
        <v/>
      </c>
      <c r="Y43" t="str">
        <f t="shared" si="4"/>
        <v/>
      </c>
      <c r="Z43" t="str">
        <f t="shared" si="5"/>
        <v/>
      </c>
    </row>
    <row r="44" spans="1:26" x14ac:dyDescent="0.15">
      <c r="A44" s="40">
        <v>36</v>
      </c>
      <c r="B44" s="85" t="str">
        <f t="shared" si="0"/>
        <v/>
      </c>
      <c r="C44" s="85"/>
      <c r="D44" s="40"/>
      <c r="E44" s="8"/>
      <c r="F44" s="40"/>
      <c r="G44" s="86"/>
      <c r="H44" s="86"/>
      <c r="I44" s="40"/>
      <c r="J44" s="89" t="str">
        <f t="shared" si="7"/>
        <v/>
      </c>
      <c r="K44" s="90"/>
      <c r="L44" s="6" t="str">
        <f>IF(I44="","",(J44/I44)/LOOKUP(RIGHT($C$2,3),定数!$A$6:$A$13,定数!$B$6:$B$13))</f>
        <v/>
      </c>
      <c r="M44" s="40"/>
      <c r="N44" s="8"/>
      <c r="O44" s="86"/>
      <c r="P44" s="86"/>
      <c r="Q44" s="87" t="str">
        <f>IF(O44="","",S44*L44*LOOKUP(RIGHT($C$2,3),定数!$A$6:$A$13,定数!$B$6:$B$13))</f>
        <v/>
      </c>
      <c r="R44" s="87"/>
      <c r="S44" s="88" t="str">
        <f t="shared" si="8"/>
        <v/>
      </c>
      <c r="T44" s="88"/>
      <c r="U44" t="str">
        <f t="shared" si="11"/>
        <v/>
      </c>
      <c r="V44" t="str">
        <f t="shared" si="3"/>
        <v/>
      </c>
      <c r="W44" s="41" t="str">
        <f t="shared" si="9"/>
        <v/>
      </c>
      <c r="X44" s="42" t="str">
        <f t="shared" si="10"/>
        <v/>
      </c>
      <c r="Y44" t="str">
        <f t="shared" si="4"/>
        <v/>
      </c>
      <c r="Z44" t="str">
        <f t="shared" si="5"/>
        <v/>
      </c>
    </row>
    <row r="45" spans="1:26" x14ac:dyDescent="0.15">
      <c r="A45" s="40">
        <v>37</v>
      </c>
      <c r="B45" s="85" t="str">
        <f t="shared" si="0"/>
        <v/>
      </c>
      <c r="C45" s="85"/>
      <c r="D45" s="40"/>
      <c r="E45" s="8"/>
      <c r="F45" s="40"/>
      <c r="G45" s="86"/>
      <c r="H45" s="86"/>
      <c r="I45" s="40"/>
      <c r="J45" s="89" t="str">
        <f t="shared" si="7"/>
        <v/>
      </c>
      <c r="K45" s="90"/>
      <c r="L45" s="6" t="str">
        <f>IF(I45="","",(J45/I45)/LOOKUP(RIGHT($C$2,3),定数!$A$6:$A$13,定数!$B$6:$B$13))</f>
        <v/>
      </c>
      <c r="M45" s="40"/>
      <c r="N45" s="8"/>
      <c r="O45" s="86"/>
      <c r="P45" s="86"/>
      <c r="Q45" s="87" t="str">
        <f>IF(O45="","",S45*L45*LOOKUP(RIGHT($C$2,3),定数!$A$6:$A$13,定数!$B$6:$B$13))</f>
        <v/>
      </c>
      <c r="R45" s="87"/>
      <c r="S45" s="88" t="str">
        <f t="shared" si="8"/>
        <v/>
      </c>
      <c r="T45" s="88"/>
      <c r="U45" t="str">
        <f t="shared" si="11"/>
        <v/>
      </c>
      <c r="V45" t="str">
        <f t="shared" si="3"/>
        <v/>
      </c>
      <c r="W45" s="41" t="str">
        <f t="shared" si="9"/>
        <v/>
      </c>
      <c r="X45" s="42" t="str">
        <f t="shared" si="10"/>
        <v/>
      </c>
      <c r="Y45" t="str">
        <f t="shared" si="4"/>
        <v/>
      </c>
      <c r="Z45" t="str">
        <f t="shared" si="5"/>
        <v/>
      </c>
    </row>
    <row r="46" spans="1:26" x14ac:dyDescent="0.15">
      <c r="A46" s="40">
        <v>38</v>
      </c>
      <c r="B46" s="85" t="str">
        <f t="shared" si="0"/>
        <v/>
      </c>
      <c r="C46" s="85"/>
      <c r="D46" s="40"/>
      <c r="E46" s="8"/>
      <c r="F46" s="40"/>
      <c r="G46" s="86"/>
      <c r="H46" s="86"/>
      <c r="I46" s="40"/>
      <c r="J46" s="89" t="str">
        <f t="shared" si="7"/>
        <v/>
      </c>
      <c r="K46" s="90"/>
      <c r="L46" s="6" t="str">
        <f>IF(I46="","",(J46/I46)/LOOKUP(RIGHT($C$2,3),定数!$A$6:$A$13,定数!$B$6:$B$13))</f>
        <v/>
      </c>
      <c r="M46" s="40"/>
      <c r="N46" s="8"/>
      <c r="O46" s="86"/>
      <c r="P46" s="86"/>
      <c r="Q46" s="87" t="str">
        <f>IF(O46="","",S46*L46*LOOKUP(RIGHT($C$2,3),定数!$A$6:$A$13,定数!$B$6:$B$13))</f>
        <v/>
      </c>
      <c r="R46" s="87"/>
      <c r="S46" s="88" t="str">
        <f t="shared" si="8"/>
        <v/>
      </c>
      <c r="T46" s="88"/>
      <c r="U46" t="str">
        <f t="shared" si="11"/>
        <v/>
      </c>
      <c r="V46" t="str">
        <f t="shared" si="3"/>
        <v/>
      </c>
      <c r="W46" s="41" t="str">
        <f t="shared" si="9"/>
        <v/>
      </c>
      <c r="X46" s="42" t="str">
        <f t="shared" si="10"/>
        <v/>
      </c>
      <c r="Y46" t="str">
        <f t="shared" si="4"/>
        <v/>
      </c>
      <c r="Z46" t="str">
        <f t="shared" si="5"/>
        <v/>
      </c>
    </row>
    <row r="47" spans="1:26" x14ac:dyDescent="0.15">
      <c r="A47" s="40">
        <v>39</v>
      </c>
      <c r="B47" s="85" t="str">
        <f t="shared" si="0"/>
        <v/>
      </c>
      <c r="C47" s="85"/>
      <c r="D47" s="40"/>
      <c r="E47" s="8"/>
      <c r="F47" s="40"/>
      <c r="G47" s="86"/>
      <c r="H47" s="86"/>
      <c r="I47" s="40"/>
      <c r="J47" s="89" t="str">
        <f t="shared" si="7"/>
        <v/>
      </c>
      <c r="K47" s="90"/>
      <c r="L47" s="6" t="str">
        <f>IF(I47="","",(J47/I47)/LOOKUP(RIGHT($C$2,3),定数!$A$6:$A$13,定数!$B$6:$B$13))</f>
        <v/>
      </c>
      <c r="M47" s="40"/>
      <c r="N47" s="8"/>
      <c r="O47" s="86"/>
      <c r="P47" s="86"/>
      <c r="Q47" s="87" t="str">
        <f>IF(O47="","",S47*L47*LOOKUP(RIGHT($C$2,3),定数!$A$6:$A$13,定数!$B$6:$B$13))</f>
        <v/>
      </c>
      <c r="R47" s="87"/>
      <c r="S47" s="88" t="str">
        <f t="shared" si="8"/>
        <v/>
      </c>
      <c r="T47" s="88"/>
      <c r="U47" t="str">
        <f t="shared" si="11"/>
        <v/>
      </c>
      <c r="V47" t="str">
        <f t="shared" si="3"/>
        <v/>
      </c>
      <c r="W47" s="41" t="str">
        <f t="shared" si="9"/>
        <v/>
      </c>
      <c r="X47" s="42" t="str">
        <f t="shared" si="10"/>
        <v/>
      </c>
      <c r="Y47" t="str">
        <f t="shared" si="4"/>
        <v/>
      </c>
      <c r="Z47" t="str">
        <f t="shared" si="5"/>
        <v/>
      </c>
    </row>
    <row r="48" spans="1:26" x14ac:dyDescent="0.15">
      <c r="A48" s="40">
        <v>40</v>
      </c>
      <c r="B48" s="85" t="str">
        <f t="shared" si="0"/>
        <v/>
      </c>
      <c r="C48" s="85"/>
      <c r="D48" s="40"/>
      <c r="E48" s="8"/>
      <c r="F48" s="40"/>
      <c r="G48" s="86"/>
      <c r="H48" s="86"/>
      <c r="I48" s="40"/>
      <c r="J48" s="89" t="str">
        <f t="shared" si="7"/>
        <v/>
      </c>
      <c r="K48" s="90"/>
      <c r="L48" s="6" t="str">
        <f>IF(I48="","",(J48/I48)/LOOKUP(RIGHT($C$2,3),定数!$A$6:$A$13,定数!$B$6:$B$13))</f>
        <v/>
      </c>
      <c r="M48" s="40"/>
      <c r="N48" s="8"/>
      <c r="O48" s="86"/>
      <c r="P48" s="86"/>
      <c r="Q48" s="87" t="str">
        <f>IF(O48="","",S48*L48*LOOKUP(RIGHT($C$2,3),定数!$A$6:$A$13,定数!$B$6:$B$13))</f>
        <v/>
      </c>
      <c r="R48" s="87"/>
      <c r="S48" s="88" t="str">
        <f t="shared" si="8"/>
        <v/>
      </c>
      <c r="T48" s="88"/>
      <c r="U48" t="str">
        <f t="shared" si="11"/>
        <v/>
      </c>
      <c r="V48" t="str">
        <f t="shared" si="3"/>
        <v/>
      </c>
      <c r="W48" s="41" t="str">
        <f t="shared" si="9"/>
        <v/>
      </c>
      <c r="X48" s="42" t="str">
        <f t="shared" si="10"/>
        <v/>
      </c>
      <c r="Y48" t="str">
        <f t="shared" si="4"/>
        <v/>
      </c>
      <c r="Z48" t="str">
        <f t="shared" si="5"/>
        <v/>
      </c>
    </row>
    <row r="49" spans="1:26" x14ac:dyDescent="0.15">
      <c r="A49" s="40">
        <v>41</v>
      </c>
      <c r="B49" s="85" t="str">
        <f t="shared" si="0"/>
        <v/>
      </c>
      <c r="C49" s="85"/>
      <c r="D49" s="40"/>
      <c r="E49" s="8"/>
      <c r="F49" s="40"/>
      <c r="G49" s="86"/>
      <c r="H49" s="86"/>
      <c r="I49" s="40"/>
      <c r="J49" s="89" t="str">
        <f t="shared" si="7"/>
        <v/>
      </c>
      <c r="K49" s="90"/>
      <c r="L49" s="6" t="str">
        <f>IF(I49="","",(J49/I49)/LOOKUP(RIGHT($C$2,3),定数!$A$6:$A$13,定数!$B$6:$B$13))</f>
        <v/>
      </c>
      <c r="M49" s="40"/>
      <c r="N49" s="8"/>
      <c r="O49" s="86"/>
      <c r="P49" s="86"/>
      <c r="Q49" s="87" t="str">
        <f>IF(O49="","",S49*L49*LOOKUP(RIGHT($C$2,3),定数!$A$6:$A$13,定数!$B$6:$B$13))</f>
        <v/>
      </c>
      <c r="R49" s="87"/>
      <c r="S49" s="88" t="str">
        <f t="shared" si="8"/>
        <v/>
      </c>
      <c r="T49" s="88"/>
      <c r="U49" t="str">
        <f t="shared" si="11"/>
        <v/>
      </c>
      <c r="V49" t="str">
        <f t="shared" si="3"/>
        <v/>
      </c>
      <c r="W49" s="41" t="str">
        <f t="shared" si="9"/>
        <v/>
      </c>
      <c r="X49" s="42" t="str">
        <f t="shared" si="10"/>
        <v/>
      </c>
      <c r="Y49" t="str">
        <f t="shared" si="4"/>
        <v/>
      </c>
      <c r="Z49" t="str">
        <f t="shared" si="5"/>
        <v/>
      </c>
    </row>
    <row r="50" spans="1:26" x14ac:dyDescent="0.15">
      <c r="A50" s="40">
        <v>42</v>
      </c>
      <c r="B50" s="85" t="str">
        <f t="shared" si="0"/>
        <v/>
      </c>
      <c r="C50" s="85"/>
      <c r="D50" s="40"/>
      <c r="E50" s="8"/>
      <c r="F50" s="40"/>
      <c r="G50" s="86"/>
      <c r="H50" s="86"/>
      <c r="I50" s="40"/>
      <c r="J50" s="89" t="str">
        <f t="shared" si="7"/>
        <v/>
      </c>
      <c r="K50" s="90"/>
      <c r="L50" s="6" t="str">
        <f>IF(I50="","",(J50/I50)/LOOKUP(RIGHT($C$2,3),定数!$A$6:$A$13,定数!$B$6:$B$13))</f>
        <v/>
      </c>
      <c r="M50" s="40"/>
      <c r="N50" s="8"/>
      <c r="O50" s="86"/>
      <c r="P50" s="86"/>
      <c r="Q50" s="87" t="str">
        <f>IF(O50="","",S50*L50*LOOKUP(RIGHT($C$2,3),定数!$A$6:$A$13,定数!$B$6:$B$13))</f>
        <v/>
      </c>
      <c r="R50" s="87"/>
      <c r="S50" s="88" t="str">
        <f t="shared" si="8"/>
        <v/>
      </c>
      <c r="T50" s="88"/>
      <c r="U50" t="str">
        <f t="shared" si="11"/>
        <v/>
      </c>
      <c r="V50" t="str">
        <f t="shared" si="3"/>
        <v/>
      </c>
      <c r="W50" s="41" t="str">
        <f t="shared" si="9"/>
        <v/>
      </c>
      <c r="X50" s="42" t="str">
        <f t="shared" si="10"/>
        <v/>
      </c>
      <c r="Y50" t="str">
        <f t="shared" si="4"/>
        <v/>
      </c>
      <c r="Z50" t="str">
        <f t="shared" si="5"/>
        <v/>
      </c>
    </row>
    <row r="51" spans="1:26" x14ac:dyDescent="0.15">
      <c r="A51" s="40">
        <v>43</v>
      </c>
      <c r="B51" s="85" t="str">
        <f t="shared" si="0"/>
        <v/>
      </c>
      <c r="C51" s="85"/>
      <c r="D51" s="40"/>
      <c r="E51" s="8"/>
      <c r="F51" s="40"/>
      <c r="G51" s="86"/>
      <c r="H51" s="86"/>
      <c r="I51" s="40"/>
      <c r="J51" s="89" t="str">
        <f t="shared" si="7"/>
        <v/>
      </c>
      <c r="K51" s="90"/>
      <c r="L51" s="6" t="str">
        <f>IF(I51="","",(J51/I51)/LOOKUP(RIGHT($C$2,3),定数!$A$6:$A$13,定数!$B$6:$B$13))</f>
        <v/>
      </c>
      <c r="M51" s="40"/>
      <c r="N51" s="8"/>
      <c r="O51" s="86"/>
      <c r="P51" s="86"/>
      <c r="Q51" s="87" t="str">
        <f>IF(O51="","",S51*L51*LOOKUP(RIGHT($C$2,3),定数!$A$6:$A$13,定数!$B$6:$B$13))</f>
        <v/>
      </c>
      <c r="R51" s="87"/>
      <c r="S51" s="88" t="str">
        <f t="shared" si="8"/>
        <v/>
      </c>
      <c r="T51" s="88"/>
      <c r="U51" t="str">
        <f t="shared" si="11"/>
        <v/>
      </c>
      <c r="V51" t="str">
        <f t="shared" si="3"/>
        <v/>
      </c>
      <c r="W51" s="41" t="str">
        <f t="shared" si="9"/>
        <v/>
      </c>
      <c r="X51" s="42" t="str">
        <f t="shared" si="10"/>
        <v/>
      </c>
      <c r="Y51" t="str">
        <f t="shared" si="4"/>
        <v/>
      </c>
      <c r="Z51" t="str">
        <f t="shared" si="5"/>
        <v/>
      </c>
    </row>
    <row r="52" spans="1:26" x14ac:dyDescent="0.15">
      <c r="A52" s="40">
        <v>44</v>
      </c>
      <c r="B52" s="85" t="str">
        <f t="shared" si="0"/>
        <v/>
      </c>
      <c r="C52" s="85"/>
      <c r="D52" s="40"/>
      <c r="E52" s="8"/>
      <c r="F52" s="40"/>
      <c r="G52" s="86"/>
      <c r="H52" s="86"/>
      <c r="I52" s="40"/>
      <c r="J52" s="89" t="str">
        <f t="shared" si="7"/>
        <v/>
      </c>
      <c r="K52" s="90"/>
      <c r="L52" s="6" t="str">
        <f>IF(I52="","",(J52/I52)/LOOKUP(RIGHT($C$2,3),定数!$A$6:$A$13,定数!$B$6:$B$13))</f>
        <v/>
      </c>
      <c r="M52" s="40"/>
      <c r="N52" s="8"/>
      <c r="O52" s="86"/>
      <c r="P52" s="86"/>
      <c r="Q52" s="87" t="str">
        <f>IF(O52="","",S52*L52*LOOKUP(RIGHT($C$2,3),定数!$A$6:$A$13,定数!$B$6:$B$13))</f>
        <v/>
      </c>
      <c r="R52" s="87"/>
      <c r="S52" s="88" t="str">
        <f t="shared" si="8"/>
        <v/>
      </c>
      <c r="T52" s="88"/>
      <c r="U52" t="str">
        <f t="shared" si="11"/>
        <v/>
      </c>
      <c r="V52" t="str">
        <f t="shared" si="3"/>
        <v/>
      </c>
      <c r="W52" s="41" t="str">
        <f t="shared" si="9"/>
        <v/>
      </c>
      <c r="X52" s="42" t="str">
        <f t="shared" si="10"/>
        <v/>
      </c>
      <c r="Y52" t="str">
        <f t="shared" si="4"/>
        <v/>
      </c>
      <c r="Z52" t="str">
        <f t="shared" si="5"/>
        <v/>
      </c>
    </row>
    <row r="53" spans="1:26" x14ac:dyDescent="0.15">
      <c r="A53" s="40">
        <v>45</v>
      </c>
      <c r="B53" s="85" t="str">
        <f t="shared" si="0"/>
        <v/>
      </c>
      <c r="C53" s="85"/>
      <c r="D53" s="40"/>
      <c r="E53" s="8"/>
      <c r="F53" s="40"/>
      <c r="G53" s="86"/>
      <c r="H53" s="86"/>
      <c r="I53" s="40"/>
      <c r="J53" s="89" t="str">
        <f t="shared" si="7"/>
        <v/>
      </c>
      <c r="K53" s="90"/>
      <c r="L53" s="6" t="str">
        <f>IF(I53="","",(J53/I53)/LOOKUP(RIGHT($C$2,3),定数!$A$6:$A$13,定数!$B$6:$B$13))</f>
        <v/>
      </c>
      <c r="M53" s="40"/>
      <c r="N53" s="8"/>
      <c r="O53" s="86"/>
      <c r="P53" s="86"/>
      <c r="Q53" s="87" t="str">
        <f>IF(O53="","",S53*L53*LOOKUP(RIGHT($C$2,3),定数!$A$6:$A$13,定数!$B$6:$B$13))</f>
        <v/>
      </c>
      <c r="R53" s="87"/>
      <c r="S53" s="88" t="str">
        <f t="shared" si="8"/>
        <v/>
      </c>
      <c r="T53" s="88"/>
      <c r="U53" t="str">
        <f t="shared" si="11"/>
        <v/>
      </c>
      <c r="V53" t="str">
        <f t="shared" si="3"/>
        <v/>
      </c>
      <c r="W53" s="41" t="str">
        <f t="shared" si="9"/>
        <v/>
      </c>
      <c r="X53" s="42" t="str">
        <f t="shared" si="10"/>
        <v/>
      </c>
      <c r="Y53" t="str">
        <f t="shared" si="4"/>
        <v/>
      </c>
      <c r="Z53" t="str">
        <f t="shared" si="5"/>
        <v/>
      </c>
    </row>
    <row r="54" spans="1:26" x14ac:dyDescent="0.15">
      <c r="A54" s="40">
        <v>46</v>
      </c>
      <c r="B54" s="85" t="str">
        <f t="shared" si="0"/>
        <v/>
      </c>
      <c r="C54" s="85"/>
      <c r="D54" s="40"/>
      <c r="E54" s="8"/>
      <c r="F54" s="40"/>
      <c r="G54" s="86"/>
      <c r="H54" s="86"/>
      <c r="I54" s="40"/>
      <c r="J54" s="89" t="str">
        <f t="shared" si="7"/>
        <v/>
      </c>
      <c r="K54" s="90"/>
      <c r="L54" s="6" t="str">
        <f>IF(I54="","",(J54/I54)/LOOKUP(RIGHT($C$2,3),定数!$A$6:$A$13,定数!$B$6:$B$13))</f>
        <v/>
      </c>
      <c r="M54" s="40"/>
      <c r="N54" s="8"/>
      <c r="O54" s="86"/>
      <c r="P54" s="86"/>
      <c r="Q54" s="87" t="str">
        <f>IF(O54="","",S54*L54*LOOKUP(RIGHT($C$2,3),定数!$A$6:$A$13,定数!$B$6:$B$13))</f>
        <v/>
      </c>
      <c r="R54" s="87"/>
      <c r="S54" s="88" t="str">
        <f t="shared" si="8"/>
        <v/>
      </c>
      <c r="T54" s="88"/>
      <c r="U54" t="str">
        <f t="shared" si="11"/>
        <v/>
      </c>
      <c r="V54" t="str">
        <f t="shared" si="3"/>
        <v/>
      </c>
      <c r="W54" s="41" t="str">
        <f t="shared" si="9"/>
        <v/>
      </c>
      <c r="X54" s="42" t="str">
        <f t="shared" si="10"/>
        <v/>
      </c>
      <c r="Y54" t="str">
        <f t="shared" si="4"/>
        <v/>
      </c>
      <c r="Z54" t="str">
        <f t="shared" si="5"/>
        <v/>
      </c>
    </row>
    <row r="55" spans="1:26" x14ac:dyDescent="0.15">
      <c r="A55" s="40">
        <v>47</v>
      </c>
      <c r="B55" s="85" t="str">
        <f t="shared" si="0"/>
        <v/>
      </c>
      <c r="C55" s="85"/>
      <c r="D55" s="40"/>
      <c r="E55" s="8"/>
      <c r="F55" s="40"/>
      <c r="G55" s="86"/>
      <c r="H55" s="86"/>
      <c r="I55" s="40"/>
      <c r="J55" s="89" t="str">
        <f t="shared" si="7"/>
        <v/>
      </c>
      <c r="K55" s="90"/>
      <c r="L55" s="6" t="str">
        <f>IF(I55="","",(J55/I55)/LOOKUP(RIGHT($C$2,3),定数!$A$6:$A$13,定数!$B$6:$B$13))</f>
        <v/>
      </c>
      <c r="M55" s="40"/>
      <c r="N55" s="8"/>
      <c r="O55" s="86"/>
      <c r="P55" s="86"/>
      <c r="Q55" s="87" t="str">
        <f>IF(O55="","",S55*L55*LOOKUP(RIGHT($C$2,3),定数!$A$6:$A$13,定数!$B$6:$B$13))</f>
        <v/>
      </c>
      <c r="R55" s="87"/>
      <c r="S55" s="88" t="str">
        <f t="shared" si="8"/>
        <v/>
      </c>
      <c r="T55" s="88"/>
      <c r="U55" t="str">
        <f t="shared" si="11"/>
        <v/>
      </c>
      <c r="V55" t="str">
        <f t="shared" si="3"/>
        <v/>
      </c>
      <c r="W55" s="41" t="str">
        <f t="shared" si="9"/>
        <v/>
      </c>
      <c r="X55" s="42" t="str">
        <f t="shared" si="10"/>
        <v/>
      </c>
      <c r="Y55" t="str">
        <f t="shared" si="4"/>
        <v/>
      </c>
      <c r="Z55" t="str">
        <f t="shared" si="5"/>
        <v/>
      </c>
    </row>
    <row r="56" spans="1:26" x14ac:dyDescent="0.15">
      <c r="A56" s="40">
        <v>48</v>
      </c>
      <c r="B56" s="85" t="str">
        <f t="shared" si="0"/>
        <v/>
      </c>
      <c r="C56" s="85"/>
      <c r="D56" s="40"/>
      <c r="E56" s="8"/>
      <c r="F56" s="40"/>
      <c r="G56" s="86"/>
      <c r="H56" s="86"/>
      <c r="I56" s="40"/>
      <c r="J56" s="89" t="str">
        <f t="shared" si="7"/>
        <v/>
      </c>
      <c r="K56" s="90"/>
      <c r="L56" s="6" t="str">
        <f>IF(I56="","",(J56/I56)/LOOKUP(RIGHT($C$2,3),定数!$A$6:$A$13,定数!$B$6:$B$13))</f>
        <v/>
      </c>
      <c r="M56" s="40"/>
      <c r="N56" s="8"/>
      <c r="O56" s="86"/>
      <c r="P56" s="86"/>
      <c r="Q56" s="87" t="str">
        <f>IF(O56="","",S56*L56*LOOKUP(RIGHT($C$2,3),定数!$A$6:$A$13,定数!$B$6:$B$13))</f>
        <v/>
      </c>
      <c r="R56" s="87"/>
      <c r="S56" s="88" t="str">
        <f t="shared" si="8"/>
        <v/>
      </c>
      <c r="T56" s="88"/>
      <c r="U56" t="str">
        <f t="shared" si="11"/>
        <v/>
      </c>
      <c r="V56" t="str">
        <f t="shared" si="3"/>
        <v/>
      </c>
      <c r="W56" s="41" t="str">
        <f t="shared" si="9"/>
        <v/>
      </c>
      <c r="X56" s="42" t="str">
        <f t="shared" si="10"/>
        <v/>
      </c>
      <c r="Y56" t="str">
        <f t="shared" si="4"/>
        <v/>
      </c>
      <c r="Z56" t="str">
        <f t="shared" si="5"/>
        <v/>
      </c>
    </row>
    <row r="57" spans="1:26" x14ac:dyDescent="0.15">
      <c r="A57" s="40">
        <v>49</v>
      </c>
      <c r="B57" s="85" t="str">
        <f t="shared" si="0"/>
        <v/>
      </c>
      <c r="C57" s="85"/>
      <c r="D57" s="40"/>
      <c r="E57" s="8"/>
      <c r="F57" s="40"/>
      <c r="G57" s="86"/>
      <c r="H57" s="86"/>
      <c r="I57" s="40"/>
      <c r="J57" s="89" t="str">
        <f t="shared" si="7"/>
        <v/>
      </c>
      <c r="K57" s="90"/>
      <c r="L57" s="6" t="str">
        <f>IF(I57="","",(J57/I57)/LOOKUP(RIGHT($C$2,3),定数!$A$6:$A$13,定数!$B$6:$B$13))</f>
        <v/>
      </c>
      <c r="M57" s="40"/>
      <c r="N57" s="8"/>
      <c r="O57" s="86"/>
      <c r="P57" s="86"/>
      <c r="Q57" s="87" t="str">
        <f>IF(O57="","",S57*L57*LOOKUP(RIGHT($C$2,3),定数!$A$6:$A$13,定数!$B$6:$B$13))</f>
        <v/>
      </c>
      <c r="R57" s="87"/>
      <c r="S57" s="88" t="str">
        <f t="shared" si="8"/>
        <v/>
      </c>
      <c r="T57" s="88"/>
      <c r="U57" t="str">
        <f t="shared" si="11"/>
        <v/>
      </c>
      <c r="V57" t="str">
        <f t="shared" si="3"/>
        <v/>
      </c>
      <c r="W57" s="41" t="str">
        <f t="shared" si="9"/>
        <v/>
      </c>
      <c r="X57" s="42" t="str">
        <f t="shared" si="10"/>
        <v/>
      </c>
      <c r="Y57" t="str">
        <f t="shared" si="4"/>
        <v/>
      </c>
      <c r="Z57" t="str">
        <f t="shared" si="5"/>
        <v/>
      </c>
    </row>
    <row r="58" spans="1:26" x14ac:dyDescent="0.15">
      <c r="A58" s="40">
        <v>50</v>
      </c>
      <c r="B58" s="85" t="str">
        <f t="shared" si="0"/>
        <v/>
      </c>
      <c r="C58" s="85"/>
      <c r="D58" s="40"/>
      <c r="E58" s="8"/>
      <c r="F58" s="40"/>
      <c r="G58" s="86"/>
      <c r="H58" s="86"/>
      <c r="I58" s="40"/>
      <c r="J58" s="89" t="str">
        <f t="shared" si="7"/>
        <v/>
      </c>
      <c r="K58" s="90"/>
      <c r="L58" s="6" t="str">
        <f>IF(I58="","",(J58/I58)/LOOKUP(RIGHT($C$2,3),定数!$A$6:$A$13,定数!$B$6:$B$13))</f>
        <v/>
      </c>
      <c r="M58" s="40"/>
      <c r="N58" s="8"/>
      <c r="O58" s="86"/>
      <c r="P58" s="86"/>
      <c r="Q58" s="87" t="str">
        <f>IF(O58="","",S58*L58*LOOKUP(RIGHT($C$2,3),定数!$A$6:$A$13,定数!$B$6:$B$13))</f>
        <v/>
      </c>
      <c r="R58" s="87"/>
      <c r="S58" s="88" t="str">
        <f t="shared" si="8"/>
        <v/>
      </c>
      <c r="T58" s="88"/>
      <c r="U58" t="str">
        <f t="shared" si="11"/>
        <v/>
      </c>
      <c r="V58" t="str">
        <f t="shared" si="3"/>
        <v/>
      </c>
      <c r="W58" s="41" t="str">
        <f t="shared" si="9"/>
        <v/>
      </c>
      <c r="X58" s="42" t="str">
        <f t="shared" si="10"/>
        <v/>
      </c>
      <c r="Y58" t="str">
        <f t="shared" si="4"/>
        <v/>
      </c>
      <c r="Z58" t="str">
        <f t="shared" si="5"/>
        <v/>
      </c>
    </row>
    <row r="59" spans="1:26" x14ac:dyDescent="0.15">
      <c r="A59" s="40">
        <v>51</v>
      </c>
      <c r="B59" s="85" t="str">
        <f t="shared" si="0"/>
        <v/>
      </c>
      <c r="C59" s="85"/>
      <c r="D59" s="40"/>
      <c r="E59" s="8"/>
      <c r="F59" s="40"/>
      <c r="G59" s="86"/>
      <c r="H59" s="86"/>
      <c r="I59" s="40"/>
      <c r="J59" s="89" t="str">
        <f t="shared" si="7"/>
        <v/>
      </c>
      <c r="K59" s="90"/>
      <c r="L59" s="6" t="str">
        <f>IF(I59="","",(J59/I59)/LOOKUP(RIGHT($C$2,3),定数!$A$6:$A$13,定数!$B$6:$B$13))</f>
        <v/>
      </c>
      <c r="M59" s="40"/>
      <c r="N59" s="8"/>
      <c r="O59" s="86"/>
      <c r="P59" s="86"/>
      <c r="Q59" s="87" t="str">
        <f>IF(O59="","",S59*L59*LOOKUP(RIGHT($C$2,3),定数!$A$6:$A$13,定数!$B$6:$B$13))</f>
        <v/>
      </c>
      <c r="R59" s="87"/>
      <c r="S59" s="88" t="str">
        <f t="shared" si="8"/>
        <v/>
      </c>
      <c r="T59" s="88"/>
      <c r="U59" t="str">
        <f t="shared" si="11"/>
        <v/>
      </c>
      <c r="V59" t="str">
        <f t="shared" si="3"/>
        <v/>
      </c>
      <c r="W59" s="41" t="str">
        <f t="shared" si="9"/>
        <v/>
      </c>
      <c r="X59" s="42" t="str">
        <f t="shared" si="10"/>
        <v/>
      </c>
      <c r="Y59" t="str">
        <f t="shared" si="4"/>
        <v/>
      </c>
      <c r="Z59" t="str">
        <f t="shared" si="5"/>
        <v/>
      </c>
    </row>
    <row r="60" spans="1:26" x14ac:dyDescent="0.15">
      <c r="A60" s="40">
        <v>52</v>
      </c>
      <c r="B60" s="85" t="str">
        <f t="shared" si="0"/>
        <v/>
      </c>
      <c r="C60" s="85"/>
      <c r="D60" s="40"/>
      <c r="E60" s="8"/>
      <c r="F60" s="40"/>
      <c r="G60" s="86"/>
      <c r="H60" s="86"/>
      <c r="I60" s="40"/>
      <c r="J60" s="89" t="str">
        <f t="shared" si="7"/>
        <v/>
      </c>
      <c r="K60" s="90"/>
      <c r="L60" s="6" t="str">
        <f>IF(I60="","",(J60/I60)/LOOKUP(RIGHT($C$2,3),定数!$A$6:$A$13,定数!$B$6:$B$13))</f>
        <v/>
      </c>
      <c r="M60" s="40"/>
      <c r="N60" s="8"/>
      <c r="O60" s="86"/>
      <c r="P60" s="86"/>
      <c r="Q60" s="87" t="str">
        <f>IF(O60="","",S60*L60*LOOKUP(RIGHT($C$2,3),定数!$A$6:$A$13,定数!$B$6:$B$13))</f>
        <v/>
      </c>
      <c r="R60" s="87"/>
      <c r="S60" s="88" t="str">
        <f t="shared" si="8"/>
        <v/>
      </c>
      <c r="T60" s="88"/>
      <c r="U60" t="str">
        <f t="shared" si="11"/>
        <v/>
      </c>
      <c r="V60" t="str">
        <f t="shared" si="3"/>
        <v/>
      </c>
      <c r="W60" s="41" t="str">
        <f t="shared" si="9"/>
        <v/>
      </c>
      <c r="X60" s="42" t="str">
        <f t="shared" si="10"/>
        <v/>
      </c>
      <c r="Y60" t="str">
        <f t="shared" si="4"/>
        <v/>
      </c>
      <c r="Z60" t="str">
        <f t="shared" si="5"/>
        <v/>
      </c>
    </row>
    <row r="61" spans="1:26" x14ac:dyDescent="0.15">
      <c r="A61" s="40">
        <v>53</v>
      </c>
      <c r="B61" s="85" t="str">
        <f t="shared" si="0"/>
        <v/>
      </c>
      <c r="C61" s="85"/>
      <c r="D61" s="40"/>
      <c r="E61" s="8"/>
      <c r="F61" s="40"/>
      <c r="G61" s="86"/>
      <c r="H61" s="86"/>
      <c r="I61" s="40"/>
      <c r="J61" s="89" t="str">
        <f t="shared" si="7"/>
        <v/>
      </c>
      <c r="K61" s="90"/>
      <c r="L61" s="6" t="str">
        <f>IF(I61="","",(J61/I61)/LOOKUP(RIGHT($C$2,3),定数!$A$6:$A$13,定数!$B$6:$B$13))</f>
        <v/>
      </c>
      <c r="M61" s="40"/>
      <c r="N61" s="8"/>
      <c r="O61" s="86"/>
      <c r="P61" s="86"/>
      <c r="Q61" s="87" t="str">
        <f>IF(O61="","",S61*L61*LOOKUP(RIGHT($C$2,3),定数!$A$6:$A$13,定数!$B$6:$B$13))</f>
        <v/>
      </c>
      <c r="R61" s="87"/>
      <c r="S61" s="88" t="str">
        <f t="shared" si="8"/>
        <v/>
      </c>
      <c r="T61" s="88"/>
      <c r="U61" t="str">
        <f t="shared" si="11"/>
        <v/>
      </c>
      <c r="V61" t="str">
        <f t="shared" si="3"/>
        <v/>
      </c>
      <c r="W61" s="41" t="str">
        <f t="shared" si="9"/>
        <v/>
      </c>
      <c r="X61" s="42" t="str">
        <f t="shared" si="10"/>
        <v/>
      </c>
      <c r="Y61" t="str">
        <f t="shared" si="4"/>
        <v/>
      </c>
      <c r="Z61" t="str">
        <f t="shared" si="5"/>
        <v/>
      </c>
    </row>
    <row r="62" spans="1:26" x14ac:dyDescent="0.15">
      <c r="A62" s="40">
        <v>54</v>
      </c>
      <c r="B62" s="85" t="str">
        <f t="shared" si="0"/>
        <v/>
      </c>
      <c r="C62" s="85"/>
      <c r="D62" s="40"/>
      <c r="E62" s="8"/>
      <c r="F62" s="40"/>
      <c r="G62" s="86"/>
      <c r="H62" s="86"/>
      <c r="I62" s="40"/>
      <c r="J62" s="89" t="str">
        <f t="shared" si="7"/>
        <v/>
      </c>
      <c r="K62" s="90"/>
      <c r="L62" s="6" t="str">
        <f>IF(I62="","",(J62/I62)/LOOKUP(RIGHT($C$2,3),定数!$A$6:$A$13,定数!$B$6:$B$13))</f>
        <v/>
      </c>
      <c r="M62" s="40"/>
      <c r="N62" s="8"/>
      <c r="O62" s="86"/>
      <c r="P62" s="86"/>
      <c r="Q62" s="87" t="str">
        <f>IF(O62="","",S62*L62*LOOKUP(RIGHT($C$2,3),定数!$A$6:$A$13,定数!$B$6:$B$13))</f>
        <v/>
      </c>
      <c r="R62" s="87"/>
      <c r="S62" s="88" t="str">
        <f t="shared" si="8"/>
        <v/>
      </c>
      <c r="T62" s="88"/>
      <c r="U62" t="str">
        <f t="shared" si="11"/>
        <v/>
      </c>
      <c r="V62" t="str">
        <f t="shared" si="3"/>
        <v/>
      </c>
      <c r="W62" s="41" t="str">
        <f t="shared" si="9"/>
        <v/>
      </c>
      <c r="X62" s="42" t="str">
        <f t="shared" si="10"/>
        <v/>
      </c>
      <c r="Y62" t="str">
        <f t="shared" si="4"/>
        <v/>
      </c>
      <c r="Z62" t="str">
        <f t="shared" si="5"/>
        <v/>
      </c>
    </row>
    <row r="63" spans="1:26" x14ac:dyDescent="0.15">
      <c r="A63" s="40">
        <v>55</v>
      </c>
      <c r="B63" s="85" t="str">
        <f t="shared" si="0"/>
        <v/>
      </c>
      <c r="C63" s="85"/>
      <c r="D63" s="40"/>
      <c r="E63" s="8"/>
      <c r="F63" s="40"/>
      <c r="G63" s="86"/>
      <c r="H63" s="86"/>
      <c r="I63" s="40"/>
      <c r="J63" s="89" t="str">
        <f t="shared" si="7"/>
        <v/>
      </c>
      <c r="K63" s="90"/>
      <c r="L63" s="6" t="str">
        <f>IF(I63="","",(J63/I63)/LOOKUP(RIGHT($C$2,3),定数!$A$6:$A$13,定数!$B$6:$B$13))</f>
        <v/>
      </c>
      <c r="M63" s="40"/>
      <c r="N63" s="8"/>
      <c r="O63" s="86"/>
      <c r="P63" s="86"/>
      <c r="Q63" s="87" t="str">
        <f>IF(O63="","",S63*L63*LOOKUP(RIGHT($C$2,3),定数!$A$6:$A$13,定数!$B$6:$B$13))</f>
        <v/>
      </c>
      <c r="R63" s="87"/>
      <c r="S63" s="88" t="str">
        <f t="shared" si="8"/>
        <v/>
      </c>
      <c r="T63" s="88"/>
      <c r="U63" t="str">
        <f t="shared" si="11"/>
        <v/>
      </c>
      <c r="V63" t="str">
        <f t="shared" si="3"/>
        <v/>
      </c>
      <c r="W63" s="41" t="str">
        <f t="shared" si="9"/>
        <v/>
      </c>
      <c r="X63" s="42" t="str">
        <f t="shared" si="10"/>
        <v/>
      </c>
      <c r="Y63" t="str">
        <f t="shared" si="4"/>
        <v/>
      </c>
      <c r="Z63" t="str">
        <f t="shared" si="5"/>
        <v/>
      </c>
    </row>
    <row r="64" spans="1:26" x14ac:dyDescent="0.15">
      <c r="A64" s="40">
        <v>56</v>
      </c>
      <c r="B64" s="85" t="str">
        <f t="shared" si="0"/>
        <v/>
      </c>
      <c r="C64" s="85"/>
      <c r="D64" s="40"/>
      <c r="E64" s="8"/>
      <c r="F64" s="40"/>
      <c r="G64" s="86"/>
      <c r="H64" s="86"/>
      <c r="I64" s="40"/>
      <c r="J64" s="89" t="str">
        <f t="shared" si="7"/>
        <v/>
      </c>
      <c r="K64" s="90"/>
      <c r="L64" s="6" t="str">
        <f>IF(I64="","",(J64/I64)/LOOKUP(RIGHT($C$2,3),定数!$A$6:$A$13,定数!$B$6:$B$13))</f>
        <v/>
      </c>
      <c r="M64" s="40"/>
      <c r="N64" s="8"/>
      <c r="O64" s="86"/>
      <c r="P64" s="86"/>
      <c r="Q64" s="87" t="str">
        <f>IF(O64="","",S64*L64*LOOKUP(RIGHT($C$2,3),定数!$A$6:$A$13,定数!$B$6:$B$13))</f>
        <v/>
      </c>
      <c r="R64" s="87"/>
      <c r="S64" s="88" t="str">
        <f t="shared" si="8"/>
        <v/>
      </c>
      <c r="T64" s="88"/>
      <c r="U64" t="str">
        <f t="shared" si="11"/>
        <v/>
      </c>
      <c r="V64" t="str">
        <f t="shared" si="3"/>
        <v/>
      </c>
      <c r="W64" s="41" t="str">
        <f t="shared" si="9"/>
        <v/>
      </c>
      <c r="X64" s="42" t="str">
        <f t="shared" si="10"/>
        <v/>
      </c>
      <c r="Y64" t="str">
        <f t="shared" si="4"/>
        <v/>
      </c>
      <c r="Z64" t="str">
        <f t="shared" si="5"/>
        <v/>
      </c>
    </row>
    <row r="65" spans="1:26" x14ac:dyDescent="0.15">
      <c r="A65" s="40">
        <v>57</v>
      </c>
      <c r="B65" s="85" t="str">
        <f t="shared" si="0"/>
        <v/>
      </c>
      <c r="C65" s="85"/>
      <c r="D65" s="40"/>
      <c r="E65" s="8"/>
      <c r="F65" s="40"/>
      <c r="G65" s="86"/>
      <c r="H65" s="86"/>
      <c r="I65" s="40"/>
      <c r="J65" s="89" t="str">
        <f t="shared" si="7"/>
        <v/>
      </c>
      <c r="K65" s="90"/>
      <c r="L65" s="6" t="str">
        <f>IF(I65="","",(J65/I65)/LOOKUP(RIGHT($C$2,3),定数!$A$6:$A$13,定数!$B$6:$B$13))</f>
        <v/>
      </c>
      <c r="M65" s="40"/>
      <c r="N65" s="8"/>
      <c r="O65" s="86"/>
      <c r="P65" s="86"/>
      <c r="Q65" s="87" t="str">
        <f>IF(O65="","",S65*L65*LOOKUP(RIGHT($C$2,3),定数!$A$6:$A$13,定数!$B$6:$B$13))</f>
        <v/>
      </c>
      <c r="R65" s="87"/>
      <c r="S65" s="88" t="str">
        <f t="shared" si="8"/>
        <v/>
      </c>
      <c r="T65" s="88"/>
      <c r="U65" t="str">
        <f t="shared" si="11"/>
        <v/>
      </c>
      <c r="V65" t="str">
        <f t="shared" si="3"/>
        <v/>
      </c>
      <c r="W65" s="41" t="str">
        <f t="shared" si="9"/>
        <v/>
      </c>
      <c r="X65" s="42" t="str">
        <f t="shared" si="10"/>
        <v/>
      </c>
      <c r="Y65" t="str">
        <f t="shared" si="4"/>
        <v/>
      </c>
      <c r="Z65" t="str">
        <f t="shared" si="5"/>
        <v/>
      </c>
    </row>
    <row r="66" spans="1:26" x14ac:dyDescent="0.15">
      <c r="A66" s="40">
        <v>58</v>
      </c>
      <c r="B66" s="85" t="str">
        <f t="shared" si="0"/>
        <v/>
      </c>
      <c r="C66" s="85"/>
      <c r="D66" s="40"/>
      <c r="E66" s="8"/>
      <c r="F66" s="40"/>
      <c r="G66" s="86"/>
      <c r="H66" s="86"/>
      <c r="I66" s="40"/>
      <c r="J66" s="89" t="str">
        <f t="shared" si="7"/>
        <v/>
      </c>
      <c r="K66" s="90"/>
      <c r="L66" s="6" t="str">
        <f>IF(I66="","",(J66/I66)/LOOKUP(RIGHT($C$2,3),定数!$A$6:$A$13,定数!$B$6:$B$13))</f>
        <v/>
      </c>
      <c r="M66" s="40"/>
      <c r="N66" s="8"/>
      <c r="O66" s="86"/>
      <c r="P66" s="86"/>
      <c r="Q66" s="87" t="str">
        <f>IF(O66="","",S66*L66*LOOKUP(RIGHT($C$2,3),定数!$A$6:$A$13,定数!$B$6:$B$13))</f>
        <v/>
      </c>
      <c r="R66" s="87"/>
      <c r="S66" s="88" t="str">
        <f t="shared" si="8"/>
        <v/>
      </c>
      <c r="T66" s="88"/>
      <c r="U66" t="str">
        <f t="shared" si="11"/>
        <v/>
      </c>
      <c r="V66" t="str">
        <f t="shared" si="3"/>
        <v/>
      </c>
      <c r="W66" s="41" t="str">
        <f t="shared" si="9"/>
        <v/>
      </c>
      <c r="X66" s="42" t="str">
        <f t="shared" si="10"/>
        <v/>
      </c>
      <c r="Y66" t="str">
        <f t="shared" si="4"/>
        <v/>
      </c>
      <c r="Z66" t="str">
        <f t="shared" si="5"/>
        <v/>
      </c>
    </row>
    <row r="67" spans="1:26" x14ac:dyDescent="0.15">
      <c r="A67" s="40">
        <v>59</v>
      </c>
      <c r="B67" s="85" t="str">
        <f t="shared" si="0"/>
        <v/>
      </c>
      <c r="C67" s="85"/>
      <c r="D67" s="40"/>
      <c r="E67" s="8"/>
      <c r="F67" s="40"/>
      <c r="G67" s="86"/>
      <c r="H67" s="86"/>
      <c r="I67" s="40"/>
      <c r="J67" s="89" t="str">
        <f t="shared" si="7"/>
        <v/>
      </c>
      <c r="K67" s="90"/>
      <c r="L67" s="6" t="str">
        <f>IF(I67="","",(J67/I67)/LOOKUP(RIGHT($C$2,3),定数!$A$6:$A$13,定数!$B$6:$B$13))</f>
        <v/>
      </c>
      <c r="M67" s="40"/>
      <c r="N67" s="8"/>
      <c r="O67" s="86"/>
      <c r="P67" s="86"/>
      <c r="Q67" s="87" t="str">
        <f>IF(O67="","",S67*L67*LOOKUP(RIGHT($C$2,3),定数!$A$6:$A$13,定数!$B$6:$B$13))</f>
        <v/>
      </c>
      <c r="R67" s="87"/>
      <c r="S67" s="88" t="str">
        <f t="shared" si="8"/>
        <v/>
      </c>
      <c r="T67" s="88"/>
      <c r="U67" t="str">
        <f t="shared" si="11"/>
        <v/>
      </c>
      <c r="V67" t="str">
        <f t="shared" si="3"/>
        <v/>
      </c>
      <c r="W67" s="41" t="str">
        <f t="shared" si="9"/>
        <v/>
      </c>
      <c r="X67" s="42" t="str">
        <f t="shared" si="10"/>
        <v/>
      </c>
      <c r="Y67" t="str">
        <f t="shared" si="4"/>
        <v/>
      </c>
      <c r="Z67" t="str">
        <f t="shared" si="5"/>
        <v/>
      </c>
    </row>
    <row r="68" spans="1:26" x14ac:dyDescent="0.15">
      <c r="A68" s="40">
        <v>60</v>
      </c>
      <c r="B68" s="85" t="str">
        <f t="shared" si="0"/>
        <v/>
      </c>
      <c r="C68" s="85"/>
      <c r="D68" s="40"/>
      <c r="E68" s="8"/>
      <c r="F68" s="40"/>
      <c r="G68" s="86"/>
      <c r="H68" s="86"/>
      <c r="I68" s="40"/>
      <c r="J68" s="89" t="str">
        <f t="shared" si="7"/>
        <v/>
      </c>
      <c r="K68" s="90"/>
      <c r="L68" s="6" t="str">
        <f>IF(I68="","",(J68/I68)/LOOKUP(RIGHT($C$2,3),定数!$A$6:$A$13,定数!$B$6:$B$13))</f>
        <v/>
      </c>
      <c r="M68" s="40"/>
      <c r="N68" s="8"/>
      <c r="O68" s="86"/>
      <c r="P68" s="86"/>
      <c r="Q68" s="87" t="str">
        <f>IF(O68="","",S68*L68*LOOKUP(RIGHT($C$2,3),定数!$A$6:$A$13,定数!$B$6:$B$13))</f>
        <v/>
      </c>
      <c r="R68" s="87"/>
      <c r="S68" s="88" t="str">
        <f t="shared" si="8"/>
        <v/>
      </c>
      <c r="T68" s="88"/>
      <c r="U68" t="str">
        <f t="shared" si="11"/>
        <v/>
      </c>
      <c r="V68" t="str">
        <f t="shared" si="3"/>
        <v/>
      </c>
      <c r="W68" s="41" t="str">
        <f t="shared" si="9"/>
        <v/>
      </c>
      <c r="X68" s="42" t="str">
        <f t="shared" si="10"/>
        <v/>
      </c>
      <c r="Y68" t="str">
        <f t="shared" si="4"/>
        <v/>
      </c>
      <c r="Z68" t="str">
        <f t="shared" si="5"/>
        <v/>
      </c>
    </row>
    <row r="69" spans="1:26" x14ac:dyDescent="0.15">
      <c r="A69" s="40">
        <v>61</v>
      </c>
      <c r="B69" s="85" t="str">
        <f t="shared" si="0"/>
        <v/>
      </c>
      <c r="C69" s="85"/>
      <c r="D69" s="40"/>
      <c r="E69" s="8"/>
      <c r="F69" s="40"/>
      <c r="G69" s="86"/>
      <c r="H69" s="86"/>
      <c r="I69" s="40"/>
      <c r="J69" s="89" t="str">
        <f t="shared" si="7"/>
        <v/>
      </c>
      <c r="K69" s="90"/>
      <c r="L69" s="6" t="str">
        <f>IF(I69="","",(J69/I69)/LOOKUP(RIGHT($C$2,3),定数!$A$6:$A$13,定数!$B$6:$B$13))</f>
        <v/>
      </c>
      <c r="M69" s="40"/>
      <c r="N69" s="8"/>
      <c r="O69" s="86"/>
      <c r="P69" s="86"/>
      <c r="Q69" s="87" t="str">
        <f>IF(O69="","",S69*L69*LOOKUP(RIGHT($C$2,3),定数!$A$6:$A$13,定数!$B$6:$B$13))</f>
        <v/>
      </c>
      <c r="R69" s="87"/>
      <c r="S69" s="88" t="str">
        <f t="shared" si="8"/>
        <v/>
      </c>
      <c r="T69" s="88"/>
      <c r="U69" t="str">
        <f t="shared" si="11"/>
        <v/>
      </c>
      <c r="V69" t="str">
        <f t="shared" si="3"/>
        <v/>
      </c>
      <c r="W69" s="41" t="str">
        <f t="shared" si="9"/>
        <v/>
      </c>
      <c r="X69" s="42" t="str">
        <f t="shared" si="10"/>
        <v/>
      </c>
      <c r="Y69" t="str">
        <f t="shared" si="4"/>
        <v/>
      </c>
      <c r="Z69" t="str">
        <f t="shared" si="5"/>
        <v/>
      </c>
    </row>
    <row r="70" spans="1:26" x14ac:dyDescent="0.15">
      <c r="A70" s="40">
        <v>62</v>
      </c>
      <c r="B70" s="85" t="str">
        <f t="shared" si="0"/>
        <v/>
      </c>
      <c r="C70" s="85"/>
      <c r="D70" s="40"/>
      <c r="E70" s="8"/>
      <c r="F70" s="40"/>
      <c r="G70" s="86"/>
      <c r="H70" s="86"/>
      <c r="I70" s="40"/>
      <c r="J70" s="89" t="str">
        <f t="shared" si="7"/>
        <v/>
      </c>
      <c r="K70" s="90"/>
      <c r="L70" s="6" t="str">
        <f>IF(I70="","",(J70/I70)/LOOKUP(RIGHT($C$2,3),定数!$A$6:$A$13,定数!$B$6:$B$13))</f>
        <v/>
      </c>
      <c r="M70" s="40"/>
      <c r="N70" s="8"/>
      <c r="O70" s="86"/>
      <c r="P70" s="86"/>
      <c r="Q70" s="87" t="str">
        <f>IF(O70="","",S70*L70*LOOKUP(RIGHT($C$2,3),定数!$A$6:$A$13,定数!$B$6:$B$13))</f>
        <v/>
      </c>
      <c r="R70" s="87"/>
      <c r="S70" s="88" t="str">
        <f t="shared" si="8"/>
        <v/>
      </c>
      <c r="T70" s="88"/>
      <c r="U70" t="str">
        <f t="shared" si="11"/>
        <v/>
      </c>
      <c r="V70" t="str">
        <f t="shared" si="3"/>
        <v/>
      </c>
      <c r="W70" s="41" t="str">
        <f t="shared" si="9"/>
        <v/>
      </c>
      <c r="X70" s="42" t="str">
        <f t="shared" si="10"/>
        <v/>
      </c>
      <c r="Y70" t="str">
        <f t="shared" si="4"/>
        <v/>
      </c>
      <c r="Z70" t="str">
        <f t="shared" si="5"/>
        <v/>
      </c>
    </row>
    <row r="71" spans="1:26" x14ac:dyDescent="0.15">
      <c r="A71" s="40">
        <v>63</v>
      </c>
      <c r="B71" s="85" t="str">
        <f t="shared" si="0"/>
        <v/>
      </c>
      <c r="C71" s="85"/>
      <c r="D71" s="40"/>
      <c r="E71" s="8"/>
      <c r="F71" s="40"/>
      <c r="G71" s="86"/>
      <c r="H71" s="86"/>
      <c r="I71" s="40"/>
      <c r="J71" s="89" t="str">
        <f t="shared" si="7"/>
        <v/>
      </c>
      <c r="K71" s="90"/>
      <c r="L71" s="6" t="str">
        <f>IF(I71="","",(J71/I71)/LOOKUP(RIGHT($C$2,3),定数!$A$6:$A$13,定数!$B$6:$B$13))</f>
        <v/>
      </c>
      <c r="M71" s="40"/>
      <c r="N71" s="8"/>
      <c r="O71" s="86"/>
      <c r="P71" s="86"/>
      <c r="Q71" s="87" t="str">
        <f>IF(O71="","",S71*L71*LOOKUP(RIGHT($C$2,3),定数!$A$6:$A$13,定数!$B$6:$B$13))</f>
        <v/>
      </c>
      <c r="R71" s="87"/>
      <c r="S71" s="88" t="str">
        <f t="shared" si="8"/>
        <v/>
      </c>
      <c r="T71" s="88"/>
      <c r="U71" t="str">
        <f t="shared" si="11"/>
        <v/>
      </c>
      <c r="V71" t="str">
        <f t="shared" si="3"/>
        <v/>
      </c>
      <c r="W71" s="41" t="str">
        <f t="shared" si="9"/>
        <v/>
      </c>
      <c r="X71" s="42" t="str">
        <f t="shared" si="10"/>
        <v/>
      </c>
      <c r="Y71" t="str">
        <f t="shared" si="4"/>
        <v/>
      </c>
      <c r="Z71" t="str">
        <f t="shared" si="5"/>
        <v/>
      </c>
    </row>
    <row r="72" spans="1:26" x14ac:dyDescent="0.15">
      <c r="A72" s="40">
        <v>64</v>
      </c>
      <c r="B72" s="85" t="str">
        <f t="shared" si="0"/>
        <v/>
      </c>
      <c r="C72" s="85"/>
      <c r="D72" s="40"/>
      <c r="E72" s="8"/>
      <c r="F72" s="40"/>
      <c r="G72" s="86"/>
      <c r="H72" s="86"/>
      <c r="I72" s="40"/>
      <c r="J72" s="89" t="str">
        <f t="shared" si="7"/>
        <v/>
      </c>
      <c r="K72" s="90"/>
      <c r="L72" s="6" t="str">
        <f>IF(I72="","",(J72/I72)/LOOKUP(RIGHT($C$2,3),定数!$A$6:$A$13,定数!$B$6:$B$13))</f>
        <v/>
      </c>
      <c r="M72" s="40"/>
      <c r="N72" s="8"/>
      <c r="O72" s="86"/>
      <c r="P72" s="86"/>
      <c r="Q72" s="87" t="str">
        <f>IF(O72="","",S72*L72*LOOKUP(RIGHT($C$2,3),定数!$A$6:$A$13,定数!$B$6:$B$13))</f>
        <v/>
      </c>
      <c r="R72" s="87"/>
      <c r="S72" s="88" t="str">
        <f t="shared" si="8"/>
        <v/>
      </c>
      <c r="T72" s="88"/>
      <c r="U72" t="str">
        <f t="shared" si="11"/>
        <v/>
      </c>
      <c r="V72" t="str">
        <f t="shared" si="3"/>
        <v/>
      </c>
      <c r="W72" s="41" t="str">
        <f t="shared" si="9"/>
        <v/>
      </c>
      <c r="X72" s="42" t="str">
        <f t="shared" si="10"/>
        <v/>
      </c>
      <c r="Y72" t="str">
        <f t="shared" si="4"/>
        <v/>
      </c>
      <c r="Z72" t="str">
        <f t="shared" si="5"/>
        <v/>
      </c>
    </row>
    <row r="73" spans="1:26" x14ac:dyDescent="0.15">
      <c r="A73" s="40">
        <v>65</v>
      </c>
      <c r="B73" s="85" t="str">
        <f t="shared" si="0"/>
        <v/>
      </c>
      <c r="C73" s="85"/>
      <c r="D73" s="40"/>
      <c r="E73" s="8"/>
      <c r="F73" s="40"/>
      <c r="G73" s="86"/>
      <c r="H73" s="86"/>
      <c r="I73" s="40"/>
      <c r="J73" s="89" t="str">
        <f t="shared" si="7"/>
        <v/>
      </c>
      <c r="K73" s="90"/>
      <c r="L73" s="6" t="str">
        <f>IF(I73="","",(J73/I73)/LOOKUP(RIGHT($C$2,3),定数!$A$6:$A$13,定数!$B$6:$B$13))</f>
        <v/>
      </c>
      <c r="M73" s="40"/>
      <c r="N73" s="8"/>
      <c r="O73" s="86"/>
      <c r="P73" s="86"/>
      <c r="Q73" s="87" t="str">
        <f>IF(O73="","",S73*L73*LOOKUP(RIGHT($C$2,3),定数!$A$6:$A$13,定数!$B$6:$B$13))</f>
        <v/>
      </c>
      <c r="R73" s="87"/>
      <c r="S73" s="88" t="str">
        <f t="shared" si="8"/>
        <v/>
      </c>
      <c r="T73" s="88"/>
      <c r="U73" t="str">
        <f t="shared" si="11"/>
        <v/>
      </c>
      <c r="V73" t="str">
        <f t="shared" si="3"/>
        <v/>
      </c>
      <c r="W73" s="41" t="str">
        <f t="shared" si="9"/>
        <v/>
      </c>
      <c r="X73" s="42" t="str">
        <f t="shared" si="10"/>
        <v/>
      </c>
      <c r="Y73" t="str">
        <f t="shared" si="4"/>
        <v/>
      </c>
      <c r="Z73" t="str">
        <f t="shared" si="5"/>
        <v/>
      </c>
    </row>
    <row r="74" spans="1:26" x14ac:dyDescent="0.15">
      <c r="A74" s="40">
        <v>66</v>
      </c>
      <c r="B74" s="85" t="str">
        <f t="shared" ref="B74:B108" si="12">IF(Q73="","",B73+Q73)</f>
        <v/>
      </c>
      <c r="C74" s="85"/>
      <c r="D74" s="40"/>
      <c r="E74" s="8"/>
      <c r="F74" s="40"/>
      <c r="G74" s="86"/>
      <c r="H74" s="86"/>
      <c r="I74" s="40"/>
      <c r="J74" s="89" t="str">
        <f t="shared" si="7"/>
        <v/>
      </c>
      <c r="K74" s="90"/>
      <c r="L74" s="6" t="str">
        <f>IF(I74="","",(J74/I74)/LOOKUP(RIGHT($C$2,3),定数!$A$6:$A$13,定数!$B$6:$B$13))</f>
        <v/>
      </c>
      <c r="M74" s="40"/>
      <c r="N74" s="8"/>
      <c r="O74" s="86"/>
      <c r="P74" s="86"/>
      <c r="Q74" s="87" t="str">
        <f>IF(O74="","",S74*L74*LOOKUP(RIGHT($C$2,3),定数!$A$6:$A$13,定数!$B$6:$B$13))</f>
        <v/>
      </c>
      <c r="R74" s="87"/>
      <c r="S74" s="88" t="str">
        <f t="shared" si="8"/>
        <v/>
      </c>
      <c r="T74" s="88"/>
      <c r="U74" t="str">
        <f t="shared" si="11"/>
        <v/>
      </c>
      <c r="V74" t="str">
        <f t="shared" si="11"/>
        <v/>
      </c>
      <c r="W74" s="41" t="str">
        <f t="shared" si="9"/>
        <v/>
      </c>
      <c r="X74" s="42" t="str">
        <f t="shared" si="10"/>
        <v/>
      </c>
      <c r="Y74" t="str">
        <f t="shared" ref="Y74:Y108" si="13">IF(Q74&gt;0,Q74,"")</f>
        <v/>
      </c>
      <c r="Z74" t="str">
        <f t="shared" ref="Z74:Z108" si="14">IF(Q74&lt;0,Q74,"")</f>
        <v/>
      </c>
    </row>
    <row r="75" spans="1:26" x14ac:dyDescent="0.15">
      <c r="A75" s="40">
        <v>67</v>
      </c>
      <c r="B75" s="85" t="str">
        <f t="shared" si="12"/>
        <v/>
      </c>
      <c r="C75" s="85"/>
      <c r="D75" s="40"/>
      <c r="E75" s="8"/>
      <c r="F75" s="40"/>
      <c r="G75" s="86"/>
      <c r="H75" s="86"/>
      <c r="I75" s="40"/>
      <c r="J75" s="89" t="str">
        <f t="shared" ref="J75:J108" si="15">IF(I75="","",B75*0.03)</f>
        <v/>
      </c>
      <c r="K75" s="90"/>
      <c r="L75" s="6" t="str">
        <f>IF(I75="","",(J75/I75)/LOOKUP(RIGHT($C$2,3),定数!$A$6:$A$13,定数!$B$6:$B$13))</f>
        <v/>
      </c>
      <c r="M75" s="40"/>
      <c r="N75" s="8"/>
      <c r="O75" s="86"/>
      <c r="P75" s="86"/>
      <c r="Q75" s="87" t="str">
        <f>IF(O75="","",S75*L75*LOOKUP(RIGHT($C$2,3),定数!$A$6:$A$13,定数!$B$6:$B$13))</f>
        <v/>
      </c>
      <c r="R75" s="87"/>
      <c r="S75" s="88" t="str">
        <f t="shared" si="8"/>
        <v/>
      </c>
      <c r="T75" s="88"/>
      <c r="U75" t="str">
        <f t="shared" ref="U75:V90" si="16">IF(R75&lt;&gt;"",IF(R75&lt;0,1+U74,0),"")</f>
        <v/>
      </c>
      <c r="V75" t="str">
        <f t="shared" si="16"/>
        <v/>
      </c>
      <c r="W75" s="41" t="str">
        <f t="shared" si="9"/>
        <v/>
      </c>
      <c r="X75" s="42" t="str">
        <f t="shared" si="10"/>
        <v/>
      </c>
      <c r="Y75" t="str">
        <f t="shared" si="13"/>
        <v/>
      </c>
      <c r="Z75" t="str">
        <f t="shared" si="14"/>
        <v/>
      </c>
    </row>
    <row r="76" spans="1:26" x14ac:dyDescent="0.15">
      <c r="A76" s="40">
        <v>68</v>
      </c>
      <c r="B76" s="85" t="str">
        <f t="shared" si="12"/>
        <v/>
      </c>
      <c r="C76" s="85"/>
      <c r="D76" s="40"/>
      <c r="E76" s="8"/>
      <c r="F76" s="40"/>
      <c r="G76" s="86"/>
      <c r="H76" s="86"/>
      <c r="I76" s="40"/>
      <c r="J76" s="89" t="str">
        <f t="shared" si="15"/>
        <v/>
      </c>
      <c r="K76" s="90"/>
      <c r="L76" s="6" t="str">
        <f>IF(I76="","",(J76/I76)/LOOKUP(RIGHT($C$2,3),定数!$A$6:$A$13,定数!$B$6:$B$13))</f>
        <v/>
      </c>
      <c r="M76" s="40"/>
      <c r="N76" s="8"/>
      <c r="O76" s="86"/>
      <c r="P76" s="86"/>
      <c r="Q76" s="87" t="str">
        <f>IF(O76="","",S76*L76*LOOKUP(RIGHT($C$2,3),定数!$A$6:$A$13,定数!$B$6:$B$13))</f>
        <v/>
      </c>
      <c r="R76" s="87"/>
      <c r="S76" s="88" t="str">
        <f t="shared" ref="S76:S108" si="17">IF(O76="","",IF(F76="買",(O76-G76),(G76-O76))*IF(RIGHT($C$2,3)="JPY",100,10000))</f>
        <v/>
      </c>
      <c r="T76" s="88"/>
      <c r="U76" t="str">
        <f t="shared" si="16"/>
        <v/>
      </c>
      <c r="V76" t="str">
        <f t="shared" si="16"/>
        <v/>
      </c>
      <c r="W76" s="41" t="str">
        <f t="shared" ref="W76:W108" si="18">IF(B76&lt;&gt;"",MAX(W75,B76),"")</f>
        <v/>
      </c>
      <c r="X76" s="42" t="str">
        <f t="shared" ref="X76:X108" si="19">IF(W76&lt;&gt;"",1-(B76/W76),"")</f>
        <v/>
      </c>
      <c r="Y76" t="str">
        <f t="shared" si="13"/>
        <v/>
      </c>
      <c r="Z76" t="str">
        <f t="shared" si="14"/>
        <v/>
      </c>
    </row>
    <row r="77" spans="1:26" x14ac:dyDescent="0.15">
      <c r="A77" s="40">
        <v>69</v>
      </c>
      <c r="B77" s="85" t="str">
        <f t="shared" si="12"/>
        <v/>
      </c>
      <c r="C77" s="85"/>
      <c r="D77" s="40"/>
      <c r="E77" s="8"/>
      <c r="F77" s="40"/>
      <c r="G77" s="86"/>
      <c r="H77" s="86"/>
      <c r="I77" s="40"/>
      <c r="J77" s="89" t="str">
        <f t="shared" si="15"/>
        <v/>
      </c>
      <c r="K77" s="90"/>
      <c r="L77" s="6" t="str">
        <f>IF(I77="","",(J77/I77)/LOOKUP(RIGHT($C$2,3),定数!$A$6:$A$13,定数!$B$6:$B$13))</f>
        <v/>
      </c>
      <c r="M77" s="40"/>
      <c r="N77" s="8"/>
      <c r="O77" s="86"/>
      <c r="P77" s="86"/>
      <c r="Q77" s="87" t="str">
        <f>IF(O77="","",S77*L77*LOOKUP(RIGHT($C$2,3),定数!$A$6:$A$13,定数!$B$6:$B$13))</f>
        <v/>
      </c>
      <c r="R77" s="87"/>
      <c r="S77" s="88" t="str">
        <f t="shared" si="17"/>
        <v/>
      </c>
      <c r="T77" s="88"/>
      <c r="U77" t="str">
        <f t="shared" si="16"/>
        <v/>
      </c>
      <c r="V77" t="str">
        <f t="shared" si="16"/>
        <v/>
      </c>
      <c r="W77" s="41" t="str">
        <f t="shared" si="18"/>
        <v/>
      </c>
      <c r="X77" s="42" t="str">
        <f t="shared" si="19"/>
        <v/>
      </c>
      <c r="Y77" t="str">
        <f t="shared" si="13"/>
        <v/>
      </c>
      <c r="Z77" t="str">
        <f t="shared" si="14"/>
        <v/>
      </c>
    </row>
    <row r="78" spans="1:26" x14ac:dyDescent="0.15">
      <c r="A78" s="40">
        <v>70</v>
      </c>
      <c r="B78" s="85" t="str">
        <f t="shared" si="12"/>
        <v/>
      </c>
      <c r="C78" s="85"/>
      <c r="D78" s="40"/>
      <c r="E78" s="8"/>
      <c r="F78" s="40"/>
      <c r="G78" s="86"/>
      <c r="H78" s="86"/>
      <c r="I78" s="40"/>
      <c r="J78" s="89" t="str">
        <f t="shared" si="15"/>
        <v/>
      </c>
      <c r="K78" s="90"/>
      <c r="L78" s="6" t="str">
        <f>IF(I78="","",(J78/I78)/LOOKUP(RIGHT($C$2,3),定数!$A$6:$A$13,定数!$B$6:$B$13))</f>
        <v/>
      </c>
      <c r="M78" s="40"/>
      <c r="N78" s="8"/>
      <c r="O78" s="86"/>
      <c r="P78" s="86"/>
      <c r="Q78" s="87" t="str">
        <f>IF(O78="","",S78*L78*LOOKUP(RIGHT($C$2,3),定数!$A$6:$A$13,定数!$B$6:$B$13))</f>
        <v/>
      </c>
      <c r="R78" s="87"/>
      <c r="S78" s="88" t="str">
        <f t="shared" si="17"/>
        <v/>
      </c>
      <c r="T78" s="88"/>
      <c r="U78" t="str">
        <f t="shared" si="16"/>
        <v/>
      </c>
      <c r="V78" t="str">
        <f t="shared" si="16"/>
        <v/>
      </c>
      <c r="W78" s="41" t="str">
        <f t="shared" si="18"/>
        <v/>
      </c>
      <c r="X78" s="42" t="str">
        <f t="shared" si="19"/>
        <v/>
      </c>
      <c r="Y78" t="str">
        <f t="shared" si="13"/>
        <v/>
      </c>
      <c r="Z78" t="str">
        <f t="shared" si="14"/>
        <v/>
      </c>
    </row>
    <row r="79" spans="1:26" x14ac:dyDescent="0.15">
      <c r="A79" s="40">
        <v>71</v>
      </c>
      <c r="B79" s="85" t="str">
        <f t="shared" si="12"/>
        <v/>
      </c>
      <c r="C79" s="85"/>
      <c r="D79" s="40"/>
      <c r="E79" s="8"/>
      <c r="F79" s="40"/>
      <c r="G79" s="86"/>
      <c r="H79" s="86"/>
      <c r="I79" s="40"/>
      <c r="J79" s="89" t="str">
        <f t="shared" si="15"/>
        <v/>
      </c>
      <c r="K79" s="90"/>
      <c r="L79" s="6" t="str">
        <f>IF(I79="","",(J79/I79)/LOOKUP(RIGHT($C$2,3),定数!$A$6:$A$13,定数!$B$6:$B$13))</f>
        <v/>
      </c>
      <c r="M79" s="40"/>
      <c r="N79" s="8"/>
      <c r="O79" s="86"/>
      <c r="P79" s="86"/>
      <c r="Q79" s="87" t="str">
        <f>IF(O79="","",S79*L79*LOOKUP(RIGHT($C$2,3),定数!$A$6:$A$13,定数!$B$6:$B$13))</f>
        <v/>
      </c>
      <c r="R79" s="87"/>
      <c r="S79" s="88" t="str">
        <f t="shared" si="17"/>
        <v/>
      </c>
      <c r="T79" s="88"/>
      <c r="U79" t="str">
        <f t="shared" si="16"/>
        <v/>
      </c>
      <c r="V79" t="str">
        <f t="shared" si="16"/>
        <v/>
      </c>
      <c r="W79" s="41" t="str">
        <f t="shared" si="18"/>
        <v/>
      </c>
      <c r="X79" s="42" t="str">
        <f t="shared" si="19"/>
        <v/>
      </c>
      <c r="Y79" t="str">
        <f t="shared" si="13"/>
        <v/>
      </c>
      <c r="Z79" t="str">
        <f t="shared" si="14"/>
        <v/>
      </c>
    </row>
    <row r="80" spans="1:26" x14ac:dyDescent="0.15">
      <c r="A80" s="40">
        <v>72</v>
      </c>
      <c r="B80" s="85" t="str">
        <f t="shared" si="12"/>
        <v/>
      </c>
      <c r="C80" s="85"/>
      <c r="D80" s="40"/>
      <c r="E80" s="8"/>
      <c r="F80" s="40"/>
      <c r="G80" s="86"/>
      <c r="H80" s="86"/>
      <c r="I80" s="40"/>
      <c r="J80" s="89" t="str">
        <f t="shared" si="15"/>
        <v/>
      </c>
      <c r="K80" s="90"/>
      <c r="L80" s="6" t="str">
        <f>IF(I80="","",(J80/I80)/LOOKUP(RIGHT($C$2,3),定数!$A$6:$A$13,定数!$B$6:$B$13))</f>
        <v/>
      </c>
      <c r="M80" s="40"/>
      <c r="N80" s="8"/>
      <c r="O80" s="86"/>
      <c r="P80" s="86"/>
      <c r="Q80" s="87" t="str">
        <f>IF(O80="","",S80*L80*LOOKUP(RIGHT($C$2,3),定数!$A$6:$A$13,定数!$B$6:$B$13))</f>
        <v/>
      </c>
      <c r="R80" s="87"/>
      <c r="S80" s="88" t="str">
        <f t="shared" si="17"/>
        <v/>
      </c>
      <c r="T80" s="88"/>
      <c r="U80" t="str">
        <f t="shared" si="16"/>
        <v/>
      </c>
      <c r="V80" t="str">
        <f t="shared" si="16"/>
        <v/>
      </c>
      <c r="W80" s="41" t="str">
        <f t="shared" si="18"/>
        <v/>
      </c>
      <c r="X80" s="42" t="str">
        <f t="shared" si="19"/>
        <v/>
      </c>
      <c r="Y80" t="str">
        <f t="shared" si="13"/>
        <v/>
      </c>
      <c r="Z80" t="str">
        <f t="shared" si="14"/>
        <v/>
      </c>
    </row>
    <row r="81" spans="1:26" x14ac:dyDescent="0.15">
      <c r="A81" s="40">
        <v>73</v>
      </c>
      <c r="B81" s="85" t="str">
        <f t="shared" si="12"/>
        <v/>
      </c>
      <c r="C81" s="85"/>
      <c r="D81" s="40"/>
      <c r="E81" s="8"/>
      <c r="F81" s="40"/>
      <c r="G81" s="86"/>
      <c r="H81" s="86"/>
      <c r="I81" s="40"/>
      <c r="J81" s="89" t="str">
        <f t="shared" si="15"/>
        <v/>
      </c>
      <c r="K81" s="90"/>
      <c r="L81" s="6" t="str">
        <f>IF(I81="","",(J81/I81)/LOOKUP(RIGHT($C$2,3),定数!$A$6:$A$13,定数!$B$6:$B$13))</f>
        <v/>
      </c>
      <c r="M81" s="40"/>
      <c r="N81" s="8"/>
      <c r="O81" s="86"/>
      <c r="P81" s="86"/>
      <c r="Q81" s="87" t="str">
        <f>IF(O81="","",S81*L81*LOOKUP(RIGHT($C$2,3),定数!$A$6:$A$13,定数!$B$6:$B$13))</f>
        <v/>
      </c>
      <c r="R81" s="87"/>
      <c r="S81" s="88" t="str">
        <f t="shared" si="17"/>
        <v/>
      </c>
      <c r="T81" s="88"/>
      <c r="U81" t="str">
        <f t="shared" si="16"/>
        <v/>
      </c>
      <c r="V81" t="str">
        <f t="shared" si="16"/>
        <v/>
      </c>
      <c r="W81" s="41" t="str">
        <f t="shared" si="18"/>
        <v/>
      </c>
      <c r="X81" s="42" t="str">
        <f t="shared" si="19"/>
        <v/>
      </c>
      <c r="Y81" t="str">
        <f t="shared" si="13"/>
        <v/>
      </c>
      <c r="Z81" t="str">
        <f t="shared" si="14"/>
        <v/>
      </c>
    </row>
    <row r="82" spans="1:26" x14ac:dyDescent="0.15">
      <c r="A82" s="40">
        <v>74</v>
      </c>
      <c r="B82" s="85" t="str">
        <f t="shared" si="12"/>
        <v/>
      </c>
      <c r="C82" s="85"/>
      <c r="D82" s="40"/>
      <c r="E82" s="8"/>
      <c r="F82" s="40"/>
      <c r="G82" s="86"/>
      <c r="H82" s="86"/>
      <c r="I82" s="40"/>
      <c r="J82" s="89" t="str">
        <f t="shared" si="15"/>
        <v/>
      </c>
      <c r="K82" s="90"/>
      <c r="L82" s="6" t="str">
        <f>IF(I82="","",(J82/I82)/LOOKUP(RIGHT($C$2,3),定数!$A$6:$A$13,定数!$B$6:$B$13))</f>
        <v/>
      </c>
      <c r="M82" s="40"/>
      <c r="N82" s="8"/>
      <c r="O82" s="86"/>
      <c r="P82" s="86"/>
      <c r="Q82" s="87" t="str">
        <f>IF(O82="","",S82*L82*LOOKUP(RIGHT($C$2,3),定数!$A$6:$A$13,定数!$B$6:$B$13))</f>
        <v/>
      </c>
      <c r="R82" s="87"/>
      <c r="S82" s="88" t="str">
        <f t="shared" si="17"/>
        <v/>
      </c>
      <c r="T82" s="88"/>
      <c r="U82" t="str">
        <f t="shared" si="16"/>
        <v/>
      </c>
      <c r="V82" t="str">
        <f t="shared" si="16"/>
        <v/>
      </c>
      <c r="W82" s="41" t="str">
        <f t="shared" si="18"/>
        <v/>
      </c>
      <c r="X82" s="42" t="str">
        <f t="shared" si="19"/>
        <v/>
      </c>
      <c r="Y82" t="str">
        <f t="shared" si="13"/>
        <v/>
      </c>
      <c r="Z82" t="str">
        <f t="shared" si="14"/>
        <v/>
      </c>
    </row>
    <row r="83" spans="1:26" x14ac:dyDescent="0.15">
      <c r="A83" s="40">
        <v>75</v>
      </c>
      <c r="B83" s="85" t="str">
        <f t="shared" si="12"/>
        <v/>
      </c>
      <c r="C83" s="85"/>
      <c r="D83" s="40"/>
      <c r="E83" s="8"/>
      <c r="F83" s="40"/>
      <c r="G83" s="86"/>
      <c r="H83" s="86"/>
      <c r="I83" s="40"/>
      <c r="J83" s="89" t="str">
        <f t="shared" si="15"/>
        <v/>
      </c>
      <c r="K83" s="90"/>
      <c r="L83" s="6" t="str">
        <f>IF(I83="","",(J83/I83)/LOOKUP(RIGHT($C$2,3),定数!$A$6:$A$13,定数!$B$6:$B$13))</f>
        <v/>
      </c>
      <c r="M83" s="40"/>
      <c r="N83" s="8"/>
      <c r="O83" s="86"/>
      <c r="P83" s="86"/>
      <c r="Q83" s="87" t="str">
        <f>IF(O83="","",S83*L83*LOOKUP(RIGHT($C$2,3),定数!$A$6:$A$13,定数!$B$6:$B$13))</f>
        <v/>
      </c>
      <c r="R83" s="87"/>
      <c r="S83" s="88" t="str">
        <f t="shared" si="17"/>
        <v/>
      </c>
      <c r="T83" s="88"/>
      <c r="U83" t="str">
        <f t="shared" si="16"/>
        <v/>
      </c>
      <c r="V83" t="str">
        <f t="shared" si="16"/>
        <v/>
      </c>
      <c r="W83" s="41" t="str">
        <f t="shared" si="18"/>
        <v/>
      </c>
      <c r="X83" s="42" t="str">
        <f t="shared" si="19"/>
        <v/>
      </c>
      <c r="Y83" t="str">
        <f t="shared" si="13"/>
        <v/>
      </c>
      <c r="Z83" t="str">
        <f t="shared" si="14"/>
        <v/>
      </c>
    </row>
    <row r="84" spans="1:26" x14ac:dyDescent="0.15">
      <c r="A84" s="40">
        <v>76</v>
      </c>
      <c r="B84" s="85" t="str">
        <f t="shared" si="12"/>
        <v/>
      </c>
      <c r="C84" s="85"/>
      <c r="D84" s="40"/>
      <c r="E84" s="8"/>
      <c r="F84" s="40"/>
      <c r="G84" s="86"/>
      <c r="H84" s="86"/>
      <c r="I84" s="40"/>
      <c r="J84" s="89" t="str">
        <f t="shared" si="15"/>
        <v/>
      </c>
      <c r="K84" s="90"/>
      <c r="L84" s="6" t="str">
        <f>IF(I84="","",(J84/I84)/LOOKUP(RIGHT($C$2,3),定数!$A$6:$A$13,定数!$B$6:$B$13))</f>
        <v/>
      </c>
      <c r="M84" s="40"/>
      <c r="N84" s="8"/>
      <c r="O84" s="86"/>
      <c r="P84" s="86"/>
      <c r="Q84" s="87" t="str">
        <f>IF(O84="","",S84*L84*LOOKUP(RIGHT($C$2,3),定数!$A$6:$A$13,定数!$B$6:$B$13))</f>
        <v/>
      </c>
      <c r="R84" s="87"/>
      <c r="S84" s="88" t="str">
        <f t="shared" si="17"/>
        <v/>
      </c>
      <c r="T84" s="88"/>
      <c r="U84" t="str">
        <f t="shared" si="16"/>
        <v/>
      </c>
      <c r="V84" t="str">
        <f t="shared" si="16"/>
        <v/>
      </c>
      <c r="W84" s="41" t="str">
        <f t="shared" si="18"/>
        <v/>
      </c>
      <c r="X84" s="42" t="str">
        <f t="shared" si="19"/>
        <v/>
      </c>
      <c r="Y84" t="str">
        <f t="shared" si="13"/>
        <v/>
      </c>
      <c r="Z84" t="str">
        <f t="shared" si="14"/>
        <v/>
      </c>
    </row>
    <row r="85" spans="1:26" x14ac:dyDescent="0.15">
      <c r="A85" s="40">
        <v>77</v>
      </c>
      <c r="B85" s="85" t="str">
        <f t="shared" si="12"/>
        <v/>
      </c>
      <c r="C85" s="85"/>
      <c r="D85" s="40"/>
      <c r="E85" s="8"/>
      <c r="F85" s="40"/>
      <c r="G85" s="86"/>
      <c r="H85" s="86"/>
      <c r="I85" s="40"/>
      <c r="J85" s="89" t="str">
        <f t="shared" si="15"/>
        <v/>
      </c>
      <c r="K85" s="90"/>
      <c r="L85" s="6" t="str">
        <f>IF(I85="","",(J85/I85)/LOOKUP(RIGHT($C$2,3),定数!$A$6:$A$13,定数!$B$6:$B$13))</f>
        <v/>
      </c>
      <c r="M85" s="40"/>
      <c r="N85" s="8"/>
      <c r="O85" s="86"/>
      <c r="P85" s="86"/>
      <c r="Q85" s="87" t="str">
        <f>IF(O85="","",S85*L85*LOOKUP(RIGHT($C$2,3),定数!$A$6:$A$13,定数!$B$6:$B$13))</f>
        <v/>
      </c>
      <c r="R85" s="87"/>
      <c r="S85" s="88" t="str">
        <f t="shared" si="17"/>
        <v/>
      </c>
      <c r="T85" s="88"/>
      <c r="U85" t="str">
        <f t="shared" si="16"/>
        <v/>
      </c>
      <c r="V85" t="str">
        <f t="shared" si="16"/>
        <v/>
      </c>
      <c r="W85" s="41" t="str">
        <f t="shared" si="18"/>
        <v/>
      </c>
      <c r="X85" s="42" t="str">
        <f t="shared" si="19"/>
        <v/>
      </c>
      <c r="Y85" t="str">
        <f t="shared" si="13"/>
        <v/>
      </c>
      <c r="Z85" t="str">
        <f t="shared" si="14"/>
        <v/>
      </c>
    </row>
    <row r="86" spans="1:26" x14ac:dyDescent="0.15">
      <c r="A86" s="40">
        <v>78</v>
      </c>
      <c r="B86" s="85" t="str">
        <f t="shared" si="12"/>
        <v/>
      </c>
      <c r="C86" s="85"/>
      <c r="D86" s="40"/>
      <c r="E86" s="8"/>
      <c r="F86" s="40"/>
      <c r="G86" s="86"/>
      <c r="H86" s="86"/>
      <c r="I86" s="40"/>
      <c r="J86" s="89" t="str">
        <f t="shared" si="15"/>
        <v/>
      </c>
      <c r="K86" s="90"/>
      <c r="L86" s="6" t="str">
        <f>IF(I86="","",(J86/I86)/LOOKUP(RIGHT($C$2,3),定数!$A$6:$A$13,定数!$B$6:$B$13))</f>
        <v/>
      </c>
      <c r="M86" s="40"/>
      <c r="N86" s="8"/>
      <c r="O86" s="86"/>
      <c r="P86" s="86"/>
      <c r="Q86" s="87" t="str">
        <f>IF(O86="","",S86*L86*LOOKUP(RIGHT($C$2,3),定数!$A$6:$A$13,定数!$B$6:$B$13))</f>
        <v/>
      </c>
      <c r="R86" s="87"/>
      <c r="S86" s="88" t="str">
        <f t="shared" si="17"/>
        <v/>
      </c>
      <c r="T86" s="88"/>
      <c r="U86" t="str">
        <f t="shared" si="16"/>
        <v/>
      </c>
      <c r="V86" t="str">
        <f t="shared" si="16"/>
        <v/>
      </c>
      <c r="W86" s="41" t="str">
        <f t="shared" si="18"/>
        <v/>
      </c>
      <c r="X86" s="42" t="str">
        <f t="shared" si="19"/>
        <v/>
      </c>
      <c r="Y86" t="str">
        <f t="shared" si="13"/>
        <v/>
      </c>
      <c r="Z86" t="str">
        <f t="shared" si="14"/>
        <v/>
      </c>
    </row>
    <row r="87" spans="1:26" x14ac:dyDescent="0.15">
      <c r="A87" s="40">
        <v>79</v>
      </c>
      <c r="B87" s="85" t="str">
        <f t="shared" si="12"/>
        <v/>
      </c>
      <c r="C87" s="85"/>
      <c r="D87" s="40"/>
      <c r="E87" s="8"/>
      <c r="F87" s="40"/>
      <c r="G87" s="86"/>
      <c r="H87" s="86"/>
      <c r="I87" s="40"/>
      <c r="J87" s="89" t="str">
        <f t="shared" si="15"/>
        <v/>
      </c>
      <c r="K87" s="90"/>
      <c r="L87" s="6" t="str">
        <f>IF(I87="","",(J87/I87)/LOOKUP(RIGHT($C$2,3),定数!$A$6:$A$13,定数!$B$6:$B$13))</f>
        <v/>
      </c>
      <c r="M87" s="40"/>
      <c r="N87" s="8"/>
      <c r="O87" s="86"/>
      <c r="P87" s="86"/>
      <c r="Q87" s="87" t="str">
        <f>IF(O87="","",S87*L87*LOOKUP(RIGHT($C$2,3),定数!$A$6:$A$13,定数!$B$6:$B$13))</f>
        <v/>
      </c>
      <c r="R87" s="87"/>
      <c r="S87" s="88" t="str">
        <f t="shared" si="17"/>
        <v/>
      </c>
      <c r="T87" s="88"/>
      <c r="U87" t="str">
        <f t="shared" si="16"/>
        <v/>
      </c>
      <c r="V87" t="str">
        <f t="shared" si="16"/>
        <v/>
      </c>
      <c r="W87" s="41" t="str">
        <f t="shared" si="18"/>
        <v/>
      </c>
      <c r="X87" s="42" t="str">
        <f t="shared" si="19"/>
        <v/>
      </c>
      <c r="Y87" t="str">
        <f t="shared" si="13"/>
        <v/>
      </c>
      <c r="Z87" t="str">
        <f t="shared" si="14"/>
        <v/>
      </c>
    </row>
    <row r="88" spans="1:26" x14ac:dyDescent="0.15">
      <c r="A88" s="40">
        <v>80</v>
      </c>
      <c r="B88" s="85" t="str">
        <f t="shared" si="12"/>
        <v/>
      </c>
      <c r="C88" s="85"/>
      <c r="D88" s="40"/>
      <c r="E88" s="8"/>
      <c r="F88" s="40"/>
      <c r="G88" s="86"/>
      <c r="H88" s="86"/>
      <c r="I88" s="40"/>
      <c r="J88" s="89" t="str">
        <f t="shared" si="15"/>
        <v/>
      </c>
      <c r="K88" s="90"/>
      <c r="L88" s="6" t="str">
        <f>IF(I88="","",(J88/I88)/LOOKUP(RIGHT($C$2,3),定数!$A$6:$A$13,定数!$B$6:$B$13))</f>
        <v/>
      </c>
      <c r="M88" s="40"/>
      <c r="N88" s="8"/>
      <c r="O88" s="86"/>
      <c r="P88" s="86"/>
      <c r="Q88" s="87" t="str">
        <f>IF(O88="","",S88*L88*LOOKUP(RIGHT($C$2,3),定数!$A$6:$A$13,定数!$B$6:$B$13))</f>
        <v/>
      </c>
      <c r="R88" s="87"/>
      <c r="S88" s="88" t="str">
        <f t="shared" si="17"/>
        <v/>
      </c>
      <c r="T88" s="88"/>
      <c r="U88" t="str">
        <f t="shared" si="16"/>
        <v/>
      </c>
      <c r="V88" t="str">
        <f t="shared" si="16"/>
        <v/>
      </c>
      <c r="W88" s="41" t="str">
        <f t="shared" si="18"/>
        <v/>
      </c>
      <c r="X88" s="42" t="str">
        <f t="shared" si="19"/>
        <v/>
      </c>
      <c r="Y88" t="str">
        <f t="shared" si="13"/>
        <v/>
      </c>
      <c r="Z88" t="str">
        <f t="shared" si="14"/>
        <v/>
      </c>
    </row>
    <row r="89" spans="1:26" x14ac:dyDescent="0.15">
      <c r="A89" s="40">
        <v>81</v>
      </c>
      <c r="B89" s="85" t="str">
        <f t="shared" si="12"/>
        <v/>
      </c>
      <c r="C89" s="85"/>
      <c r="D89" s="40"/>
      <c r="E89" s="8"/>
      <c r="F89" s="40"/>
      <c r="G89" s="86"/>
      <c r="H89" s="86"/>
      <c r="I89" s="40"/>
      <c r="J89" s="89" t="str">
        <f t="shared" si="15"/>
        <v/>
      </c>
      <c r="K89" s="90"/>
      <c r="L89" s="6" t="str">
        <f>IF(I89="","",(J89/I89)/LOOKUP(RIGHT($C$2,3),定数!$A$6:$A$13,定数!$B$6:$B$13))</f>
        <v/>
      </c>
      <c r="M89" s="40"/>
      <c r="N89" s="8"/>
      <c r="O89" s="86"/>
      <c r="P89" s="86"/>
      <c r="Q89" s="87" t="str">
        <f>IF(O89="","",S89*L89*LOOKUP(RIGHT($C$2,3),定数!$A$6:$A$13,定数!$B$6:$B$13))</f>
        <v/>
      </c>
      <c r="R89" s="87"/>
      <c r="S89" s="88" t="str">
        <f t="shared" si="17"/>
        <v/>
      </c>
      <c r="T89" s="88"/>
      <c r="U89" t="str">
        <f t="shared" si="16"/>
        <v/>
      </c>
      <c r="V89" t="str">
        <f t="shared" si="16"/>
        <v/>
      </c>
      <c r="W89" s="41" t="str">
        <f t="shared" si="18"/>
        <v/>
      </c>
      <c r="X89" s="42" t="str">
        <f t="shared" si="19"/>
        <v/>
      </c>
      <c r="Y89" t="str">
        <f t="shared" si="13"/>
        <v/>
      </c>
      <c r="Z89" t="str">
        <f t="shared" si="14"/>
        <v/>
      </c>
    </row>
    <row r="90" spans="1:26" x14ac:dyDescent="0.15">
      <c r="A90" s="40">
        <v>82</v>
      </c>
      <c r="B90" s="85" t="str">
        <f t="shared" si="12"/>
        <v/>
      </c>
      <c r="C90" s="85"/>
      <c r="D90" s="40"/>
      <c r="E90" s="8"/>
      <c r="F90" s="40"/>
      <c r="G90" s="86"/>
      <c r="H90" s="86"/>
      <c r="I90" s="40"/>
      <c r="J90" s="89" t="str">
        <f t="shared" si="15"/>
        <v/>
      </c>
      <c r="K90" s="90"/>
      <c r="L90" s="6" t="str">
        <f>IF(I90="","",(J90/I90)/LOOKUP(RIGHT($C$2,3),定数!$A$6:$A$13,定数!$B$6:$B$13))</f>
        <v/>
      </c>
      <c r="M90" s="40"/>
      <c r="N90" s="8"/>
      <c r="O90" s="86"/>
      <c r="P90" s="86"/>
      <c r="Q90" s="87" t="str">
        <f>IF(O90="","",S90*L90*LOOKUP(RIGHT($C$2,3),定数!$A$6:$A$13,定数!$B$6:$B$13))</f>
        <v/>
      </c>
      <c r="R90" s="87"/>
      <c r="S90" s="88" t="str">
        <f t="shared" si="17"/>
        <v/>
      </c>
      <c r="T90" s="88"/>
      <c r="U90" t="str">
        <f t="shared" si="16"/>
        <v/>
      </c>
      <c r="V90" t="str">
        <f t="shared" si="16"/>
        <v/>
      </c>
      <c r="W90" s="41" t="str">
        <f t="shared" si="18"/>
        <v/>
      </c>
      <c r="X90" s="42" t="str">
        <f t="shared" si="19"/>
        <v/>
      </c>
      <c r="Y90" t="str">
        <f t="shared" si="13"/>
        <v/>
      </c>
      <c r="Z90" t="str">
        <f t="shared" si="14"/>
        <v/>
      </c>
    </row>
    <row r="91" spans="1:26" x14ac:dyDescent="0.15">
      <c r="A91" s="40">
        <v>83</v>
      </c>
      <c r="B91" s="85" t="str">
        <f t="shared" si="12"/>
        <v/>
      </c>
      <c r="C91" s="85"/>
      <c r="D91" s="40"/>
      <c r="E91" s="8"/>
      <c r="F91" s="40"/>
      <c r="G91" s="86"/>
      <c r="H91" s="86"/>
      <c r="I91" s="40"/>
      <c r="J91" s="89" t="str">
        <f t="shared" si="15"/>
        <v/>
      </c>
      <c r="K91" s="90"/>
      <c r="L91" s="6" t="str">
        <f>IF(I91="","",(J91/I91)/LOOKUP(RIGHT($C$2,3),定数!$A$6:$A$13,定数!$B$6:$B$13))</f>
        <v/>
      </c>
      <c r="M91" s="40"/>
      <c r="N91" s="8"/>
      <c r="O91" s="86"/>
      <c r="P91" s="86"/>
      <c r="Q91" s="87" t="str">
        <f>IF(O91="","",S91*L91*LOOKUP(RIGHT($C$2,3),定数!$A$6:$A$13,定数!$B$6:$B$13))</f>
        <v/>
      </c>
      <c r="R91" s="87"/>
      <c r="S91" s="88" t="str">
        <f t="shared" si="17"/>
        <v/>
      </c>
      <c r="T91" s="88"/>
      <c r="U91" t="str">
        <f t="shared" ref="U91:V106" si="20">IF(R91&lt;&gt;"",IF(R91&lt;0,1+U90,0),"")</f>
        <v/>
      </c>
      <c r="V91" t="str">
        <f t="shared" si="20"/>
        <v/>
      </c>
      <c r="W91" s="41" t="str">
        <f t="shared" si="18"/>
        <v/>
      </c>
      <c r="X91" s="42" t="str">
        <f t="shared" si="19"/>
        <v/>
      </c>
      <c r="Y91" t="str">
        <f t="shared" si="13"/>
        <v/>
      </c>
      <c r="Z91" t="str">
        <f t="shared" si="14"/>
        <v/>
      </c>
    </row>
    <row r="92" spans="1:26" x14ac:dyDescent="0.15">
      <c r="A92" s="40">
        <v>84</v>
      </c>
      <c r="B92" s="85" t="str">
        <f t="shared" si="12"/>
        <v/>
      </c>
      <c r="C92" s="85"/>
      <c r="D92" s="40"/>
      <c r="E92" s="8"/>
      <c r="F92" s="40"/>
      <c r="G92" s="86"/>
      <c r="H92" s="86"/>
      <c r="I92" s="40"/>
      <c r="J92" s="89" t="str">
        <f t="shared" si="15"/>
        <v/>
      </c>
      <c r="K92" s="90"/>
      <c r="L92" s="6" t="str">
        <f>IF(I92="","",(J92/I92)/LOOKUP(RIGHT($C$2,3),定数!$A$6:$A$13,定数!$B$6:$B$13))</f>
        <v/>
      </c>
      <c r="M92" s="40"/>
      <c r="N92" s="8"/>
      <c r="O92" s="86"/>
      <c r="P92" s="86"/>
      <c r="Q92" s="87" t="str">
        <f>IF(O92="","",S92*L92*LOOKUP(RIGHT($C$2,3),定数!$A$6:$A$13,定数!$B$6:$B$13))</f>
        <v/>
      </c>
      <c r="R92" s="87"/>
      <c r="S92" s="88" t="str">
        <f t="shared" si="17"/>
        <v/>
      </c>
      <c r="T92" s="88"/>
      <c r="U92" t="str">
        <f t="shared" si="20"/>
        <v/>
      </c>
      <c r="V92" t="str">
        <f t="shared" si="20"/>
        <v/>
      </c>
      <c r="W92" s="41" t="str">
        <f t="shared" si="18"/>
        <v/>
      </c>
      <c r="X92" s="42" t="str">
        <f t="shared" si="19"/>
        <v/>
      </c>
      <c r="Y92" t="str">
        <f t="shared" si="13"/>
        <v/>
      </c>
      <c r="Z92" t="str">
        <f t="shared" si="14"/>
        <v/>
      </c>
    </row>
    <row r="93" spans="1:26" x14ac:dyDescent="0.15">
      <c r="A93" s="40">
        <v>85</v>
      </c>
      <c r="B93" s="85" t="str">
        <f t="shared" si="12"/>
        <v/>
      </c>
      <c r="C93" s="85"/>
      <c r="D93" s="40"/>
      <c r="E93" s="8"/>
      <c r="F93" s="40"/>
      <c r="G93" s="86"/>
      <c r="H93" s="86"/>
      <c r="I93" s="40"/>
      <c r="J93" s="89" t="str">
        <f t="shared" si="15"/>
        <v/>
      </c>
      <c r="K93" s="90"/>
      <c r="L93" s="6" t="str">
        <f>IF(I93="","",(J93/I93)/LOOKUP(RIGHT($C$2,3),定数!$A$6:$A$13,定数!$B$6:$B$13))</f>
        <v/>
      </c>
      <c r="M93" s="40"/>
      <c r="N93" s="8"/>
      <c r="O93" s="86"/>
      <c r="P93" s="86"/>
      <c r="Q93" s="87" t="str">
        <f>IF(O93="","",S93*L93*LOOKUP(RIGHT($C$2,3),定数!$A$6:$A$13,定数!$B$6:$B$13))</f>
        <v/>
      </c>
      <c r="R93" s="87"/>
      <c r="S93" s="88" t="str">
        <f t="shared" si="17"/>
        <v/>
      </c>
      <c r="T93" s="88"/>
      <c r="U93" t="str">
        <f t="shared" si="20"/>
        <v/>
      </c>
      <c r="V93" t="str">
        <f t="shared" si="20"/>
        <v/>
      </c>
      <c r="W93" s="41" t="str">
        <f t="shared" si="18"/>
        <v/>
      </c>
      <c r="X93" s="42" t="str">
        <f t="shared" si="19"/>
        <v/>
      </c>
      <c r="Y93" t="str">
        <f t="shared" si="13"/>
        <v/>
      </c>
      <c r="Z93" t="str">
        <f t="shared" si="14"/>
        <v/>
      </c>
    </row>
    <row r="94" spans="1:26" x14ac:dyDescent="0.15">
      <c r="A94" s="40">
        <v>86</v>
      </c>
      <c r="B94" s="85" t="str">
        <f t="shared" si="12"/>
        <v/>
      </c>
      <c r="C94" s="85"/>
      <c r="D94" s="40"/>
      <c r="E94" s="8"/>
      <c r="F94" s="40"/>
      <c r="G94" s="86"/>
      <c r="H94" s="86"/>
      <c r="I94" s="40"/>
      <c r="J94" s="89" t="str">
        <f t="shared" si="15"/>
        <v/>
      </c>
      <c r="K94" s="90"/>
      <c r="L94" s="6" t="str">
        <f>IF(I94="","",(J94/I94)/LOOKUP(RIGHT($C$2,3),定数!$A$6:$A$13,定数!$B$6:$B$13))</f>
        <v/>
      </c>
      <c r="M94" s="40"/>
      <c r="N94" s="8"/>
      <c r="O94" s="86"/>
      <c r="P94" s="86"/>
      <c r="Q94" s="87" t="str">
        <f>IF(O94="","",S94*L94*LOOKUP(RIGHT($C$2,3),定数!$A$6:$A$13,定数!$B$6:$B$13))</f>
        <v/>
      </c>
      <c r="R94" s="87"/>
      <c r="S94" s="88" t="str">
        <f t="shared" si="17"/>
        <v/>
      </c>
      <c r="T94" s="88"/>
      <c r="U94" t="str">
        <f t="shared" si="20"/>
        <v/>
      </c>
      <c r="V94" t="str">
        <f t="shared" si="20"/>
        <v/>
      </c>
      <c r="W94" s="41" t="str">
        <f t="shared" si="18"/>
        <v/>
      </c>
      <c r="X94" s="42" t="str">
        <f t="shared" si="19"/>
        <v/>
      </c>
      <c r="Y94" t="str">
        <f t="shared" si="13"/>
        <v/>
      </c>
      <c r="Z94" t="str">
        <f t="shared" si="14"/>
        <v/>
      </c>
    </row>
    <row r="95" spans="1:26" x14ac:dyDescent="0.15">
      <c r="A95" s="40">
        <v>87</v>
      </c>
      <c r="B95" s="85" t="str">
        <f t="shared" si="12"/>
        <v/>
      </c>
      <c r="C95" s="85"/>
      <c r="D95" s="40"/>
      <c r="E95" s="8"/>
      <c r="F95" s="40"/>
      <c r="G95" s="86"/>
      <c r="H95" s="86"/>
      <c r="I95" s="40"/>
      <c r="J95" s="89" t="str">
        <f t="shared" si="15"/>
        <v/>
      </c>
      <c r="K95" s="90"/>
      <c r="L95" s="6" t="str">
        <f>IF(I95="","",(J95/I95)/LOOKUP(RIGHT($C$2,3),定数!$A$6:$A$13,定数!$B$6:$B$13))</f>
        <v/>
      </c>
      <c r="M95" s="40"/>
      <c r="N95" s="8"/>
      <c r="O95" s="86"/>
      <c r="P95" s="86"/>
      <c r="Q95" s="87" t="str">
        <f>IF(O95="","",S95*L95*LOOKUP(RIGHT($C$2,3),定数!$A$6:$A$13,定数!$B$6:$B$13))</f>
        <v/>
      </c>
      <c r="R95" s="87"/>
      <c r="S95" s="88" t="str">
        <f t="shared" si="17"/>
        <v/>
      </c>
      <c r="T95" s="88"/>
      <c r="U95" t="str">
        <f t="shared" si="20"/>
        <v/>
      </c>
      <c r="V95" t="str">
        <f t="shared" si="20"/>
        <v/>
      </c>
      <c r="W95" s="41" t="str">
        <f t="shared" si="18"/>
        <v/>
      </c>
      <c r="X95" s="42" t="str">
        <f t="shared" si="19"/>
        <v/>
      </c>
      <c r="Y95" t="str">
        <f t="shared" si="13"/>
        <v/>
      </c>
      <c r="Z95" t="str">
        <f t="shared" si="14"/>
        <v/>
      </c>
    </row>
    <row r="96" spans="1:26" x14ac:dyDescent="0.15">
      <c r="A96" s="40">
        <v>88</v>
      </c>
      <c r="B96" s="85" t="str">
        <f t="shared" si="12"/>
        <v/>
      </c>
      <c r="C96" s="85"/>
      <c r="D96" s="40"/>
      <c r="E96" s="8"/>
      <c r="F96" s="40"/>
      <c r="G96" s="86"/>
      <c r="H96" s="86"/>
      <c r="I96" s="40"/>
      <c r="J96" s="89" t="str">
        <f t="shared" si="15"/>
        <v/>
      </c>
      <c r="K96" s="90"/>
      <c r="L96" s="6" t="str">
        <f>IF(I96="","",(J96/I96)/LOOKUP(RIGHT($C$2,3),定数!$A$6:$A$13,定数!$B$6:$B$13))</f>
        <v/>
      </c>
      <c r="M96" s="40"/>
      <c r="N96" s="8"/>
      <c r="O96" s="86"/>
      <c r="P96" s="86"/>
      <c r="Q96" s="87" t="str">
        <f>IF(O96="","",S96*L96*LOOKUP(RIGHT($C$2,3),定数!$A$6:$A$13,定数!$B$6:$B$13))</f>
        <v/>
      </c>
      <c r="R96" s="87"/>
      <c r="S96" s="88" t="str">
        <f t="shared" si="17"/>
        <v/>
      </c>
      <c r="T96" s="88"/>
      <c r="U96" t="str">
        <f t="shared" si="20"/>
        <v/>
      </c>
      <c r="V96" t="str">
        <f t="shared" si="20"/>
        <v/>
      </c>
      <c r="W96" s="41" t="str">
        <f t="shared" si="18"/>
        <v/>
      </c>
      <c r="X96" s="42" t="str">
        <f t="shared" si="19"/>
        <v/>
      </c>
      <c r="Y96" t="str">
        <f t="shared" si="13"/>
        <v/>
      </c>
      <c r="Z96" t="str">
        <f t="shared" si="14"/>
        <v/>
      </c>
    </row>
    <row r="97" spans="1:26" x14ac:dyDescent="0.15">
      <c r="A97" s="40">
        <v>89</v>
      </c>
      <c r="B97" s="85" t="str">
        <f t="shared" si="12"/>
        <v/>
      </c>
      <c r="C97" s="85"/>
      <c r="D97" s="40"/>
      <c r="E97" s="8"/>
      <c r="F97" s="40"/>
      <c r="G97" s="86"/>
      <c r="H97" s="86"/>
      <c r="I97" s="40"/>
      <c r="J97" s="89" t="str">
        <f t="shared" si="15"/>
        <v/>
      </c>
      <c r="K97" s="90"/>
      <c r="L97" s="6" t="str">
        <f>IF(I97="","",(J97/I97)/LOOKUP(RIGHT($C$2,3),定数!$A$6:$A$13,定数!$B$6:$B$13))</f>
        <v/>
      </c>
      <c r="M97" s="40"/>
      <c r="N97" s="8"/>
      <c r="O97" s="86"/>
      <c r="P97" s="86"/>
      <c r="Q97" s="87" t="str">
        <f>IF(O97="","",S97*L97*LOOKUP(RIGHT($C$2,3),定数!$A$6:$A$13,定数!$B$6:$B$13))</f>
        <v/>
      </c>
      <c r="R97" s="87"/>
      <c r="S97" s="88" t="str">
        <f t="shared" si="17"/>
        <v/>
      </c>
      <c r="T97" s="88"/>
      <c r="U97" t="str">
        <f t="shared" si="20"/>
        <v/>
      </c>
      <c r="V97" t="str">
        <f t="shared" si="20"/>
        <v/>
      </c>
      <c r="W97" s="41" t="str">
        <f t="shared" si="18"/>
        <v/>
      </c>
      <c r="X97" s="42" t="str">
        <f t="shared" si="19"/>
        <v/>
      </c>
      <c r="Y97" t="str">
        <f t="shared" si="13"/>
        <v/>
      </c>
      <c r="Z97" t="str">
        <f t="shared" si="14"/>
        <v/>
      </c>
    </row>
    <row r="98" spans="1:26" x14ac:dyDescent="0.15">
      <c r="A98" s="40">
        <v>90</v>
      </c>
      <c r="B98" s="85" t="str">
        <f t="shared" si="12"/>
        <v/>
      </c>
      <c r="C98" s="85"/>
      <c r="D98" s="40"/>
      <c r="E98" s="8"/>
      <c r="F98" s="40"/>
      <c r="G98" s="86"/>
      <c r="H98" s="86"/>
      <c r="I98" s="40"/>
      <c r="J98" s="89" t="str">
        <f t="shared" si="15"/>
        <v/>
      </c>
      <c r="K98" s="90"/>
      <c r="L98" s="6" t="str">
        <f>IF(I98="","",(J98/I98)/LOOKUP(RIGHT($C$2,3),定数!$A$6:$A$13,定数!$B$6:$B$13))</f>
        <v/>
      </c>
      <c r="M98" s="40"/>
      <c r="N98" s="8"/>
      <c r="O98" s="86"/>
      <c r="P98" s="86"/>
      <c r="Q98" s="87" t="str">
        <f>IF(O98="","",S98*L98*LOOKUP(RIGHT($C$2,3),定数!$A$6:$A$13,定数!$B$6:$B$13))</f>
        <v/>
      </c>
      <c r="R98" s="87"/>
      <c r="S98" s="88" t="str">
        <f t="shared" si="17"/>
        <v/>
      </c>
      <c r="T98" s="88"/>
      <c r="U98" t="str">
        <f t="shared" si="20"/>
        <v/>
      </c>
      <c r="V98" t="str">
        <f t="shared" si="20"/>
        <v/>
      </c>
      <c r="W98" s="41" t="str">
        <f t="shared" si="18"/>
        <v/>
      </c>
      <c r="X98" s="42" t="str">
        <f t="shared" si="19"/>
        <v/>
      </c>
      <c r="Y98" t="str">
        <f t="shared" si="13"/>
        <v/>
      </c>
      <c r="Z98" t="str">
        <f t="shared" si="14"/>
        <v/>
      </c>
    </row>
    <row r="99" spans="1:26" x14ac:dyDescent="0.15">
      <c r="A99" s="40">
        <v>91</v>
      </c>
      <c r="B99" s="85" t="str">
        <f t="shared" si="12"/>
        <v/>
      </c>
      <c r="C99" s="85"/>
      <c r="D99" s="40"/>
      <c r="E99" s="8"/>
      <c r="F99" s="40"/>
      <c r="G99" s="86"/>
      <c r="H99" s="86"/>
      <c r="I99" s="40"/>
      <c r="J99" s="89" t="str">
        <f t="shared" si="15"/>
        <v/>
      </c>
      <c r="K99" s="90"/>
      <c r="L99" s="6" t="str">
        <f>IF(I99="","",(J99/I99)/LOOKUP(RIGHT($C$2,3),定数!$A$6:$A$13,定数!$B$6:$B$13))</f>
        <v/>
      </c>
      <c r="M99" s="40"/>
      <c r="N99" s="8"/>
      <c r="O99" s="86"/>
      <c r="P99" s="86"/>
      <c r="Q99" s="87" t="str">
        <f>IF(O99="","",S99*L99*LOOKUP(RIGHT($C$2,3),定数!$A$6:$A$13,定数!$B$6:$B$13))</f>
        <v/>
      </c>
      <c r="R99" s="87"/>
      <c r="S99" s="88" t="str">
        <f t="shared" si="17"/>
        <v/>
      </c>
      <c r="T99" s="88"/>
      <c r="U99" t="str">
        <f t="shared" si="20"/>
        <v/>
      </c>
      <c r="V99" t="str">
        <f t="shared" si="20"/>
        <v/>
      </c>
      <c r="W99" s="41" t="str">
        <f t="shared" si="18"/>
        <v/>
      </c>
      <c r="X99" s="42" t="str">
        <f t="shared" si="19"/>
        <v/>
      </c>
      <c r="Y99" t="str">
        <f t="shared" si="13"/>
        <v/>
      </c>
      <c r="Z99" t="str">
        <f t="shared" si="14"/>
        <v/>
      </c>
    </row>
    <row r="100" spans="1:26" x14ac:dyDescent="0.15">
      <c r="A100" s="40">
        <v>92</v>
      </c>
      <c r="B100" s="85" t="str">
        <f t="shared" si="12"/>
        <v/>
      </c>
      <c r="C100" s="85"/>
      <c r="D100" s="40"/>
      <c r="E100" s="8"/>
      <c r="F100" s="40"/>
      <c r="G100" s="86"/>
      <c r="H100" s="86"/>
      <c r="I100" s="40"/>
      <c r="J100" s="89" t="str">
        <f t="shared" si="15"/>
        <v/>
      </c>
      <c r="K100" s="90"/>
      <c r="L100" s="6" t="str">
        <f>IF(I100="","",(J100/I100)/LOOKUP(RIGHT($C$2,3),定数!$A$6:$A$13,定数!$B$6:$B$13))</f>
        <v/>
      </c>
      <c r="M100" s="40"/>
      <c r="N100" s="8"/>
      <c r="O100" s="86"/>
      <c r="P100" s="86"/>
      <c r="Q100" s="87" t="str">
        <f>IF(O100="","",S100*L100*LOOKUP(RIGHT($C$2,3),定数!$A$6:$A$13,定数!$B$6:$B$13))</f>
        <v/>
      </c>
      <c r="R100" s="87"/>
      <c r="S100" s="88" t="str">
        <f t="shared" si="17"/>
        <v/>
      </c>
      <c r="T100" s="88"/>
      <c r="U100" t="str">
        <f t="shared" si="20"/>
        <v/>
      </c>
      <c r="V100" t="str">
        <f t="shared" si="20"/>
        <v/>
      </c>
      <c r="W100" s="41" t="str">
        <f t="shared" si="18"/>
        <v/>
      </c>
      <c r="X100" s="42" t="str">
        <f t="shared" si="19"/>
        <v/>
      </c>
      <c r="Y100" t="str">
        <f t="shared" si="13"/>
        <v/>
      </c>
      <c r="Z100" t="str">
        <f t="shared" si="14"/>
        <v/>
      </c>
    </row>
    <row r="101" spans="1:26" x14ac:dyDescent="0.15">
      <c r="A101" s="40">
        <v>93</v>
      </c>
      <c r="B101" s="85" t="str">
        <f t="shared" si="12"/>
        <v/>
      </c>
      <c r="C101" s="85"/>
      <c r="D101" s="40"/>
      <c r="E101" s="8"/>
      <c r="F101" s="40"/>
      <c r="G101" s="86"/>
      <c r="H101" s="86"/>
      <c r="I101" s="40"/>
      <c r="J101" s="89" t="str">
        <f t="shared" si="15"/>
        <v/>
      </c>
      <c r="K101" s="90"/>
      <c r="L101" s="6" t="str">
        <f>IF(I101="","",(J101/I101)/LOOKUP(RIGHT($C$2,3),定数!$A$6:$A$13,定数!$B$6:$B$13))</f>
        <v/>
      </c>
      <c r="M101" s="40"/>
      <c r="N101" s="8"/>
      <c r="O101" s="86"/>
      <c r="P101" s="86"/>
      <c r="Q101" s="87" t="str">
        <f>IF(O101="","",S101*L101*LOOKUP(RIGHT($C$2,3),定数!$A$6:$A$13,定数!$B$6:$B$13))</f>
        <v/>
      </c>
      <c r="R101" s="87"/>
      <c r="S101" s="88" t="str">
        <f t="shared" si="17"/>
        <v/>
      </c>
      <c r="T101" s="88"/>
      <c r="U101" t="str">
        <f t="shared" si="20"/>
        <v/>
      </c>
      <c r="V101" t="str">
        <f t="shared" si="20"/>
        <v/>
      </c>
      <c r="W101" s="41" t="str">
        <f t="shared" si="18"/>
        <v/>
      </c>
      <c r="X101" s="42" t="str">
        <f t="shared" si="19"/>
        <v/>
      </c>
      <c r="Y101" t="str">
        <f t="shared" si="13"/>
        <v/>
      </c>
      <c r="Z101" t="str">
        <f t="shared" si="14"/>
        <v/>
      </c>
    </row>
    <row r="102" spans="1:26" x14ac:dyDescent="0.15">
      <c r="A102" s="40">
        <v>94</v>
      </c>
      <c r="B102" s="85" t="str">
        <f t="shared" si="12"/>
        <v/>
      </c>
      <c r="C102" s="85"/>
      <c r="D102" s="40"/>
      <c r="E102" s="8"/>
      <c r="F102" s="40"/>
      <c r="G102" s="86"/>
      <c r="H102" s="86"/>
      <c r="I102" s="40"/>
      <c r="J102" s="89" t="str">
        <f t="shared" si="15"/>
        <v/>
      </c>
      <c r="K102" s="90"/>
      <c r="L102" s="6" t="str">
        <f>IF(I102="","",(J102/I102)/LOOKUP(RIGHT($C$2,3),定数!$A$6:$A$13,定数!$B$6:$B$13))</f>
        <v/>
      </c>
      <c r="M102" s="40"/>
      <c r="N102" s="8"/>
      <c r="O102" s="86"/>
      <c r="P102" s="86"/>
      <c r="Q102" s="87" t="str">
        <f>IF(O102="","",S102*L102*LOOKUP(RIGHT($C$2,3),定数!$A$6:$A$13,定数!$B$6:$B$13))</f>
        <v/>
      </c>
      <c r="R102" s="87"/>
      <c r="S102" s="88" t="str">
        <f t="shared" si="17"/>
        <v/>
      </c>
      <c r="T102" s="88"/>
      <c r="U102" t="str">
        <f t="shared" si="20"/>
        <v/>
      </c>
      <c r="V102" t="str">
        <f t="shared" si="20"/>
        <v/>
      </c>
      <c r="W102" s="41" t="str">
        <f t="shared" si="18"/>
        <v/>
      </c>
      <c r="X102" s="42" t="str">
        <f t="shared" si="19"/>
        <v/>
      </c>
      <c r="Y102" t="str">
        <f t="shared" si="13"/>
        <v/>
      </c>
      <c r="Z102" t="str">
        <f t="shared" si="14"/>
        <v/>
      </c>
    </row>
    <row r="103" spans="1:26" x14ac:dyDescent="0.15">
      <c r="A103" s="40">
        <v>95</v>
      </c>
      <c r="B103" s="85" t="str">
        <f t="shared" si="12"/>
        <v/>
      </c>
      <c r="C103" s="85"/>
      <c r="D103" s="40"/>
      <c r="E103" s="8"/>
      <c r="F103" s="40"/>
      <c r="G103" s="86"/>
      <c r="H103" s="86"/>
      <c r="I103" s="40"/>
      <c r="J103" s="89" t="str">
        <f t="shared" si="15"/>
        <v/>
      </c>
      <c r="K103" s="90"/>
      <c r="L103" s="6" t="str">
        <f>IF(I103="","",(J103/I103)/LOOKUP(RIGHT($C$2,3),定数!$A$6:$A$13,定数!$B$6:$B$13))</f>
        <v/>
      </c>
      <c r="M103" s="40"/>
      <c r="N103" s="8"/>
      <c r="O103" s="86"/>
      <c r="P103" s="86"/>
      <c r="Q103" s="87" t="str">
        <f>IF(O103="","",S103*L103*LOOKUP(RIGHT($C$2,3),定数!$A$6:$A$13,定数!$B$6:$B$13))</f>
        <v/>
      </c>
      <c r="R103" s="87"/>
      <c r="S103" s="88" t="str">
        <f t="shared" si="17"/>
        <v/>
      </c>
      <c r="T103" s="88"/>
      <c r="U103" t="str">
        <f t="shared" si="20"/>
        <v/>
      </c>
      <c r="V103" t="str">
        <f t="shared" si="20"/>
        <v/>
      </c>
      <c r="W103" s="41" t="str">
        <f t="shared" si="18"/>
        <v/>
      </c>
      <c r="X103" s="42" t="str">
        <f t="shared" si="19"/>
        <v/>
      </c>
      <c r="Y103" t="str">
        <f t="shared" si="13"/>
        <v/>
      </c>
      <c r="Z103" t="str">
        <f t="shared" si="14"/>
        <v/>
      </c>
    </row>
    <row r="104" spans="1:26" x14ac:dyDescent="0.15">
      <c r="A104" s="40">
        <v>96</v>
      </c>
      <c r="B104" s="85" t="str">
        <f t="shared" si="12"/>
        <v/>
      </c>
      <c r="C104" s="85"/>
      <c r="D104" s="40"/>
      <c r="E104" s="8"/>
      <c r="F104" s="40"/>
      <c r="G104" s="86"/>
      <c r="H104" s="86"/>
      <c r="I104" s="40"/>
      <c r="J104" s="89" t="str">
        <f t="shared" si="15"/>
        <v/>
      </c>
      <c r="K104" s="90"/>
      <c r="L104" s="6" t="str">
        <f>IF(I104="","",(J104/I104)/LOOKUP(RIGHT($C$2,3),定数!$A$6:$A$13,定数!$B$6:$B$13))</f>
        <v/>
      </c>
      <c r="M104" s="40"/>
      <c r="N104" s="8"/>
      <c r="O104" s="86"/>
      <c r="P104" s="86"/>
      <c r="Q104" s="87" t="str">
        <f>IF(O104="","",S104*L104*LOOKUP(RIGHT($C$2,3),定数!$A$6:$A$13,定数!$B$6:$B$13))</f>
        <v/>
      </c>
      <c r="R104" s="87"/>
      <c r="S104" s="88" t="str">
        <f t="shared" si="17"/>
        <v/>
      </c>
      <c r="T104" s="88"/>
      <c r="U104" t="str">
        <f t="shared" si="20"/>
        <v/>
      </c>
      <c r="V104" t="str">
        <f t="shared" si="20"/>
        <v/>
      </c>
      <c r="W104" s="41" t="str">
        <f t="shared" si="18"/>
        <v/>
      </c>
      <c r="X104" s="42" t="str">
        <f t="shared" si="19"/>
        <v/>
      </c>
      <c r="Y104" t="str">
        <f t="shared" si="13"/>
        <v/>
      </c>
      <c r="Z104" t="str">
        <f t="shared" si="14"/>
        <v/>
      </c>
    </row>
    <row r="105" spans="1:26" x14ac:dyDescent="0.15">
      <c r="A105" s="40">
        <v>97</v>
      </c>
      <c r="B105" s="85" t="str">
        <f t="shared" si="12"/>
        <v/>
      </c>
      <c r="C105" s="85"/>
      <c r="D105" s="40"/>
      <c r="E105" s="8"/>
      <c r="F105" s="40"/>
      <c r="G105" s="86"/>
      <c r="H105" s="86"/>
      <c r="I105" s="40"/>
      <c r="J105" s="89" t="str">
        <f t="shared" si="15"/>
        <v/>
      </c>
      <c r="K105" s="90"/>
      <c r="L105" s="6" t="str">
        <f>IF(I105="","",(J105/I105)/LOOKUP(RIGHT($C$2,3),定数!$A$6:$A$13,定数!$B$6:$B$13))</f>
        <v/>
      </c>
      <c r="M105" s="40"/>
      <c r="N105" s="8"/>
      <c r="O105" s="86"/>
      <c r="P105" s="86"/>
      <c r="Q105" s="87" t="str">
        <f>IF(O105="","",S105*L105*LOOKUP(RIGHT($C$2,3),定数!$A$6:$A$13,定数!$B$6:$B$13))</f>
        <v/>
      </c>
      <c r="R105" s="87"/>
      <c r="S105" s="88" t="str">
        <f t="shared" si="17"/>
        <v/>
      </c>
      <c r="T105" s="88"/>
      <c r="U105" t="str">
        <f t="shared" si="20"/>
        <v/>
      </c>
      <c r="V105" t="str">
        <f t="shared" si="20"/>
        <v/>
      </c>
      <c r="W105" s="41" t="str">
        <f t="shared" si="18"/>
        <v/>
      </c>
      <c r="X105" s="42" t="str">
        <f t="shared" si="19"/>
        <v/>
      </c>
      <c r="Y105" t="str">
        <f t="shared" si="13"/>
        <v/>
      </c>
      <c r="Z105" t="str">
        <f t="shared" si="14"/>
        <v/>
      </c>
    </row>
    <row r="106" spans="1:26" x14ac:dyDescent="0.15">
      <c r="A106" s="40">
        <v>98</v>
      </c>
      <c r="B106" s="85" t="str">
        <f t="shared" si="12"/>
        <v/>
      </c>
      <c r="C106" s="85"/>
      <c r="D106" s="40"/>
      <c r="E106" s="8"/>
      <c r="F106" s="40"/>
      <c r="G106" s="86"/>
      <c r="H106" s="86"/>
      <c r="I106" s="40"/>
      <c r="J106" s="89" t="str">
        <f t="shared" si="15"/>
        <v/>
      </c>
      <c r="K106" s="90"/>
      <c r="L106" s="6" t="str">
        <f>IF(I106="","",(J106/I106)/LOOKUP(RIGHT($C$2,3),定数!$A$6:$A$13,定数!$B$6:$B$13))</f>
        <v/>
      </c>
      <c r="M106" s="40"/>
      <c r="N106" s="8"/>
      <c r="O106" s="86"/>
      <c r="P106" s="86"/>
      <c r="Q106" s="87" t="str">
        <f>IF(O106="","",S106*L106*LOOKUP(RIGHT($C$2,3),定数!$A$6:$A$13,定数!$B$6:$B$13))</f>
        <v/>
      </c>
      <c r="R106" s="87"/>
      <c r="S106" s="88" t="str">
        <f t="shared" si="17"/>
        <v/>
      </c>
      <c r="T106" s="88"/>
      <c r="U106" t="str">
        <f t="shared" si="20"/>
        <v/>
      </c>
      <c r="V106" t="str">
        <f t="shared" si="20"/>
        <v/>
      </c>
      <c r="W106" s="41" t="str">
        <f t="shared" si="18"/>
        <v/>
      </c>
      <c r="X106" s="42" t="str">
        <f t="shared" si="19"/>
        <v/>
      </c>
      <c r="Y106" t="str">
        <f t="shared" si="13"/>
        <v/>
      </c>
      <c r="Z106" t="str">
        <f t="shared" si="14"/>
        <v/>
      </c>
    </row>
    <row r="107" spans="1:26" x14ac:dyDescent="0.15">
      <c r="A107" s="40">
        <v>99</v>
      </c>
      <c r="B107" s="85" t="str">
        <f t="shared" si="12"/>
        <v/>
      </c>
      <c r="C107" s="85"/>
      <c r="D107" s="40"/>
      <c r="E107" s="8"/>
      <c r="F107" s="40"/>
      <c r="G107" s="86"/>
      <c r="H107" s="86"/>
      <c r="I107" s="40"/>
      <c r="J107" s="89" t="str">
        <f t="shared" si="15"/>
        <v/>
      </c>
      <c r="K107" s="90"/>
      <c r="L107" s="6" t="str">
        <f>IF(I107="","",(J107/I107)/LOOKUP(RIGHT($C$2,3),定数!$A$6:$A$13,定数!$B$6:$B$13))</f>
        <v/>
      </c>
      <c r="M107" s="40"/>
      <c r="N107" s="8"/>
      <c r="O107" s="86"/>
      <c r="P107" s="86"/>
      <c r="Q107" s="87" t="str">
        <f>IF(O107="","",S107*L107*LOOKUP(RIGHT($C$2,3),定数!$A$6:$A$13,定数!$B$6:$B$13))</f>
        <v/>
      </c>
      <c r="R107" s="87"/>
      <c r="S107" s="88" t="str">
        <f t="shared" si="17"/>
        <v/>
      </c>
      <c r="T107" s="88"/>
      <c r="U107" t="str">
        <f>IF(R107&lt;&gt;"",IF(R107&lt;0,1+U106,0),"")</f>
        <v/>
      </c>
      <c r="V107" t="str">
        <f>IF(S107&lt;&gt;"",IF(S107&lt;0,1+V106,0),"")</f>
        <v/>
      </c>
      <c r="W107" s="41" t="str">
        <f t="shared" si="18"/>
        <v/>
      </c>
      <c r="X107" s="42" t="str">
        <f t="shared" si="19"/>
        <v/>
      </c>
      <c r="Y107" t="str">
        <f t="shared" si="13"/>
        <v/>
      </c>
      <c r="Z107" t="str">
        <f t="shared" si="14"/>
        <v/>
      </c>
    </row>
    <row r="108" spans="1:26" x14ac:dyDescent="0.15">
      <c r="A108" s="40">
        <v>100</v>
      </c>
      <c r="B108" s="85" t="str">
        <f t="shared" si="12"/>
        <v/>
      </c>
      <c r="C108" s="85"/>
      <c r="D108" s="40"/>
      <c r="E108" s="8"/>
      <c r="F108" s="40"/>
      <c r="G108" s="86"/>
      <c r="H108" s="86"/>
      <c r="I108" s="40"/>
      <c r="J108" s="89" t="str">
        <f t="shared" si="15"/>
        <v/>
      </c>
      <c r="K108" s="90"/>
      <c r="L108" s="6" t="str">
        <f>IF(I108="","",(J108/I108)/LOOKUP(RIGHT($C$2,3),定数!$A$6:$A$13,定数!$B$6:$B$13))</f>
        <v/>
      </c>
      <c r="M108" s="40"/>
      <c r="N108" s="8"/>
      <c r="O108" s="86"/>
      <c r="P108" s="86"/>
      <c r="Q108" s="87" t="str">
        <f>IF(O108="","",S108*L108*LOOKUP(RIGHT($C$2,3),定数!$A$6:$A$13,定数!$B$6:$B$13))</f>
        <v/>
      </c>
      <c r="R108" s="87"/>
      <c r="S108" s="88" t="str">
        <f t="shared" si="17"/>
        <v/>
      </c>
      <c r="T108" s="88"/>
      <c r="U108" t="str">
        <f>IF(R108&lt;&gt;"",IF(R108&lt;0,1+U107,0),"")</f>
        <v/>
      </c>
      <c r="V108" t="str">
        <f>IF(S108&lt;&gt;"",IF(S108&lt;0,1+V107,0),"")</f>
        <v/>
      </c>
      <c r="W108" s="41" t="str">
        <f t="shared" si="18"/>
        <v/>
      </c>
      <c r="X108" s="42" t="str">
        <f t="shared" si="19"/>
        <v/>
      </c>
      <c r="Y108" t="str">
        <f t="shared" si="13"/>
        <v/>
      </c>
      <c r="Z108" t="str">
        <f t="shared" si="14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B107:C107"/>
    <mergeCell ref="G107:H107"/>
    <mergeCell ref="J107:K107"/>
    <mergeCell ref="O107:P107"/>
    <mergeCell ref="Q107:R107"/>
    <mergeCell ref="S107:T107"/>
    <mergeCell ref="B108:C108"/>
    <mergeCell ref="G108:H108"/>
    <mergeCell ref="J108:K108"/>
    <mergeCell ref="O108:P108"/>
    <mergeCell ref="Q108:R108"/>
    <mergeCell ref="S108:T108"/>
    <mergeCell ref="B105:C105"/>
    <mergeCell ref="G105:H105"/>
    <mergeCell ref="J105:K105"/>
    <mergeCell ref="O105:P105"/>
    <mergeCell ref="Q105:R105"/>
    <mergeCell ref="S105:T105"/>
    <mergeCell ref="B106:C106"/>
    <mergeCell ref="G106:H106"/>
    <mergeCell ref="J106:K106"/>
    <mergeCell ref="O106:P106"/>
    <mergeCell ref="Q106:R106"/>
    <mergeCell ref="S106:T106"/>
    <mergeCell ref="B103:C103"/>
    <mergeCell ref="G103:H103"/>
    <mergeCell ref="J103:K103"/>
    <mergeCell ref="O103:P103"/>
    <mergeCell ref="Q103:R103"/>
    <mergeCell ref="S103:T103"/>
    <mergeCell ref="B104:C104"/>
    <mergeCell ref="G104:H104"/>
    <mergeCell ref="J104:K104"/>
    <mergeCell ref="O104:P104"/>
    <mergeCell ref="Q104:R104"/>
    <mergeCell ref="S104:T104"/>
    <mergeCell ref="B101:C101"/>
    <mergeCell ref="G101:H101"/>
    <mergeCell ref="J101:K101"/>
    <mergeCell ref="O101:P101"/>
    <mergeCell ref="Q101:R101"/>
    <mergeCell ref="S101:T101"/>
    <mergeCell ref="B102:C102"/>
    <mergeCell ref="G102:H102"/>
    <mergeCell ref="J102:K102"/>
    <mergeCell ref="O102:P102"/>
    <mergeCell ref="Q102:R102"/>
    <mergeCell ref="S102:T102"/>
    <mergeCell ref="B99:C99"/>
    <mergeCell ref="G99:H99"/>
    <mergeCell ref="J99:K99"/>
    <mergeCell ref="O99:P99"/>
    <mergeCell ref="Q99:R99"/>
    <mergeCell ref="S99:T99"/>
    <mergeCell ref="B100:C100"/>
    <mergeCell ref="G100:H100"/>
    <mergeCell ref="J100:K100"/>
    <mergeCell ref="O100:P100"/>
    <mergeCell ref="Q100:R100"/>
    <mergeCell ref="S100:T100"/>
    <mergeCell ref="B97:C97"/>
    <mergeCell ref="G97:H97"/>
    <mergeCell ref="J97:K97"/>
    <mergeCell ref="O97:P97"/>
    <mergeCell ref="Q97:R97"/>
    <mergeCell ref="S97:T97"/>
    <mergeCell ref="B98:C98"/>
    <mergeCell ref="G98:H98"/>
    <mergeCell ref="J98:K98"/>
    <mergeCell ref="O98:P98"/>
    <mergeCell ref="Q98:R98"/>
    <mergeCell ref="S98:T98"/>
    <mergeCell ref="B95:C95"/>
    <mergeCell ref="G95:H95"/>
    <mergeCell ref="J95:K95"/>
    <mergeCell ref="O95:P95"/>
    <mergeCell ref="Q95:R95"/>
    <mergeCell ref="S95:T95"/>
    <mergeCell ref="B96:C96"/>
    <mergeCell ref="G96:H96"/>
    <mergeCell ref="J96:K96"/>
    <mergeCell ref="O96:P96"/>
    <mergeCell ref="Q96:R96"/>
    <mergeCell ref="S96:T96"/>
    <mergeCell ref="B93:C93"/>
    <mergeCell ref="G93:H93"/>
    <mergeCell ref="J93:K93"/>
    <mergeCell ref="O93:P93"/>
    <mergeCell ref="Q93:R93"/>
    <mergeCell ref="S93:T93"/>
    <mergeCell ref="B94:C94"/>
    <mergeCell ref="G94:H94"/>
    <mergeCell ref="J94:K94"/>
    <mergeCell ref="O94:P94"/>
    <mergeCell ref="Q94:R94"/>
    <mergeCell ref="S94:T94"/>
    <mergeCell ref="B91:C91"/>
    <mergeCell ref="G91:H91"/>
    <mergeCell ref="J91:K91"/>
    <mergeCell ref="O91:P91"/>
    <mergeCell ref="Q91:R91"/>
    <mergeCell ref="S91:T91"/>
    <mergeCell ref="B92:C92"/>
    <mergeCell ref="G92:H92"/>
    <mergeCell ref="J92:K92"/>
    <mergeCell ref="O92:P92"/>
    <mergeCell ref="Q92:R92"/>
    <mergeCell ref="S92:T92"/>
    <mergeCell ref="B89:C89"/>
    <mergeCell ref="G89:H89"/>
    <mergeCell ref="J89:K89"/>
    <mergeCell ref="O89:P89"/>
    <mergeCell ref="Q89:R89"/>
    <mergeCell ref="S89:T89"/>
    <mergeCell ref="B90:C90"/>
    <mergeCell ref="G90:H90"/>
    <mergeCell ref="J90:K90"/>
    <mergeCell ref="O90:P90"/>
    <mergeCell ref="Q90:R90"/>
    <mergeCell ref="S90:T90"/>
    <mergeCell ref="B87:C87"/>
    <mergeCell ref="G87:H87"/>
    <mergeCell ref="J87:K87"/>
    <mergeCell ref="O87:P87"/>
    <mergeCell ref="Q87:R87"/>
    <mergeCell ref="S87:T87"/>
    <mergeCell ref="B88:C88"/>
    <mergeCell ref="G88:H88"/>
    <mergeCell ref="J88:K88"/>
    <mergeCell ref="O88:P88"/>
    <mergeCell ref="Q88:R88"/>
    <mergeCell ref="S88:T88"/>
    <mergeCell ref="B85:C85"/>
    <mergeCell ref="G85:H85"/>
    <mergeCell ref="J85:K85"/>
    <mergeCell ref="O85:P85"/>
    <mergeCell ref="Q85:R85"/>
    <mergeCell ref="S85:T85"/>
    <mergeCell ref="B86:C86"/>
    <mergeCell ref="G86:H86"/>
    <mergeCell ref="J86:K86"/>
    <mergeCell ref="O86:P86"/>
    <mergeCell ref="Q86:R86"/>
    <mergeCell ref="S86:T86"/>
    <mergeCell ref="B83:C83"/>
    <mergeCell ref="G83:H83"/>
    <mergeCell ref="J83:K83"/>
    <mergeCell ref="O83:P83"/>
    <mergeCell ref="Q83:R83"/>
    <mergeCell ref="S83:T83"/>
    <mergeCell ref="B84:C84"/>
    <mergeCell ref="G84:H84"/>
    <mergeCell ref="J84:K84"/>
    <mergeCell ref="O84:P84"/>
    <mergeCell ref="Q84:R84"/>
    <mergeCell ref="S84:T84"/>
    <mergeCell ref="B81:C81"/>
    <mergeCell ref="G81:H81"/>
    <mergeCell ref="J81:K81"/>
    <mergeCell ref="O81:P81"/>
    <mergeCell ref="Q81:R81"/>
    <mergeCell ref="S81:T81"/>
    <mergeCell ref="B82:C82"/>
    <mergeCell ref="G82:H82"/>
    <mergeCell ref="J82:K82"/>
    <mergeCell ref="O82:P82"/>
    <mergeCell ref="Q82:R82"/>
    <mergeCell ref="S82:T82"/>
    <mergeCell ref="B79:C79"/>
    <mergeCell ref="G79:H79"/>
    <mergeCell ref="J79:K79"/>
    <mergeCell ref="O79:P79"/>
    <mergeCell ref="Q79:R79"/>
    <mergeCell ref="S79:T79"/>
    <mergeCell ref="B80:C80"/>
    <mergeCell ref="G80:H80"/>
    <mergeCell ref="J80:K80"/>
    <mergeCell ref="O80:P80"/>
    <mergeCell ref="Q80:R80"/>
    <mergeCell ref="S80:T80"/>
    <mergeCell ref="B77:C77"/>
    <mergeCell ref="G77:H77"/>
    <mergeCell ref="J77:K77"/>
    <mergeCell ref="O77:P77"/>
    <mergeCell ref="Q77:R77"/>
    <mergeCell ref="S77:T77"/>
    <mergeCell ref="B78:C78"/>
    <mergeCell ref="G78:H78"/>
    <mergeCell ref="J78:K78"/>
    <mergeCell ref="O78:P78"/>
    <mergeCell ref="Q78:R78"/>
    <mergeCell ref="S78:T78"/>
    <mergeCell ref="B75:C75"/>
    <mergeCell ref="G75:H75"/>
    <mergeCell ref="J75:K75"/>
    <mergeCell ref="O75:P75"/>
    <mergeCell ref="Q75:R75"/>
    <mergeCell ref="S75:T75"/>
    <mergeCell ref="B76:C76"/>
    <mergeCell ref="G76:H76"/>
    <mergeCell ref="J76:K76"/>
    <mergeCell ref="O76:P76"/>
    <mergeCell ref="Q76:R76"/>
    <mergeCell ref="S76:T76"/>
    <mergeCell ref="B73:C73"/>
    <mergeCell ref="G73:H73"/>
    <mergeCell ref="J73:K73"/>
    <mergeCell ref="O73:P73"/>
    <mergeCell ref="Q73:R73"/>
    <mergeCell ref="S73:T73"/>
    <mergeCell ref="B74:C74"/>
    <mergeCell ref="G74:H74"/>
    <mergeCell ref="J74:K74"/>
    <mergeCell ref="O74:P74"/>
    <mergeCell ref="Q74:R74"/>
    <mergeCell ref="S74:T74"/>
    <mergeCell ref="B71:C71"/>
    <mergeCell ref="G71:H71"/>
    <mergeCell ref="J71:K71"/>
    <mergeCell ref="O71:P71"/>
    <mergeCell ref="Q71:R71"/>
    <mergeCell ref="S71:T71"/>
    <mergeCell ref="B72:C72"/>
    <mergeCell ref="G72:H72"/>
    <mergeCell ref="J72:K72"/>
    <mergeCell ref="O72:P72"/>
    <mergeCell ref="Q72:R72"/>
    <mergeCell ref="S72:T72"/>
    <mergeCell ref="B69:C69"/>
    <mergeCell ref="G69:H69"/>
    <mergeCell ref="J69:K69"/>
    <mergeCell ref="O69:P69"/>
    <mergeCell ref="Q69:R69"/>
    <mergeCell ref="S69:T69"/>
    <mergeCell ref="B70:C70"/>
    <mergeCell ref="G70:H70"/>
    <mergeCell ref="J70:K70"/>
    <mergeCell ref="O70:P70"/>
    <mergeCell ref="Q70:R70"/>
    <mergeCell ref="S70:T70"/>
    <mergeCell ref="B67:C67"/>
    <mergeCell ref="G67:H67"/>
    <mergeCell ref="J67:K67"/>
    <mergeCell ref="O67:P67"/>
    <mergeCell ref="Q67:R67"/>
    <mergeCell ref="S67:T67"/>
    <mergeCell ref="B68:C68"/>
    <mergeCell ref="G68:H68"/>
    <mergeCell ref="J68:K68"/>
    <mergeCell ref="O68:P68"/>
    <mergeCell ref="Q68:R68"/>
    <mergeCell ref="S68:T68"/>
    <mergeCell ref="B65:C65"/>
    <mergeCell ref="G65:H65"/>
    <mergeCell ref="J65:K65"/>
    <mergeCell ref="O65:P65"/>
    <mergeCell ref="Q65:R65"/>
    <mergeCell ref="S65:T65"/>
    <mergeCell ref="B66:C66"/>
    <mergeCell ref="G66:H66"/>
    <mergeCell ref="J66:K66"/>
    <mergeCell ref="O66:P66"/>
    <mergeCell ref="Q66:R66"/>
    <mergeCell ref="S66:T66"/>
    <mergeCell ref="B63:C63"/>
    <mergeCell ref="G63:H63"/>
    <mergeCell ref="J63:K63"/>
    <mergeCell ref="O63:P63"/>
    <mergeCell ref="Q63:R63"/>
    <mergeCell ref="S63:T63"/>
    <mergeCell ref="B64:C64"/>
    <mergeCell ref="G64:H64"/>
    <mergeCell ref="J64:K64"/>
    <mergeCell ref="O64:P64"/>
    <mergeCell ref="Q64:R64"/>
    <mergeCell ref="S64:T64"/>
    <mergeCell ref="B61:C61"/>
    <mergeCell ref="G61:H61"/>
    <mergeCell ref="J61:K61"/>
    <mergeCell ref="O61:P61"/>
    <mergeCell ref="Q61:R61"/>
    <mergeCell ref="S61:T61"/>
    <mergeCell ref="B62:C62"/>
    <mergeCell ref="G62:H62"/>
    <mergeCell ref="J62:K62"/>
    <mergeCell ref="O62:P62"/>
    <mergeCell ref="Q62:R62"/>
    <mergeCell ref="S62:T62"/>
    <mergeCell ref="B59:C59"/>
    <mergeCell ref="G59:H59"/>
    <mergeCell ref="J59:K59"/>
    <mergeCell ref="O59:P59"/>
    <mergeCell ref="Q59:R59"/>
    <mergeCell ref="S59:T59"/>
    <mergeCell ref="B60:C60"/>
    <mergeCell ref="G60:H60"/>
    <mergeCell ref="J60:K60"/>
    <mergeCell ref="O60:P60"/>
    <mergeCell ref="Q60:R60"/>
    <mergeCell ref="S60:T60"/>
    <mergeCell ref="B57:C57"/>
    <mergeCell ref="G57:H57"/>
    <mergeCell ref="J57:K57"/>
    <mergeCell ref="O57:P57"/>
    <mergeCell ref="Q57:R57"/>
    <mergeCell ref="S57:T57"/>
    <mergeCell ref="B58:C58"/>
    <mergeCell ref="G58:H58"/>
    <mergeCell ref="J58:K58"/>
    <mergeCell ref="O58:P58"/>
    <mergeCell ref="Q58:R58"/>
    <mergeCell ref="S58:T58"/>
    <mergeCell ref="B55:C55"/>
    <mergeCell ref="G55:H55"/>
    <mergeCell ref="J55:K55"/>
    <mergeCell ref="O55:P55"/>
    <mergeCell ref="Q55:R55"/>
    <mergeCell ref="S55:T55"/>
    <mergeCell ref="B56:C56"/>
    <mergeCell ref="G56:H56"/>
    <mergeCell ref="J56:K56"/>
    <mergeCell ref="O56:P56"/>
    <mergeCell ref="Q56:R56"/>
    <mergeCell ref="S56:T56"/>
    <mergeCell ref="B53:C53"/>
    <mergeCell ref="G53:H53"/>
    <mergeCell ref="J53:K53"/>
    <mergeCell ref="O53:P53"/>
    <mergeCell ref="Q53:R53"/>
    <mergeCell ref="S53:T53"/>
    <mergeCell ref="B54:C54"/>
    <mergeCell ref="G54:H54"/>
    <mergeCell ref="J54:K54"/>
    <mergeCell ref="O54:P54"/>
    <mergeCell ref="Q54:R54"/>
    <mergeCell ref="S54:T54"/>
    <mergeCell ref="B51:C51"/>
    <mergeCell ref="G51:H51"/>
    <mergeCell ref="J51:K51"/>
    <mergeCell ref="O51:P51"/>
    <mergeCell ref="Q51:R51"/>
    <mergeCell ref="S51:T51"/>
    <mergeCell ref="B52:C52"/>
    <mergeCell ref="G52:H52"/>
    <mergeCell ref="J52:K52"/>
    <mergeCell ref="O52:P52"/>
    <mergeCell ref="Q52:R52"/>
    <mergeCell ref="S52:T52"/>
    <mergeCell ref="B49:C49"/>
    <mergeCell ref="G49:H49"/>
    <mergeCell ref="J49:K49"/>
    <mergeCell ref="O49:P49"/>
    <mergeCell ref="Q49:R49"/>
    <mergeCell ref="S49:T49"/>
    <mergeCell ref="B50:C50"/>
    <mergeCell ref="G50:H50"/>
    <mergeCell ref="J50:K50"/>
    <mergeCell ref="O50:P50"/>
    <mergeCell ref="Q50:R50"/>
    <mergeCell ref="S50:T50"/>
    <mergeCell ref="B47:C47"/>
    <mergeCell ref="G47:H47"/>
    <mergeCell ref="J47:K47"/>
    <mergeCell ref="O47:P47"/>
    <mergeCell ref="Q47:R47"/>
    <mergeCell ref="S47:T47"/>
    <mergeCell ref="B48:C48"/>
    <mergeCell ref="G48:H48"/>
    <mergeCell ref="J48:K48"/>
    <mergeCell ref="O48:P48"/>
    <mergeCell ref="Q48:R48"/>
    <mergeCell ref="S48:T48"/>
    <mergeCell ref="B45:C45"/>
    <mergeCell ref="G45:H45"/>
    <mergeCell ref="J45:K45"/>
    <mergeCell ref="O45:P45"/>
    <mergeCell ref="Q45:R45"/>
    <mergeCell ref="S45:T45"/>
    <mergeCell ref="B46:C46"/>
    <mergeCell ref="G46:H46"/>
    <mergeCell ref="J46:K46"/>
    <mergeCell ref="O46:P46"/>
    <mergeCell ref="Q46:R46"/>
    <mergeCell ref="S46:T46"/>
    <mergeCell ref="B43:C43"/>
    <mergeCell ref="G43:H43"/>
    <mergeCell ref="J43:K43"/>
    <mergeCell ref="O43:P43"/>
    <mergeCell ref="Q43:R43"/>
    <mergeCell ref="S43:T43"/>
    <mergeCell ref="B44:C44"/>
    <mergeCell ref="G44:H44"/>
    <mergeCell ref="J44:K44"/>
    <mergeCell ref="O44:P44"/>
    <mergeCell ref="Q44:R44"/>
    <mergeCell ref="S44:T44"/>
    <mergeCell ref="B41:C41"/>
    <mergeCell ref="G41:H41"/>
    <mergeCell ref="J41:K41"/>
    <mergeCell ref="O41:P41"/>
    <mergeCell ref="Q41:R41"/>
    <mergeCell ref="S41:T41"/>
    <mergeCell ref="B42:C42"/>
    <mergeCell ref="G42:H42"/>
    <mergeCell ref="J42:K42"/>
    <mergeCell ref="O42:P42"/>
    <mergeCell ref="Q42:R42"/>
    <mergeCell ref="S42:T42"/>
    <mergeCell ref="B39:C39"/>
    <mergeCell ref="G39:H39"/>
    <mergeCell ref="J39:K39"/>
    <mergeCell ref="O39:P39"/>
    <mergeCell ref="Q39:R39"/>
    <mergeCell ref="S39:T39"/>
    <mergeCell ref="B40:C40"/>
    <mergeCell ref="G40:H40"/>
    <mergeCell ref="J40:K40"/>
    <mergeCell ref="O40:P40"/>
    <mergeCell ref="Q40:R40"/>
    <mergeCell ref="S40:T40"/>
    <mergeCell ref="B37:C37"/>
    <mergeCell ref="G37:H37"/>
    <mergeCell ref="J37:K37"/>
    <mergeCell ref="O37:P37"/>
    <mergeCell ref="Q37:R37"/>
    <mergeCell ref="S37:T37"/>
    <mergeCell ref="B38:C38"/>
    <mergeCell ref="G38:H38"/>
    <mergeCell ref="J38:K38"/>
    <mergeCell ref="O38:P38"/>
    <mergeCell ref="Q38:R38"/>
    <mergeCell ref="S38:T38"/>
    <mergeCell ref="B35:C35"/>
    <mergeCell ref="G35:H35"/>
    <mergeCell ref="J35:K35"/>
    <mergeCell ref="O35:P35"/>
    <mergeCell ref="Q35:R35"/>
    <mergeCell ref="S35:T35"/>
    <mergeCell ref="B36:C36"/>
    <mergeCell ref="G36:H36"/>
    <mergeCell ref="J36:K36"/>
    <mergeCell ref="O36:P36"/>
    <mergeCell ref="Q36:R36"/>
    <mergeCell ref="S36:T36"/>
    <mergeCell ref="B33:C33"/>
    <mergeCell ref="G33:H33"/>
    <mergeCell ref="J33:K33"/>
    <mergeCell ref="O33:P33"/>
    <mergeCell ref="Q33:R33"/>
    <mergeCell ref="S33:T33"/>
    <mergeCell ref="B34:C34"/>
    <mergeCell ref="G34:H34"/>
    <mergeCell ref="J34:K34"/>
    <mergeCell ref="O34:P34"/>
    <mergeCell ref="Q34:R34"/>
    <mergeCell ref="S34:T34"/>
    <mergeCell ref="B31:C31"/>
    <mergeCell ref="G31:H31"/>
    <mergeCell ref="J31:K31"/>
    <mergeCell ref="O31:P31"/>
    <mergeCell ref="Q31:R31"/>
    <mergeCell ref="S31:T31"/>
    <mergeCell ref="B32:C32"/>
    <mergeCell ref="G32:H32"/>
    <mergeCell ref="J32:K32"/>
    <mergeCell ref="O32:P32"/>
    <mergeCell ref="Q32:R32"/>
    <mergeCell ref="S32:T32"/>
    <mergeCell ref="B29:C29"/>
    <mergeCell ref="G29:H29"/>
    <mergeCell ref="J29:K29"/>
    <mergeCell ref="O29:P29"/>
    <mergeCell ref="Q29:R29"/>
    <mergeCell ref="S29:T29"/>
    <mergeCell ref="B30:C30"/>
    <mergeCell ref="G30:H30"/>
    <mergeCell ref="J30:K30"/>
    <mergeCell ref="O30:P30"/>
    <mergeCell ref="Q30:R30"/>
    <mergeCell ref="S30:T30"/>
    <mergeCell ref="B27:C27"/>
    <mergeCell ref="G27:H27"/>
    <mergeCell ref="J27:K27"/>
    <mergeCell ref="O27:P27"/>
    <mergeCell ref="Q27:R27"/>
    <mergeCell ref="S27:T27"/>
    <mergeCell ref="B28:C28"/>
    <mergeCell ref="G28:H28"/>
    <mergeCell ref="J28:K28"/>
    <mergeCell ref="O28:P28"/>
    <mergeCell ref="Q28:R28"/>
    <mergeCell ref="S28:T28"/>
    <mergeCell ref="B25:C25"/>
    <mergeCell ref="G25:H25"/>
    <mergeCell ref="J25:K25"/>
    <mergeCell ref="O25:P25"/>
    <mergeCell ref="Q25:R25"/>
    <mergeCell ref="S25:T25"/>
    <mergeCell ref="B26:C26"/>
    <mergeCell ref="G26:H26"/>
    <mergeCell ref="J26:K26"/>
    <mergeCell ref="O26:P26"/>
    <mergeCell ref="Q26:R26"/>
    <mergeCell ref="S26:T26"/>
    <mergeCell ref="B23:C23"/>
    <mergeCell ref="G23:H23"/>
    <mergeCell ref="J23:K23"/>
    <mergeCell ref="O23:P23"/>
    <mergeCell ref="Q23:R23"/>
    <mergeCell ref="S23:T23"/>
    <mergeCell ref="B24:C24"/>
    <mergeCell ref="G24:H24"/>
    <mergeCell ref="J24:K24"/>
    <mergeCell ref="O24:P24"/>
    <mergeCell ref="Q24:R24"/>
    <mergeCell ref="S24:T24"/>
    <mergeCell ref="B21:C21"/>
    <mergeCell ref="G21:H21"/>
    <mergeCell ref="J21:K21"/>
    <mergeCell ref="O21:P21"/>
    <mergeCell ref="Q21:R21"/>
    <mergeCell ref="S21:T21"/>
    <mergeCell ref="B22:C22"/>
    <mergeCell ref="G22:H22"/>
    <mergeCell ref="J22:K22"/>
    <mergeCell ref="O22:P22"/>
    <mergeCell ref="Q22:R22"/>
    <mergeCell ref="S22:T22"/>
    <mergeCell ref="B19:C19"/>
    <mergeCell ref="G19:H19"/>
    <mergeCell ref="J19:K19"/>
    <mergeCell ref="O19:P19"/>
    <mergeCell ref="Q19:R19"/>
    <mergeCell ref="S19:T19"/>
    <mergeCell ref="B20:C20"/>
    <mergeCell ref="G20:H20"/>
    <mergeCell ref="J20:K20"/>
    <mergeCell ref="O20:P20"/>
    <mergeCell ref="Q20:R20"/>
    <mergeCell ref="S20:T20"/>
    <mergeCell ref="B17:C17"/>
    <mergeCell ref="G17:H17"/>
    <mergeCell ref="J17:K17"/>
    <mergeCell ref="O17:P17"/>
    <mergeCell ref="Q17:R17"/>
    <mergeCell ref="S17:T17"/>
    <mergeCell ref="B18:C18"/>
    <mergeCell ref="G18:H18"/>
    <mergeCell ref="J18:K18"/>
    <mergeCell ref="O18:P18"/>
    <mergeCell ref="Q18:R18"/>
    <mergeCell ref="S18:T18"/>
    <mergeCell ref="B15:C15"/>
    <mergeCell ref="G15:H15"/>
    <mergeCell ref="J15:K15"/>
    <mergeCell ref="O15:P15"/>
    <mergeCell ref="Q15:R15"/>
    <mergeCell ref="S15:T15"/>
    <mergeCell ref="B16:C16"/>
    <mergeCell ref="G16:H16"/>
    <mergeCell ref="J16:K16"/>
    <mergeCell ref="O16:P16"/>
    <mergeCell ref="Q16:R16"/>
    <mergeCell ref="S16:T16"/>
    <mergeCell ref="B13:C13"/>
    <mergeCell ref="G13:H13"/>
    <mergeCell ref="J13:K13"/>
    <mergeCell ref="O13:P13"/>
    <mergeCell ref="Q13:R13"/>
    <mergeCell ref="S13:T13"/>
    <mergeCell ref="B14:C14"/>
    <mergeCell ref="G14:H14"/>
    <mergeCell ref="J14:K14"/>
    <mergeCell ref="O14:P14"/>
    <mergeCell ref="Q14:R14"/>
    <mergeCell ref="S14:T14"/>
    <mergeCell ref="B11:C11"/>
    <mergeCell ref="G11:H11"/>
    <mergeCell ref="J11:K11"/>
    <mergeCell ref="O11:P11"/>
    <mergeCell ref="Q11:R11"/>
    <mergeCell ref="S11:T11"/>
    <mergeCell ref="B12:C12"/>
    <mergeCell ref="G12:H12"/>
    <mergeCell ref="J12:K12"/>
    <mergeCell ref="O12:P12"/>
    <mergeCell ref="Q12:R12"/>
    <mergeCell ref="S12:T12"/>
    <mergeCell ref="B9:C9"/>
    <mergeCell ref="G9:H9"/>
    <mergeCell ref="J9:K9"/>
    <mergeCell ref="O9:P9"/>
    <mergeCell ref="Q9:R9"/>
    <mergeCell ref="S9:T9"/>
    <mergeCell ref="B10:C10"/>
    <mergeCell ref="G10:H10"/>
    <mergeCell ref="J10:K10"/>
    <mergeCell ref="O10:P10"/>
    <mergeCell ref="Q10:R10"/>
    <mergeCell ref="S10:T10"/>
    <mergeCell ref="A7:A8"/>
    <mergeCell ref="B7:C8"/>
    <mergeCell ref="D7:H7"/>
    <mergeCell ref="I7:K7"/>
    <mergeCell ref="L7:L8"/>
    <mergeCell ref="M7:P7"/>
    <mergeCell ref="Q7:T7"/>
    <mergeCell ref="G8:H8"/>
    <mergeCell ref="J8:K8"/>
    <mergeCell ref="O8:P8"/>
    <mergeCell ref="Q8:R8"/>
    <mergeCell ref="S8:T8"/>
    <mergeCell ref="A4:B4"/>
    <mergeCell ref="C4:D4"/>
    <mergeCell ref="E4:F4"/>
    <mergeCell ref="G4:H4"/>
    <mergeCell ref="I4:J4"/>
    <mergeCell ref="K4:L4"/>
    <mergeCell ref="M4:N4"/>
    <mergeCell ref="O4:P4"/>
    <mergeCell ref="I5:J5"/>
    <mergeCell ref="K5:L5"/>
    <mergeCell ref="O5:P5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E2:F2"/>
    <mergeCell ref="G2:H2"/>
  </mergeCells>
  <phoneticPr fontId="2"/>
  <conditionalFormatting sqref="F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F9:F11 F14:F45 F47:F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F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F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Z109"/>
  <sheetViews>
    <sheetView zoomScale="80" zoomScaleNormal="80" workbookViewId="0">
      <pane ySplit="8" topLeftCell="A18" activePane="bottomLeft" state="frozen"/>
      <selection pane="bottomLeft" activeCell="N34" sqref="N34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51" t="s">
        <v>5</v>
      </c>
      <c r="B2" s="51"/>
      <c r="C2" s="53" t="s">
        <v>67</v>
      </c>
      <c r="D2" s="53"/>
      <c r="E2" s="51" t="s">
        <v>6</v>
      </c>
      <c r="F2" s="51"/>
      <c r="G2" s="55" t="s">
        <v>36</v>
      </c>
      <c r="H2" s="55"/>
      <c r="I2" s="51" t="s">
        <v>7</v>
      </c>
      <c r="J2" s="51"/>
      <c r="K2" s="52">
        <v>100000</v>
      </c>
      <c r="L2" s="53"/>
      <c r="M2" s="51" t="s">
        <v>8</v>
      </c>
      <c r="N2" s="51"/>
      <c r="O2" s="54">
        <f>SUM(K2,C4)</f>
        <v>225391.5746546248</v>
      </c>
      <c r="P2" s="55"/>
      <c r="Q2" s="1"/>
      <c r="R2" s="1"/>
      <c r="S2" s="1"/>
    </row>
    <row r="3" spans="1:26" ht="57" customHeight="1" x14ac:dyDescent="0.15">
      <c r="A3" s="51" t="s">
        <v>9</v>
      </c>
      <c r="B3" s="51"/>
      <c r="C3" s="56" t="s">
        <v>38</v>
      </c>
      <c r="D3" s="56"/>
      <c r="E3" s="56"/>
      <c r="F3" s="56"/>
      <c r="G3" s="56"/>
      <c r="H3" s="56"/>
      <c r="I3" s="51" t="s">
        <v>10</v>
      </c>
      <c r="J3" s="51"/>
      <c r="K3" s="56" t="s">
        <v>61</v>
      </c>
      <c r="L3" s="57"/>
      <c r="M3" s="57"/>
      <c r="N3" s="57"/>
      <c r="O3" s="57"/>
      <c r="P3" s="57"/>
      <c r="Q3" s="1"/>
      <c r="R3" s="1"/>
    </row>
    <row r="4" spans="1:26" x14ac:dyDescent="0.15">
      <c r="A4" s="51" t="s">
        <v>11</v>
      </c>
      <c r="B4" s="51"/>
      <c r="C4" s="58">
        <f>SUM($Q$9:$R$993)</f>
        <v>125391.57465462478</v>
      </c>
      <c r="D4" s="58"/>
      <c r="E4" s="51" t="s">
        <v>12</v>
      </c>
      <c r="F4" s="51"/>
      <c r="G4" s="59">
        <f>SUM($S$9:$T$108)</f>
        <v>2532.1</v>
      </c>
      <c r="H4" s="55"/>
      <c r="I4" s="60" t="s">
        <v>66</v>
      </c>
      <c r="J4" s="60"/>
      <c r="K4" s="54" t="e">
        <f>Y8/Z8</f>
        <v>#DIV/0!</v>
      </c>
      <c r="L4" s="54"/>
      <c r="M4" s="60" t="s">
        <v>58</v>
      </c>
      <c r="N4" s="60"/>
      <c r="O4" s="61">
        <f>MAX(X:X)</f>
        <v>0.11470718999999951</v>
      </c>
      <c r="P4" s="61"/>
      <c r="Q4" s="1"/>
      <c r="R4" s="1"/>
      <c r="S4" s="1"/>
    </row>
    <row r="5" spans="1:26" x14ac:dyDescent="0.15">
      <c r="A5" s="36" t="s">
        <v>15</v>
      </c>
      <c r="B5" s="2">
        <f>COUNTIF($Q$9:$Q$990,"&gt;0")</f>
        <v>13</v>
      </c>
      <c r="C5" s="37" t="s">
        <v>16</v>
      </c>
      <c r="D5" s="15">
        <f>COUNTIF($Q$9:$Q$990,"&lt;0")</f>
        <v>12</v>
      </c>
      <c r="E5" s="37" t="s">
        <v>17</v>
      </c>
      <c r="F5" s="2">
        <f>COUNTIF($Q$9:$Q$990,"=0")</f>
        <v>0</v>
      </c>
      <c r="G5" s="37" t="s">
        <v>18</v>
      </c>
      <c r="H5" s="3">
        <f>B5/SUM(B5,D5,F5)</f>
        <v>0.52</v>
      </c>
      <c r="I5" s="62" t="s">
        <v>19</v>
      </c>
      <c r="J5" s="51"/>
      <c r="K5" s="63">
        <f>MAX(U9:U993)</f>
        <v>3</v>
      </c>
      <c r="L5" s="64"/>
      <c r="M5" s="17" t="s">
        <v>20</v>
      </c>
      <c r="N5" s="9"/>
      <c r="O5" s="63">
        <f>MAX(V9:V993)</f>
        <v>4</v>
      </c>
      <c r="P5" s="64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3" t="s">
        <v>62</v>
      </c>
      <c r="M6" s="12"/>
      <c r="N6" s="12"/>
      <c r="O6" s="10"/>
      <c r="P6" s="7"/>
      <c r="Q6" s="1"/>
      <c r="R6" s="1"/>
      <c r="S6" s="1"/>
    </row>
    <row r="7" spans="1:26" x14ac:dyDescent="0.15">
      <c r="A7" s="65" t="s">
        <v>21</v>
      </c>
      <c r="B7" s="67" t="s">
        <v>22</v>
      </c>
      <c r="C7" s="68"/>
      <c r="D7" s="71" t="s">
        <v>23</v>
      </c>
      <c r="E7" s="72"/>
      <c r="F7" s="72"/>
      <c r="G7" s="72"/>
      <c r="H7" s="73"/>
      <c r="I7" s="74" t="s">
        <v>24</v>
      </c>
      <c r="J7" s="75"/>
      <c r="K7" s="76"/>
      <c r="L7" s="77" t="s">
        <v>25</v>
      </c>
      <c r="M7" s="78" t="s">
        <v>26</v>
      </c>
      <c r="N7" s="79"/>
      <c r="O7" s="79"/>
      <c r="P7" s="80"/>
      <c r="Q7" s="81" t="s">
        <v>27</v>
      </c>
      <c r="R7" s="81"/>
      <c r="S7" s="81"/>
      <c r="T7" s="81"/>
    </row>
    <row r="8" spans="1:26" x14ac:dyDescent="0.15">
      <c r="A8" s="66"/>
      <c r="B8" s="69"/>
      <c r="C8" s="70"/>
      <c r="D8" s="18" t="s">
        <v>28</v>
      </c>
      <c r="E8" s="18" t="s">
        <v>29</v>
      </c>
      <c r="F8" s="18" t="s">
        <v>30</v>
      </c>
      <c r="G8" s="82" t="s">
        <v>31</v>
      </c>
      <c r="H8" s="73"/>
      <c r="I8" s="4" t="s">
        <v>32</v>
      </c>
      <c r="J8" s="83" t="s">
        <v>33</v>
      </c>
      <c r="K8" s="76"/>
      <c r="L8" s="77"/>
      <c r="M8" s="5" t="s">
        <v>28</v>
      </c>
      <c r="N8" s="5" t="s">
        <v>29</v>
      </c>
      <c r="O8" s="84" t="s">
        <v>31</v>
      </c>
      <c r="P8" s="80"/>
      <c r="Q8" s="81" t="s">
        <v>34</v>
      </c>
      <c r="R8" s="81"/>
      <c r="S8" s="81" t="s">
        <v>32</v>
      </c>
      <c r="T8" s="81"/>
      <c r="X8" t="s">
        <v>57</v>
      </c>
    </row>
    <row r="9" spans="1:26" x14ac:dyDescent="0.15">
      <c r="A9" s="35">
        <v>1</v>
      </c>
      <c r="B9" s="85">
        <f>K2</f>
        <v>100000</v>
      </c>
      <c r="C9" s="85"/>
      <c r="D9" s="35">
        <f>'検証シート　FIB1.27'!D9</f>
        <v>2008</v>
      </c>
      <c r="E9" s="8">
        <f>'検証シート　FIB1.27'!E9</f>
        <v>43932</v>
      </c>
      <c r="F9" s="35" t="s">
        <v>4</v>
      </c>
      <c r="G9" s="86">
        <f>'検証シート　FIB1.27'!G9:H9</f>
        <v>102.04</v>
      </c>
      <c r="H9" s="86"/>
      <c r="I9" s="35">
        <f>'検証シート　FIB1.27'!I9</f>
        <v>202</v>
      </c>
      <c r="J9" s="85">
        <f>IF(I9="","",B9*0.03)</f>
        <v>3000</v>
      </c>
      <c r="K9" s="85"/>
      <c r="L9" s="6">
        <f>IF(I9="","",(J9/I9)/LOOKUP(RIGHT($C$2,3),定数!$A$6:$A$13,定数!$B$6:$B$13))</f>
        <v>0.14851485148514854</v>
      </c>
      <c r="M9" s="35">
        <f>'検証シート　FIB1.27'!M9</f>
        <v>2008</v>
      </c>
      <c r="N9" s="8">
        <v>43987</v>
      </c>
      <c r="O9" s="86">
        <v>106.08</v>
      </c>
      <c r="P9" s="86"/>
      <c r="Q9" s="87">
        <f>IF(O9="","",S9*L9*LOOKUP(RIGHT($C$2,3),定数!$A$6:$A$13,定数!$B$6:$B$13))</f>
        <v>5999.9999999999891</v>
      </c>
      <c r="R9" s="87"/>
      <c r="S9" s="88">
        <f>IF(O9="","",IF(F9="買",(O9-G9),(G9-O9))*IF(RIGHT($C$2,3)="JPY",100,10000))</f>
        <v>403.9999999999992</v>
      </c>
      <c r="T9" s="88"/>
      <c r="U9" s="1">
        <f>IF(S9&lt;&gt;"",IF(S9&gt;0,1+U8,0),"")</f>
        <v>1</v>
      </c>
      <c r="V9">
        <f>IF(S9&lt;&gt;"",IF(S9&lt;0,1+V8,0),"")</f>
        <v>0</v>
      </c>
      <c r="Y9">
        <f>IF(Q9&gt;0,Q9,"")</f>
        <v>5999.9999999999891</v>
      </c>
      <c r="Z9" t="str">
        <f>IF(Q9&lt;0,Q9,"")</f>
        <v/>
      </c>
    </row>
    <row r="10" spans="1:26" x14ac:dyDescent="0.15">
      <c r="A10" s="35">
        <v>2</v>
      </c>
      <c r="B10" s="85">
        <f t="shared" ref="B10:B73" si="0">IF(Q9="","",B9+Q9)</f>
        <v>105999.99999999999</v>
      </c>
      <c r="C10" s="85"/>
      <c r="D10" s="44">
        <f>'検証シート　FIB1.27'!D10</f>
        <v>2008</v>
      </c>
      <c r="E10" s="8">
        <f>'検証シート　FIB1.27'!E10</f>
        <v>43937</v>
      </c>
      <c r="F10" s="35" t="s">
        <v>4</v>
      </c>
      <c r="G10" s="86">
        <f>'検証シート　FIB1.27'!G10:H10</f>
        <v>101.93</v>
      </c>
      <c r="H10" s="86"/>
      <c r="I10" s="44">
        <f>'検証シート　FIB1.27'!I10</f>
        <v>111</v>
      </c>
      <c r="J10" s="89">
        <f>IF(I10="","",B10*0.03)</f>
        <v>3179.9999999999995</v>
      </c>
      <c r="K10" s="90"/>
      <c r="L10" s="6">
        <f>IF(I10="","",(J10/I10)/LOOKUP(RIGHT($C$2,3),定数!$A$6:$A$13,定数!$B$6:$B$13))</f>
        <v>0.28648648648648645</v>
      </c>
      <c r="M10" s="45">
        <f>'検証シート　FIB1.27'!M10</f>
        <v>2008</v>
      </c>
      <c r="N10" s="8">
        <v>43937</v>
      </c>
      <c r="O10" s="86">
        <v>104.15</v>
      </c>
      <c r="P10" s="86"/>
      <c r="Q10" s="87">
        <f>IF(O10="","",S10*L10*LOOKUP(RIGHT($C$2,3),定数!$A$6:$A$13,定数!$B$6:$B$13))</f>
        <v>6359.9999999999955</v>
      </c>
      <c r="R10" s="87"/>
      <c r="S10" s="88">
        <f>IF(O10="","",IF(F10="買",(O10-G10),(G10-O10))*IF(RIGHT($C$2,3)="JPY",100,10000))</f>
        <v>221.99999999999989</v>
      </c>
      <c r="T10" s="88"/>
      <c r="U10" s="22">
        <f t="shared" ref="U10:U22" si="1">IF(S10&lt;&gt;"",IF(S10&gt;0,1+U9,0),"")</f>
        <v>2</v>
      </c>
      <c r="V10">
        <f t="shared" ref="V10:V73" si="2">IF(S10&lt;&gt;"",IF(S10&lt;0,1+V9,0),"")</f>
        <v>0</v>
      </c>
      <c r="W10" s="41">
        <f>IF(B10&lt;&gt;"",MAX(B10,B9),"")</f>
        <v>105999.99999999999</v>
      </c>
      <c r="Y10">
        <f t="shared" ref="Y10:Y73" si="3">IF(Q10&gt;0,Q10,"")</f>
        <v>6359.9999999999955</v>
      </c>
      <c r="Z10" t="str">
        <f t="shared" ref="Z10:Z73" si="4">IF(Q10&lt;0,Q10,"")</f>
        <v/>
      </c>
    </row>
    <row r="11" spans="1:26" x14ac:dyDescent="0.15">
      <c r="A11" s="35">
        <v>3</v>
      </c>
      <c r="B11" s="85">
        <f t="shared" ref="B11:B16" si="5">IF(Q10="","",B10+Q10)</f>
        <v>112359.99999999999</v>
      </c>
      <c r="C11" s="85"/>
      <c r="D11" s="44">
        <f>'検証シート　FIB1.27'!D11</f>
        <v>2008</v>
      </c>
      <c r="E11" s="8">
        <f>'検証シート　FIB1.27'!E11</f>
        <v>43958</v>
      </c>
      <c r="F11" s="35" t="s">
        <v>4</v>
      </c>
      <c r="G11" s="86">
        <f>'検証シート　FIB1.27'!G11:H11</f>
        <v>105.13</v>
      </c>
      <c r="H11" s="86"/>
      <c r="I11" s="45">
        <f>'検証シート　FIB1.27'!I11</f>
        <v>111</v>
      </c>
      <c r="J11" s="89">
        <f t="shared" ref="J11:J74" si="6">IF(I11="","",B11*0.03)</f>
        <v>3370.7999999999993</v>
      </c>
      <c r="K11" s="90"/>
      <c r="L11" s="6">
        <f>IF(I11="","",(J11/I11)/LOOKUP(RIGHT($C$2,3),定数!$A$6:$A$13,定数!$B$6:$B$13))</f>
        <v>0.3036756756756756</v>
      </c>
      <c r="M11" s="45">
        <f>'検証シート　FIB1.27'!M11</f>
        <v>2008</v>
      </c>
      <c r="N11" s="8">
        <v>43959</v>
      </c>
      <c r="O11" s="86">
        <v>104.02</v>
      </c>
      <c r="P11" s="86"/>
      <c r="Q11" s="87">
        <f>IF(O11="","",S11*L11*LOOKUP(RIGHT($C$2,3),定数!$A$6:$A$13,定数!$B$6:$B$13))</f>
        <v>-3370.7999999999979</v>
      </c>
      <c r="R11" s="87"/>
      <c r="S11" s="88">
        <f>IF(O11="","",IF(F11="買",(O11-G11),(G11-O11))*IF(RIGHT($C$2,3)="JPY",100,10000))</f>
        <v>-110.99999999999994</v>
      </c>
      <c r="T11" s="88"/>
      <c r="U11" s="22">
        <f t="shared" si="1"/>
        <v>0</v>
      </c>
      <c r="V11">
        <f t="shared" si="2"/>
        <v>1</v>
      </c>
      <c r="W11" s="41">
        <f>IF(B11&lt;&gt;"",MAX(W10,B11),"")</f>
        <v>112359.99999999999</v>
      </c>
      <c r="X11" s="42">
        <f>IF(W11&lt;&gt;"",1-(B11/W11),"")</f>
        <v>0</v>
      </c>
      <c r="Y11" t="str">
        <f t="shared" si="3"/>
        <v/>
      </c>
      <c r="Z11">
        <f t="shared" si="4"/>
        <v>-3370.7999999999979</v>
      </c>
    </row>
    <row r="12" spans="1:26" x14ac:dyDescent="0.15">
      <c r="A12" s="35">
        <v>4</v>
      </c>
      <c r="B12" s="85">
        <f t="shared" si="5"/>
        <v>108989.19999999998</v>
      </c>
      <c r="C12" s="85"/>
      <c r="D12" s="45">
        <f>'検証シート　FIB1.27'!D12</f>
        <v>2008</v>
      </c>
      <c r="E12" s="8">
        <f>'検証シート　FIB1.27'!E12</f>
        <v>44049</v>
      </c>
      <c r="F12" s="35" t="s">
        <v>4</v>
      </c>
      <c r="G12" s="86">
        <f>'検証シート　FIB1.27'!G12:H12</f>
        <v>108.41</v>
      </c>
      <c r="H12" s="86"/>
      <c r="I12" s="45">
        <f>'検証シート　FIB1.27'!I12</f>
        <v>75</v>
      </c>
      <c r="J12" s="89">
        <f t="shared" si="6"/>
        <v>3269.6759999999995</v>
      </c>
      <c r="K12" s="90"/>
      <c r="L12" s="6">
        <f>IF(I12="","",(J12/I12)/LOOKUP(RIGHT($C$2,3),定数!$A$6:$A$13,定数!$B$6:$B$13))</f>
        <v>0.43595679999999992</v>
      </c>
      <c r="M12" s="45">
        <f>'検証シート　FIB1.27'!M12</f>
        <v>2008</v>
      </c>
      <c r="N12" s="8">
        <v>44049</v>
      </c>
      <c r="O12" s="86">
        <v>109.88</v>
      </c>
      <c r="P12" s="86"/>
      <c r="Q12" s="87">
        <f>IF(O12="","",S12*L12*LOOKUP(RIGHT($C$2,3),定数!$A$6:$A$13,定数!$B$6:$B$13))</f>
        <v>6408.5649599999942</v>
      </c>
      <c r="R12" s="87"/>
      <c r="S12" s="88">
        <f t="shared" ref="S12:S75" si="7">IF(O12="","",IF(F12="買",(O12-G12),(G12-O12))*IF(RIGHT($C$2,3)="JPY",100,10000))</f>
        <v>146.99999999999989</v>
      </c>
      <c r="T12" s="88"/>
      <c r="U12" s="22">
        <f t="shared" si="1"/>
        <v>1</v>
      </c>
      <c r="V12">
        <f t="shared" si="2"/>
        <v>0</v>
      </c>
      <c r="W12" s="41">
        <f t="shared" ref="W12:W75" si="8">IF(B12&lt;&gt;"",MAX(W11,B12),"")</f>
        <v>112359.99999999999</v>
      </c>
      <c r="X12" s="42">
        <f t="shared" ref="X12:X75" si="9">IF(W12&lt;&gt;"",1-(B12/W12),"")</f>
        <v>3.0000000000000027E-2</v>
      </c>
      <c r="Y12">
        <f t="shared" si="3"/>
        <v>6408.5649599999942</v>
      </c>
      <c r="Z12" t="str">
        <f t="shared" si="4"/>
        <v/>
      </c>
    </row>
    <row r="13" spans="1:26" x14ac:dyDescent="0.15">
      <c r="A13" s="35">
        <v>5</v>
      </c>
      <c r="B13" s="85">
        <f t="shared" si="5"/>
        <v>115397.76495999997</v>
      </c>
      <c r="C13" s="85"/>
      <c r="D13" s="45">
        <f>'検証シート　FIB1.27'!D13</f>
        <v>2008</v>
      </c>
      <c r="E13" s="8">
        <f>'検証シート　FIB1.27'!E13</f>
        <v>44057</v>
      </c>
      <c r="F13" s="35" t="s">
        <v>4</v>
      </c>
      <c r="G13" s="86">
        <f>'検証シート　FIB1.27'!G13:H13</f>
        <v>109.75</v>
      </c>
      <c r="H13" s="86"/>
      <c r="I13" s="45">
        <f>'検証シート　FIB1.27'!I13</f>
        <v>139</v>
      </c>
      <c r="J13" s="89">
        <f t="shared" si="6"/>
        <v>3461.9329487999989</v>
      </c>
      <c r="K13" s="90"/>
      <c r="L13" s="6">
        <f>IF(I13="","",(J13/I13)/LOOKUP(RIGHT($C$2,3),定数!$A$6:$A$13,定数!$B$6:$B$13))</f>
        <v>0.24905992437410063</v>
      </c>
      <c r="M13" s="45">
        <f>'検証シート　FIB1.27'!M13</f>
        <v>2008</v>
      </c>
      <c r="N13" s="8">
        <v>44064</v>
      </c>
      <c r="O13" s="86">
        <v>108.36</v>
      </c>
      <c r="P13" s="86"/>
      <c r="Q13" s="87">
        <f>IF(O13="","",S13*L13*LOOKUP(RIGHT($C$2,3),定数!$A$6:$A$13,定数!$B$6:$B$13))</f>
        <v>-3461.9329487999998</v>
      </c>
      <c r="R13" s="87"/>
      <c r="S13" s="88">
        <f t="shared" si="7"/>
        <v>-139.00000000000006</v>
      </c>
      <c r="T13" s="88"/>
      <c r="U13" s="22">
        <f t="shared" si="1"/>
        <v>0</v>
      </c>
      <c r="V13">
        <f t="shared" si="2"/>
        <v>1</v>
      </c>
      <c r="W13" s="41">
        <f t="shared" si="8"/>
        <v>115397.76495999997</v>
      </c>
      <c r="X13" s="42">
        <f t="shared" si="9"/>
        <v>0</v>
      </c>
      <c r="Y13" t="str">
        <f t="shared" si="3"/>
        <v/>
      </c>
      <c r="Z13">
        <f t="shared" si="4"/>
        <v>-3461.9329487999998</v>
      </c>
    </row>
    <row r="14" spans="1:26" x14ac:dyDescent="0.15">
      <c r="A14" s="35">
        <v>6</v>
      </c>
      <c r="B14" s="85">
        <f t="shared" si="5"/>
        <v>111935.83201119998</v>
      </c>
      <c r="C14" s="85"/>
      <c r="D14" s="45">
        <f>'検証シート　FIB1.27'!D14</f>
        <v>2008</v>
      </c>
      <c r="E14" s="8">
        <f>'検証シート　FIB1.27'!E14</f>
        <v>44174</v>
      </c>
      <c r="F14" s="35" t="s">
        <v>3</v>
      </c>
      <c r="G14" s="86">
        <f>'検証シート　FIB1.27'!G14:H14</f>
        <v>92.55</v>
      </c>
      <c r="H14" s="86"/>
      <c r="I14" s="45">
        <f>'検証シート　FIB1.27'!I14</f>
        <v>31</v>
      </c>
      <c r="J14" s="89">
        <f t="shared" si="6"/>
        <v>3358.0749603359991</v>
      </c>
      <c r="K14" s="90"/>
      <c r="L14" s="6">
        <f>IF(I14="","",(J14/I14)/LOOKUP(RIGHT($C$2,3),定数!$A$6:$A$13,定数!$B$6:$B$13))</f>
        <v>1.0832499872051611</v>
      </c>
      <c r="M14" s="45">
        <f>'検証シート　FIB1.27'!M14</f>
        <v>2008</v>
      </c>
      <c r="N14" s="8">
        <v>44177</v>
      </c>
      <c r="O14" s="86">
        <v>89.88</v>
      </c>
      <c r="P14" s="86"/>
      <c r="Q14" s="87">
        <f>IF(O14="","",S14*L14*LOOKUP(RIGHT($C$2,3),定数!$A$6:$A$13,定数!$B$6:$B$13))</f>
        <v>28922.774658377817</v>
      </c>
      <c r="R14" s="87"/>
      <c r="S14" s="88">
        <f t="shared" si="7"/>
        <v>267.00000000000017</v>
      </c>
      <c r="T14" s="88"/>
      <c r="U14" s="22">
        <f t="shared" si="1"/>
        <v>1</v>
      </c>
      <c r="V14">
        <f t="shared" si="2"/>
        <v>0</v>
      </c>
      <c r="W14" s="41">
        <f t="shared" si="8"/>
        <v>115397.76495999997</v>
      </c>
      <c r="X14" s="42">
        <f t="shared" si="9"/>
        <v>2.9999999999999916E-2</v>
      </c>
      <c r="Y14">
        <f t="shared" si="3"/>
        <v>28922.774658377817</v>
      </c>
      <c r="Z14" t="str">
        <f t="shared" si="4"/>
        <v/>
      </c>
    </row>
    <row r="15" spans="1:26" x14ac:dyDescent="0.15">
      <c r="A15" s="35">
        <v>7</v>
      </c>
      <c r="B15" s="85">
        <f t="shared" si="5"/>
        <v>140858.6066695778</v>
      </c>
      <c r="C15" s="85"/>
      <c r="D15" s="45">
        <f>'検証シート　FIB1.27'!D15</f>
        <v>2009</v>
      </c>
      <c r="E15" s="8">
        <f>'検証シート　FIB1.27'!E15</f>
        <v>43898</v>
      </c>
      <c r="F15" s="35" t="s">
        <v>4</v>
      </c>
      <c r="G15" s="86">
        <f>'検証シート　FIB1.27'!G15:H15</f>
        <v>98.5</v>
      </c>
      <c r="H15" s="86"/>
      <c r="I15" s="46">
        <f>'検証シート　FIB1.27'!I15</f>
        <v>193</v>
      </c>
      <c r="J15" s="89">
        <f t="shared" si="6"/>
        <v>4225.7582000873335</v>
      </c>
      <c r="K15" s="90"/>
      <c r="L15" s="6">
        <f>IF(I15="","",(J15/I15)/LOOKUP(RIGHT($C$2,3),定数!$A$6:$A$13,定数!$B$6:$B$13))</f>
        <v>0.21895120207706392</v>
      </c>
      <c r="M15" s="45">
        <f>'検証シート　FIB1.27'!M15</f>
        <v>2009</v>
      </c>
      <c r="N15" s="8">
        <v>43902</v>
      </c>
      <c r="O15" s="86">
        <v>96.57</v>
      </c>
      <c r="P15" s="86"/>
      <c r="Q15" s="87">
        <f>IF(O15="","",S15*L15*LOOKUP(RIGHT($C$2,3),定数!$A$6:$A$13,定数!$B$6:$B$13))</f>
        <v>-4225.7582000873481</v>
      </c>
      <c r="R15" s="87"/>
      <c r="S15" s="88">
        <f t="shared" si="7"/>
        <v>-193.00000000000068</v>
      </c>
      <c r="T15" s="88"/>
      <c r="U15" s="22">
        <f t="shared" si="1"/>
        <v>0</v>
      </c>
      <c r="V15">
        <f t="shared" si="2"/>
        <v>1</v>
      </c>
      <c r="W15" s="41">
        <f t="shared" si="8"/>
        <v>140858.6066695778</v>
      </c>
      <c r="X15" s="42">
        <f t="shared" si="9"/>
        <v>0</v>
      </c>
      <c r="Y15" t="str">
        <f t="shared" si="3"/>
        <v/>
      </c>
      <c r="Z15">
        <f t="shared" si="4"/>
        <v>-4225.7582000873481</v>
      </c>
    </row>
    <row r="16" spans="1:26" x14ac:dyDescent="0.15">
      <c r="A16" s="35">
        <v>8</v>
      </c>
      <c r="B16" s="85">
        <f t="shared" si="5"/>
        <v>136632.84846949045</v>
      </c>
      <c r="C16" s="85"/>
      <c r="D16" s="45">
        <f>'検証シート　FIB1.27'!D16</f>
        <v>2009</v>
      </c>
      <c r="E16" s="8">
        <f>'検証シート　FIB1.27'!E16</f>
        <v>44049</v>
      </c>
      <c r="F16" s="35" t="s">
        <v>4</v>
      </c>
      <c r="G16" s="86">
        <f>'検証シート　FIB1.27'!G16:H16</f>
        <v>95.46</v>
      </c>
      <c r="H16" s="86"/>
      <c r="I16" s="46">
        <f>'検証シート　FIB1.27'!I16</f>
        <v>111</v>
      </c>
      <c r="J16" s="89">
        <f t="shared" si="6"/>
        <v>4098.9854540847136</v>
      </c>
      <c r="K16" s="90"/>
      <c r="L16" s="6">
        <f>IF(I16="","",(J16/I16)/LOOKUP(RIGHT($C$2,3),定数!$A$6:$A$13,定数!$B$6:$B$13))</f>
        <v>0.36927796883646069</v>
      </c>
      <c r="M16" s="45">
        <f>'検証シート　FIB1.27'!M16</f>
        <v>2009</v>
      </c>
      <c r="N16" s="8">
        <v>44050</v>
      </c>
      <c r="O16" s="86">
        <v>97.65</v>
      </c>
      <c r="P16" s="86"/>
      <c r="Q16" s="87">
        <f>IF(O16="","",S16*L16*LOOKUP(RIGHT($C$2,3),定数!$A$6:$A$13,定数!$B$6:$B$13))</f>
        <v>8087.1875175185342</v>
      </c>
      <c r="R16" s="87"/>
      <c r="S16" s="88">
        <f t="shared" si="7"/>
        <v>219.00000000000119</v>
      </c>
      <c r="T16" s="88"/>
      <c r="U16" s="22">
        <f t="shared" si="1"/>
        <v>1</v>
      </c>
      <c r="V16">
        <f t="shared" si="2"/>
        <v>0</v>
      </c>
      <c r="W16" s="41">
        <f t="shared" si="8"/>
        <v>140858.6066695778</v>
      </c>
      <c r="X16" s="42">
        <f t="shared" si="9"/>
        <v>3.0000000000000138E-2</v>
      </c>
      <c r="Y16">
        <f t="shared" si="3"/>
        <v>8087.1875175185342</v>
      </c>
      <c r="Z16" t="str">
        <f t="shared" si="4"/>
        <v/>
      </c>
    </row>
    <row r="17" spans="1:26" x14ac:dyDescent="0.15">
      <c r="A17" s="35">
        <v>9</v>
      </c>
      <c r="B17" s="85">
        <f t="shared" si="0"/>
        <v>144720.03598700897</v>
      </c>
      <c r="C17" s="85"/>
      <c r="D17" s="46">
        <f>'検証シート　FIB1.27'!D17</f>
        <v>2009</v>
      </c>
      <c r="E17" s="8">
        <f>'検証シート　FIB1.27'!E17</f>
        <v>44068</v>
      </c>
      <c r="F17" s="35" t="s">
        <v>3</v>
      </c>
      <c r="G17" s="86">
        <f>'検証シート　FIB1.27'!G17:H17</f>
        <v>94.27</v>
      </c>
      <c r="H17" s="86"/>
      <c r="I17" s="46">
        <f>'検証シート　FIB1.27'!I17</f>
        <v>77</v>
      </c>
      <c r="J17" s="89">
        <f>IF(I17="","",B17*0.03)</f>
        <v>4341.6010796102692</v>
      </c>
      <c r="K17" s="90"/>
      <c r="L17" s="6">
        <f>IF(I17="","",(J17/I17)/LOOKUP(RIGHT($C$2,3),定数!$A$6:$A$13,定数!$B$6:$B$13))</f>
        <v>0.56384429605328168</v>
      </c>
      <c r="M17" s="46">
        <f>'検証シート　FIB1.27'!M17</f>
        <v>2009</v>
      </c>
      <c r="N17" s="8">
        <v>44074</v>
      </c>
      <c r="O17" s="86">
        <v>92.74</v>
      </c>
      <c r="P17" s="86"/>
      <c r="Q17" s="87">
        <f>IF(O17="","",S17*L17*LOOKUP(RIGHT($C$2,3),定数!$A$6:$A$13,定数!$B$6:$B$13))</f>
        <v>8626.8177296152153</v>
      </c>
      <c r="R17" s="87"/>
      <c r="S17" s="88">
        <f t="shared" si="7"/>
        <v>153.00000000000011</v>
      </c>
      <c r="T17" s="88"/>
      <c r="U17" s="22">
        <f t="shared" si="1"/>
        <v>2</v>
      </c>
      <c r="V17">
        <f t="shared" si="2"/>
        <v>0</v>
      </c>
      <c r="W17" s="41">
        <f t="shared" si="8"/>
        <v>144720.03598700897</v>
      </c>
      <c r="X17" s="42">
        <f t="shared" si="9"/>
        <v>0</v>
      </c>
      <c r="Y17">
        <f t="shared" si="3"/>
        <v>8626.8177296152153</v>
      </c>
      <c r="Z17" t="str">
        <f t="shared" si="4"/>
        <v/>
      </c>
    </row>
    <row r="18" spans="1:26" x14ac:dyDescent="0.15">
      <c r="A18" s="35">
        <v>10</v>
      </c>
      <c r="B18" s="85">
        <f t="shared" si="0"/>
        <v>153346.8537166242</v>
      </c>
      <c r="C18" s="85"/>
      <c r="D18" s="46">
        <f>'検証シート　FIB1.27'!D18</f>
        <v>2009</v>
      </c>
      <c r="E18" s="8">
        <f>'検証シート　FIB1.27'!E18</f>
        <v>44110</v>
      </c>
      <c r="F18" s="35" t="s">
        <v>3</v>
      </c>
      <c r="G18" s="86">
        <f>'検証シート　FIB1.27'!G18:H18</f>
        <v>89.38</v>
      </c>
      <c r="H18" s="86"/>
      <c r="I18" s="46">
        <f>'検証シート　FIB1.27'!I18</f>
        <v>57</v>
      </c>
      <c r="J18" s="89">
        <f>IF(I18="","",B18*0.03)</f>
        <v>4600.4056114987261</v>
      </c>
      <c r="K18" s="90"/>
      <c r="L18" s="6">
        <f>IF(I18="","",(J18/I18)/LOOKUP(RIGHT($C$2,3),定数!$A$6:$A$13,定数!$B$6:$B$13))</f>
        <v>0.80708870377170627</v>
      </c>
      <c r="M18" s="46">
        <f>'検証シート　FIB1.27'!M18</f>
        <v>2009</v>
      </c>
      <c r="N18" s="8">
        <v>44111</v>
      </c>
      <c r="O18" s="86">
        <v>88.27</v>
      </c>
      <c r="P18" s="86"/>
      <c r="Q18" s="87">
        <f>IF(O18="","",S18*L18*LOOKUP(RIGHT($C$2,3),定数!$A$6:$A$13,定数!$B$6:$B$13))</f>
        <v>8958.6846118659359</v>
      </c>
      <c r="R18" s="87"/>
      <c r="S18" s="88">
        <f t="shared" si="7"/>
        <v>110.99999999999994</v>
      </c>
      <c r="T18" s="88"/>
      <c r="U18" s="22">
        <f t="shared" si="1"/>
        <v>3</v>
      </c>
      <c r="V18">
        <f t="shared" si="2"/>
        <v>0</v>
      </c>
      <c r="W18" s="41">
        <f t="shared" si="8"/>
        <v>153346.8537166242</v>
      </c>
      <c r="X18" s="42">
        <f t="shared" si="9"/>
        <v>0</v>
      </c>
      <c r="Y18">
        <f t="shared" si="3"/>
        <v>8958.6846118659359</v>
      </c>
      <c r="Z18" t="str">
        <f t="shared" si="4"/>
        <v/>
      </c>
    </row>
    <row r="19" spans="1:26" x14ac:dyDescent="0.15">
      <c r="A19" s="35">
        <v>11</v>
      </c>
      <c r="B19" s="85">
        <f t="shared" si="0"/>
        <v>162305.53832849013</v>
      </c>
      <c r="C19" s="85"/>
      <c r="D19" s="46">
        <f>'検証シート　FIB1.27'!D19</f>
        <v>2010</v>
      </c>
      <c r="E19" s="8">
        <f>'検証シート　FIB1.27'!E19</f>
        <v>44080</v>
      </c>
      <c r="F19" s="35" t="s">
        <v>3</v>
      </c>
      <c r="G19" s="86">
        <f>'検証シート　FIB1.27'!G19:H19</f>
        <v>84.15</v>
      </c>
      <c r="H19" s="86"/>
      <c r="I19" s="46">
        <f>'検証シート　FIB1.27'!I19</f>
        <v>106</v>
      </c>
      <c r="J19" s="89">
        <f t="shared" si="6"/>
        <v>4869.1661498547037</v>
      </c>
      <c r="K19" s="90"/>
      <c r="L19" s="6">
        <f>IF(I19="","",(J19/I19)/LOOKUP(RIGHT($C$2,3),定数!$A$6:$A$13,定数!$B$6:$B$13))</f>
        <v>0.45935529715610413</v>
      </c>
      <c r="M19" s="46">
        <f>'検証シート　FIB1.27'!M19</f>
        <v>2010</v>
      </c>
      <c r="N19" s="8">
        <v>44089</v>
      </c>
      <c r="O19" s="86">
        <v>85.21</v>
      </c>
      <c r="P19" s="86"/>
      <c r="Q19" s="87">
        <f>IF(O19="","",S19*L19*LOOKUP(RIGHT($C$2,3),定数!$A$6:$A$13,定数!$B$6:$B$13))</f>
        <v>-4869.1661498546491</v>
      </c>
      <c r="R19" s="87"/>
      <c r="S19" s="88">
        <f t="shared" si="7"/>
        <v>-105.99999999999881</v>
      </c>
      <c r="T19" s="88"/>
      <c r="U19" s="22">
        <f t="shared" si="1"/>
        <v>0</v>
      </c>
      <c r="V19">
        <f t="shared" si="2"/>
        <v>1</v>
      </c>
      <c r="W19" s="41">
        <f t="shared" si="8"/>
        <v>162305.53832849013</v>
      </c>
      <c r="X19" s="42">
        <f t="shared" si="9"/>
        <v>0</v>
      </c>
      <c r="Y19" t="str">
        <f t="shared" si="3"/>
        <v/>
      </c>
      <c r="Z19">
        <f t="shared" si="4"/>
        <v>-4869.1661498546491</v>
      </c>
    </row>
    <row r="20" spans="1:26" x14ac:dyDescent="0.15">
      <c r="A20" s="35">
        <v>12</v>
      </c>
      <c r="B20" s="85">
        <f t="shared" si="0"/>
        <v>157436.37217863547</v>
      </c>
      <c r="C20" s="85"/>
      <c r="D20" s="46">
        <f>'検証シート　FIB1.27'!D20</f>
        <v>2010</v>
      </c>
      <c r="E20" s="8">
        <f>'検証シート　FIB1.27'!E20</f>
        <v>44110</v>
      </c>
      <c r="F20" s="35" t="s">
        <v>3</v>
      </c>
      <c r="G20" s="86">
        <f>'検証シート　FIB1.27'!G20:H20</f>
        <v>83.13</v>
      </c>
      <c r="H20" s="86"/>
      <c r="I20" s="46">
        <f>'検証シート　FIB1.27'!I20</f>
        <v>43</v>
      </c>
      <c r="J20" s="89">
        <f t="shared" si="6"/>
        <v>4723.0911653590638</v>
      </c>
      <c r="K20" s="90"/>
      <c r="L20" s="6">
        <f>IF(I20="","",(J20/I20)/LOOKUP(RIGHT($C$2,3),定数!$A$6:$A$13,定数!$B$6:$B$13))</f>
        <v>1.0983932942695498</v>
      </c>
      <c r="M20" s="46">
        <f>'検証シート　FIB1.27'!M20</f>
        <v>2010</v>
      </c>
      <c r="N20" s="8">
        <v>44118</v>
      </c>
      <c r="O20" s="86">
        <v>80.899000000000001</v>
      </c>
      <c r="P20" s="86"/>
      <c r="Q20" s="87">
        <f>IF(O20="","",S20*L20*LOOKUP(RIGHT($C$2,3),定数!$A$6:$A$13,定数!$B$6:$B$13))</f>
        <v>24505.154395153597</v>
      </c>
      <c r="R20" s="87"/>
      <c r="S20" s="88">
        <f t="shared" si="7"/>
        <v>223.09999999999945</v>
      </c>
      <c r="T20" s="88"/>
      <c r="U20" s="22">
        <f t="shared" si="1"/>
        <v>1</v>
      </c>
      <c r="V20">
        <f t="shared" si="2"/>
        <v>0</v>
      </c>
      <c r="W20" s="41">
        <f t="shared" si="8"/>
        <v>162305.53832849013</v>
      </c>
      <c r="X20" s="42">
        <f t="shared" si="9"/>
        <v>2.9999999999999694E-2</v>
      </c>
      <c r="Y20">
        <f t="shared" si="3"/>
        <v>24505.154395153597</v>
      </c>
      <c r="Z20" t="str">
        <f t="shared" si="4"/>
        <v/>
      </c>
    </row>
    <row r="21" spans="1:26" x14ac:dyDescent="0.15">
      <c r="A21" s="35">
        <v>13</v>
      </c>
      <c r="B21" s="85">
        <f t="shared" si="0"/>
        <v>181941.52657378907</v>
      </c>
      <c r="C21" s="85"/>
      <c r="D21" s="46">
        <f>'検証シート　FIB1.27'!D21</f>
        <v>2011</v>
      </c>
      <c r="E21" s="8">
        <f>'検証シート　FIB1.27'!E21</f>
        <v>44017</v>
      </c>
      <c r="F21" s="35" t="s">
        <v>4</v>
      </c>
      <c r="G21" s="86">
        <f>'検証シート　FIB1.27'!G21:H21</f>
        <v>80.900000000000006</v>
      </c>
      <c r="H21" s="86"/>
      <c r="I21" s="46">
        <f>'検証シート　FIB1.27'!I21</f>
        <v>39</v>
      </c>
      <c r="J21" s="89">
        <f t="shared" si="6"/>
        <v>5458.2457972136717</v>
      </c>
      <c r="K21" s="90"/>
      <c r="L21" s="6">
        <f>IF(I21="","",(J21/I21)/LOOKUP(RIGHT($C$2,3),定数!$A$6:$A$13,定数!$B$6:$B$13))</f>
        <v>1.399550204413762</v>
      </c>
      <c r="M21" s="46">
        <f>'検証シート　FIB1.27'!M21</f>
        <v>2011</v>
      </c>
      <c r="N21" s="8">
        <v>44020</v>
      </c>
      <c r="O21" s="86">
        <v>80.510000000000005</v>
      </c>
      <c r="P21" s="86"/>
      <c r="Q21" s="87">
        <f>IF(O21="","",S21*L21*LOOKUP(RIGHT($C$2,3),定数!$A$6:$A$13,定数!$B$6:$B$13))</f>
        <v>-5458.245797213679</v>
      </c>
      <c r="R21" s="87"/>
      <c r="S21" s="88">
        <f t="shared" si="7"/>
        <v>-39.000000000000057</v>
      </c>
      <c r="T21" s="88"/>
      <c r="U21" s="22">
        <f t="shared" si="1"/>
        <v>0</v>
      </c>
      <c r="V21">
        <f t="shared" si="2"/>
        <v>1</v>
      </c>
      <c r="W21" s="41">
        <f t="shared" si="8"/>
        <v>181941.52657378907</v>
      </c>
      <c r="X21" s="42">
        <f t="shared" si="9"/>
        <v>0</v>
      </c>
      <c r="Y21" t="str">
        <f t="shared" si="3"/>
        <v/>
      </c>
      <c r="Z21">
        <f t="shared" si="4"/>
        <v>-5458.245797213679</v>
      </c>
    </row>
    <row r="22" spans="1:26" x14ac:dyDescent="0.15">
      <c r="A22" s="35">
        <v>14</v>
      </c>
      <c r="B22" s="85">
        <f t="shared" si="0"/>
        <v>176483.28077657538</v>
      </c>
      <c r="C22" s="85"/>
      <c r="D22" s="46">
        <f>'検証シート　FIB1.27'!D22</f>
        <v>2011</v>
      </c>
      <c r="E22" s="8">
        <f>'検証シート　FIB1.27'!E22</f>
        <v>44046</v>
      </c>
      <c r="F22" s="35" t="s">
        <v>3</v>
      </c>
      <c r="G22" s="86">
        <f>'検証シート　FIB1.27'!G22:H22</f>
        <v>76.94</v>
      </c>
      <c r="H22" s="86"/>
      <c r="I22" s="46">
        <f>'検証シート　FIB1.27'!I22</f>
        <v>88</v>
      </c>
      <c r="J22" s="89">
        <f t="shared" si="6"/>
        <v>5294.4984232972611</v>
      </c>
      <c r="K22" s="90"/>
      <c r="L22" s="6">
        <f>IF(I22="","",(J22/I22)/LOOKUP(RIGHT($C$2,3),定数!$A$6:$A$13,定数!$B$6:$B$13))</f>
        <v>0.60164754810196153</v>
      </c>
      <c r="M22" s="46">
        <f>'検証シート　FIB1.27'!M22</f>
        <v>2011</v>
      </c>
      <c r="N22" s="8">
        <v>44047</v>
      </c>
      <c r="O22" s="86">
        <v>77.819999999999993</v>
      </c>
      <c r="P22" s="86"/>
      <c r="Q22" s="87">
        <f>IF(O22="","",S22*L22*LOOKUP(RIGHT($C$2,3),定数!$A$6:$A$13,定数!$B$6:$B$13))</f>
        <v>-5294.4984232972338</v>
      </c>
      <c r="R22" s="87"/>
      <c r="S22" s="88">
        <f t="shared" si="7"/>
        <v>-87.999999999999545</v>
      </c>
      <c r="T22" s="88"/>
      <c r="U22" s="22">
        <f t="shared" si="1"/>
        <v>0</v>
      </c>
      <c r="V22">
        <f t="shared" si="2"/>
        <v>2</v>
      </c>
      <c r="W22" s="41">
        <f t="shared" si="8"/>
        <v>181941.52657378907</v>
      </c>
      <c r="X22" s="42">
        <f t="shared" si="9"/>
        <v>3.0000000000000138E-2</v>
      </c>
      <c r="Y22" t="str">
        <f t="shared" si="3"/>
        <v/>
      </c>
      <c r="Z22">
        <f t="shared" si="4"/>
        <v>-5294.4984232972338</v>
      </c>
    </row>
    <row r="23" spans="1:26" x14ac:dyDescent="0.15">
      <c r="A23" s="35">
        <v>15</v>
      </c>
      <c r="B23" s="85">
        <f t="shared" si="0"/>
        <v>171188.78235327816</v>
      </c>
      <c r="C23" s="85"/>
      <c r="D23" s="46">
        <f>'検証シート　FIB1.27'!D23</f>
        <v>2012</v>
      </c>
      <c r="E23" s="8">
        <f>'検証シート　FIB1.27'!E23</f>
        <v>44165</v>
      </c>
      <c r="F23" s="35" t="s">
        <v>4</v>
      </c>
      <c r="G23" s="86">
        <f>'検証シート　FIB1.27'!G23:H23</f>
        <v>82.2</v>
      </c>
      <c r="H23" s="86"/>
      <c r="I23" s="46">
        <f>'検証シート　FIB1.27'!I23</f>
        <v>53</v>
      </c>
      <c r="J23" s="89">
        <f t="shared" si="6"/>
        <v>5135.6634705983442</v>
      </c>
      <c r="K23" s="90"/>
      <c r="L23" s="6">
        <f>IF(I23="","",(J23/I23)/LOOKUP(RIGHT($C$2,3),定数!$A$6:$A$13,定数!$B$6:$B$13))</f>
        <v>0.96899310766006497</v>
      </c>
      <c r="M23" s="46">
        <f>'検証シート　FIB1.27'!M23</f>
        <v>2012</v>
      </c>
      <c r="N23" s="8">
        <v>44169</v>
      </c>
      <c r="O23" s="86">
        <v>81.67</v>
      </c>
      <c r="P23" s="86"/>
      <c r="Q23" s="87">
        <f>IF(O23="","",S23*L23*LOOKUP(RIGHT($C$2,3),定数!$A$6:$A$13,定数!$B$6:$B$13))</f>
        <v>-5135.6634705983552</v>
      </c>
      <c r="R23" s="87"/>
      <c r="S23" s="88">
        <f t="shared" si="7"/>
        <v>-53.000000000000114</v>
      </c>
      <c r="T23" s="88"/>
      <c r="U23" t="str">
        <f t="shared" ref="U23:V74" si="10">IF(R23&lt;&gt;"",IF(R23&lt;0,1+U22,0),"")</f>
        <v/>
      </c>
      <c r="V23">
        <f t="shared" si="2"/>
        <v>3</v>
      </c>
      <c r="W23" s="41">
        <f t="shared" si="8"/>
        <v>181941.52657378907</v>
      </c>
      <c r="X23" s="42">
        <f t="shared" si="9"/>
        <v>5.9099999999999819E-2</v>
      </c>
      <c r="Y23" t="str">
        <f t="shared" si="3"/>
        <v/>
      </c>
      <c r="Z23">
        <f t="shared" si="4"/>
        <v>-5135.6634705983552</v>
      </c>
    </row>
    <row r="24" spans="1:26" x14ac:dyDescent="0.15">
      <c r="A24" s="35">
        <v>16</v>
      </c>
      <c r="B24" s="85">
        <f t="shared" si="0"/>
        <v>166053.11888267982</v>
      </c>
      <c r="C24" s="85"/>
      <c r="D24" s="48">
        <f>'検証シート　FIB1.27'!D24</f>
        <v>2014</v>
      </c>
      <c r="E24" s="8">
        <f>'検証シート　FIB1.27'!E24</f>
        <v>43882</v>
      </c>
      <c r="F24" s="35" t="s">
        <v>4</v>
      </c>
      <c r="G24" s="86">
        <f>'検証シート　FIB1.27'!G24:H24</f>
        <v>102.41</v>
      </c>
      <c r="H24" s="86"/>
      <c r="I24" s="48">
        <f>'検証シート　FIB1.27'!I24</f>
        <v>76</v>
      </c>
      <c r="J24" s="89">
        <f t="shared" si="6"/>
        <v>4981.5935664803947</v>
      </c>
      <c r="K24" s="90"/>
      <c r="L24" s="6">
        <f>IF(I24="","",(J24/I24)/LOOKUP(RIGHT($C$2,3),定数!$A$6:$A$13,定数!$B$6:$B$13))</f>
        <v>0.65547283769478881</v>
      </c>
      <c r="M24" s="46">
        <f>'検証シート　FIB1.27'!M24</f>
        <v>2014</v>
      </c>
      <c r="N24" s="8">
        <v>43889</v>
      </c>
      <c r="O24" s="86">
        <v>101.65</v>
      </c>
      <c r="P24" s="86"/>
      <c r="Q24" s="87">
        <f>IF(O24="","",S24*L24*LOOKUP(RIGHT($C$2,3),定数!$A$6:$A$13,定数!$B$6:$B$13))</f>
        <v>-4981.5935664803355</v>
      </c>
      <c r="R24" s="87"/>
      <c r="S24" s="88">
        <f t="shared" si="7"/>
        <v>-75.999999999999091</v>
      </c>
      <c r="T24" s="88"/>
      <c r="U24" t="str">
        <f t="shared" si="10"/>
        <v/>
      </c>
      <c r="V24">
        <f t="shared" si="2"/>
        <v>4</v>
      </c>
      <c r="W24" s="41">
        <f t="shared" si="8"/>
        <v>181941.52657378907</v>
      </c>
      <c r="X24" s="42">
        <f t="shared" si="9"/>
        <v>8.7326999999999932E-2</v>
      </c>
      <c r="Y24" t="str">
        <f t="shared" si="3"/>
        <v/>
      </c>
      <c r="Z24">
        <f t="shared" si="4"/>
        <v>-4981.5935664803355</v>
      </c>
    </row>
    <row r="25" spans="1:26" x14ac:dyDescent="0.15">
      <c r="A25" s="35">
        <v>17</v>
      </c>
      <c r="B25" s="85">
        <f t="shared" si="0"/>
        <v>161071.52531619949</v>
      </c>
      <c r="C25" s="85"/>
      <c r="D25" s="48">
        <f>'検証シート　FIB1.27'!D25</f>
        <v>2014</v>
      </c>
      <c r="E25" s="8">
        <f>'検証シート　FIB1.27'!E25</f>
        <v>44163</v>
      </c>
      <c r="F25" s="35" t="s">
        <v>4</v>
      </c>
      <c r="G25" s="86">
        <f>'検証シート　FIB1.27'!G25:H25</f>
        <v>117.87</v>
      </c>
      <c r="H25" s="86"/>
      <c r="I25" s="48">
        <f>'検証シート　FIB1.27'!I25</f>
        <v>65</v>
      </c>
      <c r="J25" s="89">
        <f t="shared" si="6"/>
        <v>4832.1457594859849</v>
      </c>
      <c r="K25" s="90"/>
      <c r="L25" s="6">
        <f>IF(I25="","",(J25/I25)/LOOKUP(RIGHT($C$2,3),定数!$A$6:$A$13,定数!$B$6:$B$13))</f>
        <v>0.74340703992092072</v>
      </c>
      <c r="M25" s="46">
        <f>'検証シート　FIB1.27'!M25</f>
        <v>2014</v>
      </c>
      <c r="N25" s="8">
        <v>44167</v>
      </c>
      <c r="O25" s="86">
        <v>119.166</v>
      </c>
      <c r="P25" s="86"/>
      <c r="Q25" s="87">
        <f>IF(O25="","",S25*L25*LOOKUP(RIGHT($C$2,3),定数!$A$6:$A$13,定数!$B$6:$B$13))</f>
        <v>9634.5552373750743</v>
      </c>
      <c r="R25" s="87"/>
      <c r="S25" s="88">
        <f t="shared" si="7"/>
        <v>129.59999999999923</v>
      </c>
      <c r="T25" s="88"/>
      <c r="U25" t="str">
        <f t="shared" si="10"/>
        <v/>
      </c>
      <c r="V25">
        <f t="shared" si="2"/>
        <v>0</v>
      </c>
      <c r="W25" s="41">
        <f t="shared" si="8"/>
        <v>181941.52657378907</v>
      </c>
      <c r="X25" s="42">
        <f t="shared" si="9"/>
        <v>0.11470718999999951</v>
      </c>
      <c r="Y25">
        <f t="shared" si="3"/>
        <v>9634.5552373750743</v>
      </c>
      <c r="Z25" t="str">
        <f t="shared" si="4"/>
        <v/>
      </c>
    </row>
    <row r="26" spans="1:26" x14ac:dyDescent="0.15">
      <c r="A26" s="35">
        <v>18</v>
      </c>
      <c r="B26" s="85">
        <f t="shared" si="0"/>
        <v>170706.08055357457</v>
      </c>
      <c r="C26" s="85"/>
      <c r="D26" s="49">
        <f>'検証シート　FIB1.27'!D26</f>
        <v>2015</v>
      </c>
      <c r="E26" s="8">
        <f>'検証シート　FIB1.27'!E26</f>
        <v>43907</v>
      </c>
      <c r="F26" s="35" t="s">
        <v>4</v>
      </c>
      <c r="G26" s="86">
        <f>'検証シート　FIB1.27'!G26:H26</f>
        <v>121.46</v>
      </c>
      <c r="H26" s="86"/>
      <c r="I26" s="48">
        <f>'検証シート　FIB1.27'!I26</f>
        <v>38</v>
      </c>
      <c r="J26" s="89">
        <f t="shared" si="6"/>
        <v>5121.1824166072374</v>
      </c>
      <c r="K26" s="90"/>
      <c r="L26" s="6">
        <f>IF(I26="","",(J26/I26)/LOOKUP(RIGHT($C$2,3),定数!$A$6:$A$13,定数!$B$6:$B$13))</f>
        <v>1.347679583317694</v>
      </c>
      <c r="M26" s="49">
        <f>'検証シート　FIB1.27'!M26</f>
        <v>2015</v>
      </c>
      <c r="N26" s="8">
        <v>43908</v>
      </c>
      <c r="O26" s="86">
        <v>121.08</v>
      </c>
      <c r="P26" s="86"/>
      <c r="Q26" s="87">
        <f>IF(O26="","",S26*L26*LOOKUP(RIGHT($C$2,3),定数!$A$6:$A$13,定数!$B$6:$B$13))</f>
        <v>-5121.1824166071756</v>
      </c>
      <c r="R26" s="87"/>
      <c r="S26" s="88">
        <f t="shared" si="7"/>
        <v>-37.999999999999545</v>
      </c>
      <c r="T26" s="88"/>
      <c r="U26" t="str">
        <f t="shared" si="10"/>
        <v/>
      </c>
      <c r="V26">
        <f t="shared" si="2"/>
        <v>1</v>
      </c>
      <c r="W26" s="41">
        <f t="shared" si="8"/>
        <v>181941.52657378907</v>
      </c>
      <c r="X26" s="42">
        <f t="shared" si="9"/>
        <v>6.1753060072615162E-2</v>
      </c>
      <c r="Y26" t="str">
        <f t="shared" si="3"/>
        <v/>
      </c>
      <c r="Z26">
        <f t="shared" si="4"/>
        <v>-5121.1824166071756</v>
      </c>
    </row>
    <row r="27" spans="1:26" x14ac:dyDescent="0.15">
      <c r="A27" s="35">
        <v>19</v>
      </c>
      <c r="B27" s="85">
        <f t="shared" si="0"/>
        <v>165584.89813696739</v>
      </c>
      <c r="C27" s="85"/>
      <c r="D27" s="49">
        <f>'検証シート　FIB1.27'!D27</f>
        <v>2015</v>
      </c>
      <c r="E27" s="8">
        <f>'検証シート　FIB1.27'!E27</f>
        <v>44015</v>
      </c>
      <c r="F27" s="35" t="s">
        <v>3</v>
      </c>
      <c r="G27" s="86">
        <f>'検証シート　FIB1.27'!G27:H27</f>
        <v>122.94</v>
      </c>
      <c r="H27" s="86"/>
      <c r="I27" s="48">
        <f>'検証シート　FIB1.27'!I27</f>
        <v>77</v>
      </c>
      <c r="J27" s="89">
        <f t="shared" si="6"/>
        <v>4967.5469441090218</v>
      </c>
      <c r="K27" s="90"/>
      <c r="L27" s="6">
        <f>IF(I27="","",(J27/I27)/LOOKUP(RIGHT($C$2,3),定数!$A$6:$A$13,定数!$B$6:$B$13))</f>
        <v>0.64513596676740548</v>
      </c>
      <c r="M27" s="49">
        <f>'検証シート　FIB1.27'!M27</f>
        <v>2015</v>
      </c>
      <c r="N27" s="8">
        <v>44020</v>
      </c>
      <c r="O27" s="86">
        <v>121.41800000000001</v>
      </c>
      <c r="P27" s="86"/>
      <c r="Q27" s="87">
        <f>IF(O27="","",S27*L27*LOOKUP(RIGHT($C$2,3),定数!$A$6:$A$13,定数!$B$6:$B$13))</f>
        <v>9818.9694141998552</v>
      </c>
      <c r="R27" s="87"/>
      <c r="S27" s="88">
        <f t="shared" si="7"/>
        <v>152.19999999999914</v>
      </c>
      <c r="T27" s="88"/>
      <c r="U27" t="str">
        <f t="shared" si="10"/>
        <v/>
      </c>
      <c r="V27">
        <f t="shared" si="2"/>
        <v>0</v>
      </c>
      <c r="W27" s="41">
        <f t="shared" si="8"/>
        <v>181941.52657378907</v>
      </c>
      <c r="X27" s="42">
        <f t="shared" si="9"/>
        <v>8.9900468270436407E-2</v>
      </c>
      <c r="Y27">
        <f t="shared" si="3"/>
        <v>9818.9694141998552</v>
      </c>
      <c r="Z27" t="str">
        <f t="shared" si="4"/>
        <v/>
      </c>
    </row>
    <row r="28" spans="1:26" x14ac:dyDescent="0.15">
      <c r="A28" s="35">
        <v>20</v>
      </c>
      <c r="B28" s="85">
        <f t="shared" si="0"/>
        <v>175403.86755116723</v>
      </c>
      <c r="C28" s="85"/>
      <c r="D28" s="49">
        <f>'検証シート　FIB1.27'!D28</f>
        <v>2016</v>
      </c>
      <c r="E28" s="8">
        <f>'検証シート　FIB1.27'!E28</f>
        <v>44145</v>
      </c>
      <c r="F28" s="35" t="s">
        <v>4</v>
      </c>
      <c r="G28" s="86">
        <f>'検証シート　FIB1.27'!G28:H28</f>
        <v>105.89</v>
      </c>
      <c r="H28" s="86"/>
      <c r="I28" s="48">
        <f>'検証シート　FIB1.27'!I28</f>
        <v>471</v>
      </c>
      <c r="J28" s="89">
        <f t="shared" si="6"/>
        <v>5262.1160265350172</v>
      </c>
      <c r="K28" s="90"/>
      <c r="L28" s="6">
        <f>IF(I28="","",(J28/I28)/LOOKUP(RIGHT($C$2,3),定数!$A$6:$A$13,定数!$B$6:$B$13))</f>
        <v>0.11172220863131672</v>
      </c>
      <c r="M28" s="49">
        <f>'検証シート　FIB1.27'!M28</f>
        <v>2016</v>
      </c>
      <c r="N28" s="8">
        <v>44174</v>
      </c>
      <c r="O28" s="86">
        <v>115.27500000000001</v>
      </c>
      <c r="P28" s="86"/>
      <c r="Q28" s="87">
        <f>IF(O28="","",S28*L28*LOOKUP(RIGHT($C$2,3),定数!$A$6:$A$13,定数!$B$6:$B$13))</f>
        <v>10485.129280049079</v>
      </c>
      <c r="R28" s="87"/>
      <c r="S28" s="88">
        <f t="shared" si="7"/>
        <v>938.50000000000045</v>
      </c>
      <c r="T28" s="88"/>
      <c r="U28" t="str">
        <f t="shared" si="10"/>
        <v/>
      </c>
      <c r="V28">
        <f t="shared" si="2"/>
        <v>0</v>
      </c>
      <c r="W28" s="41">
        <f t="shared" si="8"/>
        <v>181941.52657378907</v>
      </c>
      <c r="X28" s="42">
        <f t="shared" si="9"/>
        <v>3.5932747986317404E-2</v>
      </c>
      <c r="Y28">
        <f t="shared" si="3"/>
        <v>10485.129280049079</v>
      </c>
      <c r="Z28" t="str">
        <f t="shared" si="4"/>
        <v/>
      </c>
    </row>
    <row r="29" spans="1:26" x14ac:dyDescent="0.15">
      <c r="A29" s="35">
        <v>21</v>
      </c>
      <c r="B29" s="85">
        <f t="shared" si="0"/>
        <v>185888.99683121633</v>
      </c>
      <c r="C29" s="85"/>
      <c r="D29" s="49">
        <f>'検証シート　FIB1.27'!D29</f>
        <v>2017</v>
      </c>
      <c r="E29" s="8">
        <f>'検証シート　FIB1.27'!E29</f>
        <v>43850</v>
      </c>
      <c r="F29" s="35" t="s">
        <v>3</v>
      </c>
      <c r="G29" s="86">
        <f>'検証シート　FIB1.27'!G29:H29</f>
        <v>114.38</v>
      </c>
      <c r="H29" s="86"/>
      <c r="I29" s="48">
        <f>'検証シート　FIB1.27'!I29</f>
        <v>123</v>
      </c>
      <c r="J29" s="89">
        <f t="shared" si="6"/>
        <v>5576.6699049364897</v>
      </c>
      <c r="K29" s="90"/>
      <c r="L29" s="6">
        <f>IF(I29="","",(J29/I29)/LOOKUP(RIGHT($C$2,3),定数!$A$6:$A$13,定数!$B$6:$B$13))</f>
        <v>0.4533877971493081</v>
      </c>
      <c r="M29" s="49">
        <f>'検証シート　FIB1.27'!M29</f>
        <v>2017</v>
      </c>
      <c r="N29" s="8">
        <v>43867</v>
      </c>
      <c r="O29" s="86">
        <v>111.95099999999999</v>
      </c>
      <c r="P29" s="86"/>
      <c r="Q29" s="87">
        <f>IF(O29="","",S29*L29*LOOKUP(RIGHT($C$2,3),定数!$A$6:$A$13,定数!$B$6:$B$13))</f>
        <v>11012.789592756702</v>
      </c>
      <c r="R29" s="87"/>
      <c r="S29" s="88">
        <f t="shared" si="7"/>
        <v>242.9000000000002</v>
      </c>
      <c r="T29" s="88"/>
      <c r="U29" t="str">
        <f t="shared" si="10"/>
        <v/>
      </c>
      <c r="V29">
        <f t="shared" si="2"/>
        <v>0</v>
      </c>
      <c r="W29" s="41">
        <f t="shared" si="8"/>
        <v>185888.99683121633</v>
      </c>
      <c r="X29" s="42">
        <f t="shared" si="9"/>
        <v>0</v>
      </c>
      <c r="Y29">
        <f t="shared" si="3"/>
        <v>11012.789592756702</v>
      </c>
      <c r="Z29" t="str">
        <f t="shared" si="4"/>
        <v/>
      </c>
    </row>
    <row r="30" spans="1:26" x14ac:dyDescent="0.15">
      <c r="A30" s="35">
        <v>22</v>
      </c>
      <c r="B30" s="85">
        <f t="shared" si="0"/>
        <v>196901.78642397304</v>
      </c>
      <c r="C30" s="85"/>
      <c r="D30" s="49">
        <f>'検証シート　FIB1.27'!D30</f>
        <v>2017</v>
      </c>
      <c r="E30" s="8">
        <f>'検証シート　FIB1.27'!E30</f>
        <v>43927</v>
      </c>
      <c r="F30" s="35" t="s">
        <v>3</v>
      </c>
      <c r="G30" s="86">
        <f>'検証シート　FIB1.27'!G30:H30</f>
        <v>110.52</v>
      </c>
      <c r="H30" s="86"/>
      <c r="I30" s="49">
        <f>'検証シート　FIB1.27'!I30</f>
        <v>93</v>
      </c>
      <c r="J30" s="89">
        <f t="shared" si="6"/>
        <v>5907.0535927191913</v>
      </c>
      <c r="K30" s="90"/>
      <c r="L30" s="6">
        <f>IF(I30="","",(J30/I30)/LOOKUP(RIGHT($C$2,3),定数!$A$6:$A$13,定数!$B$6:$B$13))</f>
        <v>0.6351670529805582</v>
      </c>
      <c r="M30" s="49">
        <f>'検証シート　FIB1.27'!M30</f>
        <v>2017</v>
      </c>
      <c r="N30" s="8">
        <v>43928</v>
      </c>
      <c r="O30" s="86">
        <v>111.45</v>
      </c>
      <c r="P30" s="86"/>
      <c r="Q30" s="87">
        <f>IF(O30="","",S30*L30*LOOKUP(RIGHT($C$2,3),定数!$A$6:$A$13,定数!$B$6:$B$13))</f>
        <v>-5907.053592719235</v>
      </c>
      <c r="R30" s="87"/>
      <c r="S30" s="88">
        <f t="shared" si="7"/>
        <v>-93.000000000000682</v>
      </c>
      <c r="T30" s="88"/>
      <c r="U30" t="str">
        <f t="shared" si="10"/>
        <v/>
      </c>
      <c r="V30">
        <f t="shared" si="2"/>
        <v>1</v>
      </c>
      <c r="W30" s="41">
        <f t="shared" si="8"/>
        <v>196901.78642397304</v>
      </c>
      <c r="X30" s="42">
        <f t="shared" si="9"/>
        <v>0</v>
      </c>
      <c r="Y30" t="str">
        <f t="shared" si="3"/>
        <v/>
      </c>
      <c r="Z30">
        <f t="shared" si="4"/>
        <v>-5907.053592719235</v>
      </c>
    </row>
    <row r="31" spans="1:26" x14ac:dyDescent="0.15">
      <c r="A31" s="35">
        <v>23</v>
      </c>
      <c r="B31" s="85">
        <f t="shared" si="0"/>
        <v>190994.73283125382</v>
      </c>
      <c r="C31" s="85"/>
      <c r="D31" s="49">
        <f>'検証シート　FIB1.27'!D31</f>
        <v>2017</v>
      </c>
      <c r="E31" s="8">
        <f>'検証シート　FIB1.27'!E31</f>
        <v>44110</v>
      </c>
      <c r="F31" s="35" t="s">
        <v>4</v>
      </c>
      <c r="G31" s="86">
        <f>'検証シート　FIB1.27'!G31:H31</f>
        <v>112.94</v>
      </c>
      <c r="H31" s="86"/>
      <c r="I31" s="49">
        <f>'検証シート　FIB1.27'!I31</f>
        <v>62</v>
      </c>
      <c r="J31" s="89">
        <f t="shared" si="6"/>
        <v>5729.8419849376141</v>
      </c>
      <c r="K31" s="90"/>
      <c r="L31" s="6">
        <f>IF(I31="","",(J31/I31)/LOOKUP(RIGHT($C$2,3),定数!$A$6:$A$13,定数!$B$6:$B$13))</f>
        <v>0.92416806208671187</v>
      </c>
      <c r="M31" s="49">
        <f>'検証シート　FIB1.27'!M31</f>
        <v>2017</v>
      </c>
      <c r="N31" s="8">
        <v>44113</v>
      </c>
      <c r="O31" s="86">
        <v>112.32</v>
      </c>
      <c r="P31" s="86"/>
      <c r="Q31" s="87">
        <f>IF(O31="","",S31*L31*LOOKUP(RIGHT($C$2,3),定数!$A$6:$A$13,定数!$B$6:$B$13))</f>
        <v>-5729.841984937656</v>
      </c>
      <c r="R31" s="87"/>
      <c r="S31" s="88">
        <f t="shared" si="7"/>
        <v>-62.000000000000455</v>
      </c>
      <c r="T31" s="88"/>
      <c r="U31" t="str">
        <f t="shared" si="10"/>
        <v/>
      </c>
      <c r="V31">
        <f t="shared" si="2"/>
        <v>2</v>
      </c>
      <c r="W31" s="41">
        <f t="shared" si="8"/>
        <v>196901.78642397304</v>
      </c>
      <c r="X31" s="42">
        <f t="shared" si="9"/>
        <v>3.0000000000000138E-2</v>
      </c>
      <c r="Y31" t="str">
        <f t="shared" si="3"/>
        <v/>
      </c>
      <c r="Z31">
        <f t="shared" si="4"/>
        <v>-5729.841984937656</v>
      </c>
    </row>
    <row r="32" spans="1:26" x14ac:dyDescent="0.15">
      <c r="A32" s="35">
        <v>24</v>
      </c>
      <c r="B32" s="85">
        <f t="shared" si="0"/>
        <v>185264.89084631615</v>
      </c>
      <c r="C32" s="85"/>
      <c r="D32" s="50">
        <f>'検証シート　FIB1.27'!D32</f>
        <v>2017</v>
      </c>
      <c r="E32" s="8">
        <f>'検証シート　FIB1.27'!E32</f>
        <v>44138</v>
      </c>
      <c r="F32" s="35" t="s">
        <v>4</v>
      </c>
      <c r="G32" s="86">
        <f>'検証シート　FIB1.27'!G32:H32</f>
        <v>114.22</v>
      </c>
      <c r="H32" s="86"/>
      <c r="I32" s="50">
        <f>'検証シート　FIB1.27'!I32</f>
        <v>69</v>
      </c>
      <c r="J32" s="89">
        <f t="shared" si="6"/>
        <v>5557.9467253894845</v>
      </c>
      <c r="K32" s="90"/>
      <c r="L32" s="6">
        <f>IF(I32="","",(J32/I32)/LOOKUP(RIGHT($C$2,3),定数!$A$6:$A$13,定数!$B$6:$B$13))</f>
        <v>0.8054995254187659</v>
      </c>
      <c r="M32" s="49">
        <f>'検証シート　FIB1.27'!M32</f>
        <v>2017</v>
      </c>
      <c r="N32" s="8">
        <v>44144</v>
      </c>
      <c r="O32" s="86">
        <v>113.53</v>
      </c>
      <c r="P32" s="86"/>
      <c r="Q32" s="87">
        <f>IF(O32="","",S32*L32*LOOKUP(RIGHT($C$2,3),定数!$A$6:$A$13,定数!$B$6:$B$13))</f>
        <v>-5557.9467253894663</v>
      </c>
      <c r="R32" s="87"/>
      <c r="S32" s="88">
        <f t="shared" si="7"/>
        <v>-68.999999999999773</v>
      </c>
      <c r="T32" s="88"/>
      <c r="U32" t="str">
        <f t="shared" si="10"/>
        <v/>
      </c>
      <c r="V32">
        <f t="shared" si="2"/>
        <v>3</v>
      </c>
      <c r="W32" s="41">
        <f t="shared" si="8"/>
        <v>196901.78642397304</v>
      </c>
      <c r="X32" s="42">
        <f t="shared" si="9"/>
        <v>5.9100000000000374E-2</v>
      </c>
      <c r="Y32" t="str">
        <f t="shared" si="3"/>
        <v/>
      </c>
      <c r="Z32">
        <f t="shared" si="4"/>
        <v>-5557.9467253894663</v>
      </c>
    </row>
    <row r="33" spans="1:26" x14ac:dyDescent="0.15">
      <c r="A33" s="35">
        <v>25</v>
      </c>
      <c r="B33" s="85">
        <f t="shared" si="0"/>
        <v>179706.9441209267</v>
      </c>
      <c r="C33" s="85"/>
      <c r="D33" s="50">
        <f>'検証シート　FIB1.27'!D33</f>
        <v>2019</v>
      </c>
      <c r="E33" s="8">
        <f>'検証シート　FIB1.27'!E33</f>
        <v>43982</v>
      </c>
      <c r="F33" s="35" t="s">
        <v>3</v>
      </c>
      <c r="G33" s="86">
        <f>'検証シート　FIB1.27'!G33:H33</f>
        <v>109.46</v>
      </c>
      <c r="H33" s="86"/>
      <c r="I33" s="50">
        <f>'検証シート　FIB1.27'!I33</f>
        <v>46</v>
      </c>
      <c r="J33" s="89">
        <f t="shared" si="6"/>
        <v>5391.2083236278004</v>
      </c>
      <c r="K33" s="90"/>
      <c r="L33" s="6">
        <f>IF(I33="","",(J33/I33)/LOOKUP(RIGHT($C$2,3),定数!$A$6:$A$13,定数!$B$6:$B$13))</f>
        <v>1.1720018094843043</v>
      </c>
      <c r="M33" s="50">
        <f>'検証シート　FIB1.27'!M33</f>
        <v>2019</v>
      </c>
      <c r="N33" s="8">
        <v>43982</v>
      </c>
      <c r="O33" s="86">
        <v>105.562</v>
      </c>
      <c r="P33" s="86"/>
      <c r="Q33" s="87">
        <f>IF(O33="","",S33*L33*LOOKUP(RIGHT($C$2,3),定数!$A$6:$A$13,定数!$B$6:$B$13))</f>
        <v>45684.630533698131</v>
      </c>
      <c r="R33" s="87"/>
      <c r="S33" s="88">
        <f t="shared" si="7"/>
        <v>389.79999999999961</v>
      </c>
      <c r="T33" s="88"/>
      <c r="U33" t="str">
        <f t="shared" si="10"/>
        <v/>
      </c>
      <c r="V33">
        <f t="shared" si="2"/>
        <v>0</v>
      </c>
      <c r="W33" s="41">
        <f t="shared" si="8"/>
        <v>196901.78642397304</v>
      </c>
      <c r="X33" s="42">
        <f t="shared" si="9"/>
        <v>8.7327000000000266E-2</v>
      </c>
      <c r="Y33">
        <f t="shared" si="3"/>
        <v>45684.630533698131</v>
      </c>
      <c r="Z33" t="str">
        <f t="shared" si="4"/>
        <v/>
      </c>
    </row>
    <row r="34" spans="1:26" x14ac:dyDescent="0.15">
      <c r="A34" s="35">
        <v>26</v>
      </c>
      <c r="B34" s="85">
        <f t="shared" si="0"/>
        <v>225391.57465462483</v>
      </c>
      <c r="C34" s="85"/>
      <c r="D34" s="50">
        <f>'検証シート　FIB1.27'!D34</f>
        <v>0</v>
      </c>
      <c r="E34" s="8">
        <f>'検証シート　FIB1.27'!E34</f>
        <v>0</v>
      </c>
      <c r="F34" s="35"/>
      <c r="G34" s="86">
        <f>'検証シート　FIB1.27'!G34:H34</f>
        <v>0</v>
      </c>
      <c r="H34" s="86"/>
      <c r="I34" s="50">
        <f>'検証シート　FIB1.27'!I34</f>
        <v>0</v>
      </c>
      <c r="J34" s="89">
        <f t="shared" si="6"/>
        <v>6761.7472396387448</v>
      </c>
      <c r="K34" s="90"/>
      <c r="L34" s="6" t="e">
        <f>IF(I34="","",(J34/I34)/LOOKUP(RIGHT($C$2,3),定数!$A$6:$A$13,定数!$B$6:$B$13))</f>
        <v>#DIV/0!</v>
      </c>
      <c r="M34" s="50">
        <f>'検証シート　FIB1.27'!M34</f>
        <v>0</v>
      </c>
      <c r="N34" s="8"/>
      <c r="O34" s="86"/>
      <c r="P34" s="86"/>
      <c r="Q34" s="87" t="str">
        <f>IF(O34="","",S34*L34*LOOKUP(RIGHT($C$2,3),定数!$A$6:$A$13,定数!$B$6:$B$13))</f>
        <v/>
      </c>
      <c r="R34" s="87"/>
      <c r="S34" s="88" t="str">
        <f t="shared" si="7"/>
        <v/>
      </c>
      <c r="T34" s="88"/>
      <c r="U34" t="str">
        <f t="shared" si="10"/>
        <v/>
      </c>
      <c r="V34" t="str">
        <f t="shared" si="2"/>
        <v/>
      </c>
      <c r="W34" s="41">
        <f t="shared" si="8"/>
        <v>225391.57465462483</v>
      </c>
      <c r="X34" s="42">
        <f t="shared" si="9"/>
        <v>0</v>
      </c>
      <c r="Y34" t="str">
        <f t="shared" si="3"/>
        <v/>
      </c>
      <c r="Z34" t="str">
        <f t="shared" si="4"/>
        <v/>
      </c>
    </row>
    <row r="35" spans="1:26" x14ac:dyDescent="0.15">
      <c r="A35" s="35">
        <v>27</v>
      </c>
      <c r="B35" s="85" t="str">
        <f t="shared" si="0"/>
        <v/>
      </c>
      <c r="C35" s="85"/>
      <c r="D35" s="35"/>
      <c r="E35" s="8"/>
      <c r="F35" s="35"/>
      <c r="G35" s="86"/>
      <c r="H35" s="86"/>
      <c r="I35" s="35"/>
      <c r="J35" s="89" t="str">
        <f t="shared" si="6"/>
        <v/>
      </c>
      <c r="K35" s="90"/>
      <c r="L35" s="6" t="str">
        <f>IF(I35="","",(J35/I35)/LOOKUP(RIGHT($C$2,3),定数!$A$6:$A$13,定数!$B$6:$B$13))</f>
        <v/>
      </c>
      <c r="M35" s="50">
        <f>'検証シート　FIB1.27'!M35</f>
        <v>0</v>
      </c>
      <c r="N35" s="8"/>
      <c r="O35" s="86"/>
      <c r="P35" s="86"/>
      <c r="Q35" s="87" t="str">
        <f>IF(O35="","",S35*L35*LOOKUP(RIGHT($C$2,3),定数!$A$6:$A$13,定数!$B$6:$B$13))</f>
        <v/>
      </c>
      <c r="R35" s="87"/>
      <c r="S35" s="88" t="str">
        <f t="shared" si="7"/>
        <v/>
      </c>
      <c r="T35" s="88"/>
      <c r="U35" t="str">
        <f t="shared" si="10"/>
        <v/>
      </c>
      <c r="V35" t="str">
        <f t="shared" si="2"/>
        <v/>
      </c>
      <c r="W35" s="41" t="str">
        <f t="shared" si="8"/>
        <v/>
      </c>
      <c r="X35" s="42" t="str">
        <f t="shared" si="9"/>
        <v/>
      </c>
      <c r="Y35" t="str">
        <f t="shared" si="3"/>
        <v/>
      </c>
      <c r="Z35" t="str">
        <f t="shared" si="4"/>
        <v/>
      </c>
    </row>
    <row r="36" spans="1:26" x14ac:dyDescent="0.15">
      <c r="A36" s="35">
        <v>28</v>
      </c>
      <c r="B36" s="85" t="str">
        <f t="shared" si="0"/>
        <v/>
      </c>
      <c r="C36" s="85"/>
      <c r="D36" s="35"/>
      <c r="E36" s="8"/>
      <c r="F36" s="35"/>
      <c r="G36" s="86"/>
      <c r="H36" s="86"/>
      <c r="I36" s="35"/>
      <c r="J36" s="89" t="str">
        <f t="shared" si="6"/>
        <v/>
      </c>
      <c r="K36" s="90"/>
      <c r="L36" s="6" t="str">
        <f>IF(I36="","",(J36/I36)/LOOKUP(RIGHT($C$2,3),定数!$A$6:$A$13,定数!$B$6:$B$13))</f>
        <v/>
      </c>
      <c r="M36" s="35"/>
      <c r="N36" s="8"/>
      <c r="O36" s="86"/>
      <c r="P36" s="86"/>
      <c r="Q36" s="87" t="str">
        <f>IF(O36="","",S36*L36*LOOKUP(RIGHT($C$2,3),定数!$A$6:$A$13,定数!$B$6:$B$13))</f>
        <v/>
      </c>
      <c r="R36" s="87"/>
      <c r="S36" s="88" t="str">
        <f t="shared" si="7"/>
        <v/>
      </c>
      <c r="T36" s="88"/>
      <c r="U36" t="str">
        <f t="shared" si="10"/>
        <v/>
      </c>
      <c r="V36" t="str">
        <f t="shared" si="2"/>
        <v/>
      </c>
      <c r="W36" s="41" t="str">
        <f t="shared" si="8"/>
        <v/>
      </c>
      <c r="X36" s="42" t="str">
        <f t="shared" si="9"/>
        <v/>
      </c>
      <c r="Y36" t="str">
        <f t="shared" si="3"/>
        <v/>
      </c>
      <c r="Z36" t="str">
        <f t="shared" si="4"/>
        <v/>
      </c>
    </row>
    <row r="37" spans="1:26" x14ac:dyDescent="0.15">
      <c r="A37" s="35">
        <v>29</v>
      </c>
      <c r="B37" s="85" t="str">
        <f t="shared" si="0"/>
        <v/>
      </c>
      <c r="C37" s="85"/>
      <c r="D37" s="35"/>
      <c r="E37" s="8"/>
      <c r="F37" s="35"/>
      <c r="G37" s="86"/>
      <c r="H37" s="86"/>
      <c r="I37" s="35"/>
      <c r="J37" s="89" t="str">
        <f t="shared" si="6"/>
        <v/>
      </c>
      <c r="K37" s="90"/>
      <c r="L37" s="6" t="str">
        <f>IF(I37="","",(J37/I37)/LOOKUP(RIGHT($C$2,3),定数!$A$6:$A$13,定数!$B$6:$B$13))</f>
        <v/>
      </c>
      <c r="M37" s="35"/>
      <c r="N37" s="8"/>
      <c r="O37" s="86"/>
      <c r="P37" s="86"/>
      <c r="Q37" s="87" t="str">
        <f>IF(O37="","",S37*L37*LOOKUP(RIGHT($C$2,3),定数!$A$6:$A$13,定数!$B$6:$B$13))</f>
        <v/>
      </c>
      <c r="R37" s="87"/>
      <c r="S37" s="88" t="str">
        <f t="shared" si="7"/>
        <v/>
      </c>
      <c r="T37" s="88"/>
      <c r="U37" t="str">
        <f t="shared" si="10"/>
        <v/>
      </c>
      <c r="V37" t="str">
        <f t="shared" si="2"/>
        <v/>
      </c>
      <c r="W37" s="41" t="str">
        <f t="shared" si="8"/>
        <v/>
      </c>
      <c r="X37" s="42" t="str">
        <f t="shared" si="9"/>
        <v/>
      </c>
      <c r="Y37" t="str">
        <f t="shared" si="3"/>
        <v/>
      </c>
      <c r="Z37" t="str">
        <f t="shared" si="4"/>
        <v/>
      </c>
    </row>
    <row r="38" spans="1:26" x14ac:dyDescent="0.15">
      <c r="A38" s="35">
        <v>30</v>
      </c>
      <c r="B38" s="85" t="str">
        <f t="shared" si="0"/>
        <v/>
      </c>
      <c r="C38" s="85"/>
      <c r="D38" s="35"/>
      <c r="E38" s="8"/>
      <c r="F38" s="35"/>
      <c r="G38" s="86"/>
      <c r="H38" s="86"/>
      <c r="I38" s="35"/>
      <c r="J38" s="89" t="str">
        <f t="shared" si="6"/>
        <v/>
      </c>
      <c r="K38" s="90"/>
      <c r="L38" s="6" t="str">
        <f>IF(I38="","",(J38/I38)/LOOKUP(RIGHT($C$2,3),定数!$A$6:$A$13,定数!$B$6:$B$13))</f>
        <v/>
      </c>
      <c r="M38" s="35"/>
      <c r="N38" s="8"/>
      <c r="O38" s="86"/>
      <c r="P38" s="86"/>
      <c r="Q38" s="87" t="str">
        <f>IF(O38="","",S38*L38*LOOKUP(RIGHT($C$2,3),定数!$A$6:$A$13,定数!$B$6:$B$13))</f>
        <v/>
      </c>
      <c r="R38" s="87"/>
      <c r="S38" s="88" t="str">
        <f t="shared" si="7"/>
        <v/>
      </c>
      <c r="T38" s="88"/>
      <c r="U38" t="str">
        <f t="shared" si="10"/>
        <v/>
      </c>
      <c r="V38" t="str">
        <f t="shared" si="2"/>
        <v/>
      </c>
      <c r="W38" s="41" t="str">
        <f t="shared" si="8"/>
        <v/>
      </c>
      <c r="X38" s="42" t="str">
        <f t="shared" si="9"/>
        <v/>
      </c>
      <c r="Y38" t="str">
        <f t="shared" si="3"/>
        <v/>
      </c>
      <c r="Z38" t="str">
        <f t="shared" si="4"/>
        <v/>
      </c>
    </row>
    <row r="39" spans="1:26" x14ac:dyDescent="0.15">
      <c r="A39" s="35">
        <v>31</v>
      </c>
      <c r="B39" s="85" t="str">
        <f t="shared" si="0"/>
        <v/>
      </c>
      <c r="C39" s="85"/>
      <c r="D39" s="35"/>
      <c r="E39" s="8"/>
      <c r="F39" s="35"/>
      <c r="G39" s="86"/>
      <c r="H39" s="86"/>
      <c r="I39" s="35"/>
      <c r="J39" s="89" t="str">
        <f t="shared" si="6"/>
        <v/>
      </c>
      <c r="K39" s="90"/>
      <c r="L39" s="6" t="str">
        <f>IF(I39="","",(J39/I39)/LOOKUP(RIGHT($C$2,3),定数!$A$6:$A$13,定数!$B$6:$B$13))</f>
        <v/>
      </c>
      <c r="M39" s="35"/>
      <c r="N39" s="8"/>
      <c r="O39" s="86"/>
      <c r="P39" s="86"/>
      <c r="Q39" s="87" t="str">
        <f>IF(O39="","",S39*L39*LOOKUP(RIGHT($C$2,3),定数!$A$6:$A$13,定数!$B$6:$B$13))</f>
        <v/>
      </c>
      <c r="R39" s="87"/>
      <c r="S39" s="88" t="str">
        <f t="shared" si="7"/>
        <v/>
      </c>
      <c r="T39" s="88"/>
      <c r="U39" t="str">
        <f t="shared" si="10"/>
        <v/>
      </c>
      <c r="V39" t="str">
        <f t="shared" si="2"/>
        <v/>
      </c>
      <c r="W39" s="41" t="str">
        <f t="shared" si="8"/>
        <v/>
      </c>
      <c r="X39" s="42" t="str">
        <f t="shared" si="9"/>
        <v/>
      </c>
      <c r="Y39" t="str">
        <f t="shared" si="3"/>
        <v/>
      </c>
      <c r="Z39" t="str">
        <f t="shared" si="4"/>
        <v/>
      </c>
    </row>
    <row r="40" spans="1:26" x14ac:dyDescent="0.15">
      <c r="A40" s="35">
        <v>32</v>
      </c>
      <c r="B40" s="85" t="str">
        <f t="shared" si="0"/>
        <v/>
      </c>
      <c r="C40" s="85"/>
      <c r="D40" s="35"/>
      <c r="E40" s="8"/>
      <c r="F40" s="35"/>
      <c r="G40" s="86"/>
      <c r="H40" s="86"/>
      <c r="I40" s="35"/>
      <c r="J40" s="89" t="str">
        <f t="shared" si="6"/>
        <v/>
      </c>
      <c r="K40" s="90"/>
      <c r="L40" s="6" t="str">
        <f>IF(I40="","",(J40/I40)/LOOKUP(RIGHT($C$2,3),定数!$A$6:$A$13,定数!$B$6:$B$13))</f>
        <v/>
      </c>
      <c r="M40" s="35"/>
      <c r="N40" s="8"/>
      <c r="O40" s="86"/>
      <c r="P40" s="86"/>
      <c r="Q40" s="87" t="str">
        <f>IF(O40="","",S40*L40*LOOKUP(RIGHT($C$2,3),定数!$A$6:$A$13,定数!$B$6:$B$13))</f>
        <v/>
      </c>
      <c r="R40" s="87"/>
      <c r="S40" s="88" t="str">
        <f t="shared" si="7"/>
        <v/>
      </c>
      <c r="T40" s="88"/>
      <c r="U40" t="str">
        <f t="shared" si="10"/>
        <v/>
      </c>
      <c r="V40" t="str">
        <f t="shared" si="2"/>
        <v/>
      </c>
      <c r="W40" s="41" t="str">
        <f t="shared" si="8"/>
        <v/>
      </c>
      <c r="X40" s="42" t="str">
        <f t="shared" si="9"/>
        <v/>
      </c>
      <c r="Y40" t="str">
        <f t="shared" si="3"/>
        <v/>
      </c>
      <c r="Z40" t="str">
        <f t="shared" si="4"/>
        <v/>
      </c>
    </row>
    <row r="41" spans="1:26" x14ac:dyDescent="0.15">
      <c r="A41" s="35">
        <v>33</v>
      </c>
      <c r="B41" s="85" t="str">
        <f t="shared" si="0"/>
        <v/>
      </c>
      <c r="C41" s="85"/>
      <c r="D41" s="35"/>
      <c r="E41" s="8"/>
      <c r="F41" s="35"/>
      <c r="G41" s="86"/>
      <c r="H41" s="86"/>
      <c r="I41" s="35"/>
      <c r="J41" s="89" t="str">
        <f t="shared" si="6"/>
        <v/>
      </c>
      <c r="K41" s="90"/>
      <c r="L41" s="6" t="str">
        <f>IF(I41="","",(J41/I41)/LOOKUP(RIGHT($C$2,3),定数!$A$6:$A$13,定数!$B$6:$B$13))</f>
        <v/>
      </c>
      <c r="M41" s="35"/>
      <c r="N41" s="8"/>
      <c r="O41" s="86"/>
      <c r="P41" s="86"/>
      <c r="Q41" s="87" t="str">
        <f>IF(O41="","",S41*L41*LOOKUP(RIGHT($C$2,3),定数!$A$6:$A$13,定数!$B$6:$B$13))</f>
        <v/>
      </c>
      <c r="R41" s="87"/>
      <c r="S41" s="88" t="str">
        <f t="shared" si="7"/>
        <v/>
      </c>
      <c r="T41" s="88"/>
      <c r="U41" t="str">
        <f t="shared" si="10"/>
        <v/>
      </c>
      <c r="V41" t="str">
        <f t="shared" si="2"/>
        <v/>
      </c>
      <c r="W41" s="41" t="str">
        <f t="shared" si="8"/>
        <v/>
      </c>
      <c r="X41" s="42" t="str">
        <f t="shared" si="9"/>
        <v/>
      </c>
      <c r="Y41" t="str">
        <f t="shared" si="3"/>
        <v/>
      </c>
      <c r="Z41" t="str">
        <f t="shared" si="4"/>
        <v/>
      </c>
    </row>
    <row r="42" spans="1:26" x14ac:dyDescent="0.15">
      <c r="A42" s="35">
        <v>34</v>
      </c>
      <c r="B42" s="85" t="str">
        <f t="shared" si="0"/>
        <v/>
      </c>
      <c r="C42" s="85"/>
      <c r="D42" s="35"/>
      <c r="E42" s="8"/>
      <c r="F42" s="35"/>
      <c r="G42" s="86"/>
      <c r="H42" s="86"/>
      <c r="I42" s="35"/>
      <c r="J42" s="89" t="str">
        <f t="shared" si="6"/>
        <v/>
      </c>
      <c r="K42" s="90"/>
      <c r="L42" s="6" t="str">
        <f>IF(I42="","",(J42/I42)/LOOKUP(RIGHT($C$2,3),定数!$A$6:$A$13,定数!$B$6:$B$13))</f>
        <v/>
      </c>
      <c r="M42" s="35"/>
      <c r="N42" s="8"/>
      <c r="O42" s="86"/>
      <c r="P42" s="86"/>
      <c r="Q42" s="87" t="str">
        <f>IF(O42="","",S42*L42*LOOKUP(RIGHT($C$2,3),定数!$A$6:$A$13,定数!$B$6:$B$13))</f>
        <v/>
      </c>
      <c r="R42" s="87"/>
      <c r="S42" s="88" t="str">
        <f t="shared" si="7"/>
        <v/>
      </c>
      <c r="T42" s="88"/>
      <c r="U42" t="str">
        <f t="shared" si="10"/>
        <v/>
      </c>
      <c r="V42" t="str">
        <f t="shared" si="2"/>
        <v/>
      </c>
      <c r="W42" s="41" t="str">
        <f t="shared" si="8"/>
        <v/>
      </c>
      <c r="X42" s="42" t="str">
        <f t="shared" si="9"/>
        <v/>
      </c>
      <c r="Y42" t="str">
        <f t="shared" si="3"/>
        <v/>
      </c>
      <c r="Z42" t="str">
        <f t="shared" si="4"/>
        <v/>
      </c>
    </row>
    <row r="43" spans="1:26" x14ac:dyDescent="0.15">
      <c r="A43" s="35">
        <v>35</v>
      </c>
      <c r="B43" s="85" t="str">
        <f t="shared" si="0"/>
        <v/>
      </c>
      <c r="C43" s="85"/>
      <c r="D43" s="35"/>
      <c r="E43" s="8"/>
      <c r="F43" s="35"/>
      <c r="G43" s="86"/>
      <c r="H43" s="86"/>
      <c r="I43" s="35"/>
      <c r="J43" s="89" t="str">
        <f t="shared" si="6"/>
        <v/>
      </c>
      <c r="K43" s="90"/>
      <c r="L43" s="6" t="str">
        <f>IF(I43="","",(J43/I43)/LOOKUP(RIGHT($C$2,3),定数!$A$6:$A$13,定数!$B$6:$B$13))</f>
        <v/>
      </c>
      <c r="M43" s="35"/>
      <c r="N43" s="8"/>
      <c r="O43" s="86"/>
      <c r="P43" s="86"/>
      <c r="Q43" s="87" t="str">
        <f>IF(O43="","",S43*L43*LOOKUP(RIGHT($C$2,3),定数!$A$6:$A$13,定数!$B$6:$B$13))</f>
        <v/>
      </c>
      <c r="R43" s="87"/>
      <c r="S43" s="88" t="str">
        <f t="shared" si="7"/>
        <v/>
      </c>
      <c r="T43" s="88"/>
      <c r="U43" t="str">
        <f t="shared" si="10"/>
        <v/>
      </c>
      <c r="V43" t="str">
        <f t="shared" si="2"/>
        <v/>
      </c>
      <c r="W43" s="41" t="str">
        <f t="shared" si="8"/>
        <v/>
      </c>
      <c r="X43" s="42" t="str">
        <f t="shared" si="9"/>
        <v/>
      </c>
      <c r="Y43" t="str">
        <f t="shared" si="3"/>
        <v/>
      </c>
      <c r="Z43" t="str">
        <f t="shared" si="4"/>
        <v/>
      </c>
    </row>
    <row r="44" spans="1:26" x14ac:dyDescent="0.15">
      <c r="A44" s="35">
        <v>36</v>
      </c>
      <c r="B44" s="85" t="str">
        <f t="shared" si="0"/>
        <v/>
      </c>
      <c r="C44" s="85"/>
      <c r="D44" s="35"/>
      <c r="E44" s="8"/>
      <c r="F44" s="35"/>
      <c r="G44" s="86"/>
      <c r="H44" s="86"/>
      <c r="I44" s="35"/>
      <c r="J44" s="89" t="str">
        <f t="shared" si="6"/>
        <v/>
      </c>
      <c r="K44" s="90"/>
      <c r="L44" s="6" t="str">
        <f>IF(I44="","",(J44/I44)/LOOKUP(RIGHT($C$2,3),定数!$A$6:$A$13,定数!$B$6:$B$13))</f>
        <v/>
      </c>
      <c r="M44" s="35"/>
      <c r="N44" s="8"/>
      <c r="O44" s="86"/>
      <c r="P44" s="86"/>
      <c r="Q44" s="87" t="str">
        <f>IF(O44="","",S44*L44*LOOKUP(RIGHT($C$2,3),定数!$A$6:$A$13,定数!$B$6:$B$13))</f>
        <v/>
      </c>
      <c r="R44" s="87"/>
      <c r="S44" s="88" t="str">
        <f t="shared" si="7"/>
        <v/>
      </c>
      <c r="T44" s="88"/>
      <c r="U44" t="str">
        <f t="shared" si="10"/>
        <v/>
      </c>
      <c r="V44" t="str">
        <f t="shared" si="2"/>
        <v/>
      </c>
      <c r="W44" s="41" t="str">
        <f t="shared" si="8"/>
        <v/>
      </c>
      <c r="X44" s="42" t="str">
        <f t="shared" si="9"/>
        <v/>
      </c>
      <c r="Y44" t="str">
        <f t="shared" si="3"/>
        <v/>
      </c>
      <c r="Z44" t="str">
        <f t="shared" si="4"/>
        <v/>
      </c>
    </row>
    <row r="45" spans="1:26" x14ac:dyDescent="0.15">
      <c r="A45" s="35">
        <v>37</v>
      </c>
      <c r="B45" s="85" t="str">
        <f t="shared" si="0"/>
        <v/>
      </c>
      <c r="C45" s="85"/>
      <c r="D45" s="35"/>
      <c r="E45" s="8"/>
      <c r="F45" s="35"/>
      <c r="G45" s="86"/>
      <c r="H45" s="86"/>
      <c r="I45" s="35"/>
      <c r="J45" s="89" t="str">
        <f t="shared" si="6"/>
        <v/>
      </c>
      <c r="K45" s="90"/>
      <c r="L45" s="6" t="str">
        <f>IF(I45="","",(J45/I45)/LOOKUP(RIGHT($C$2,3),定数!$A$6:$A$13,定数!$B$6:$B$13))</f>
        <v/>
      </c>
      <c r="M45" s="35"/>
      <c r="N45" s="8"/>
      <c r="O45" s="86"/>
      <c r="P45" s="86"/>
      <c r="Q45" s="87" t="str">
        <f>IF(O45="","",S45*L45*LOOKUP(RIGHT($C$2,3),定数!$A$6:$A$13,定数!$B$6:$B$13))</f>
        <v/>
      </c>
      <c r="R45" s="87"/>
      <c r="S45" s="88" t="str">
        <f t="shared" si="7"/>
        <v/>
      </c>
      <c r="T45" s="88"/>
      <c r="U45" t="str">
        <f t="shared" si="10"/>
        <v/>
      </c>
      <c r="V45" t="str">
        <f t="shared" si="2"/>
        <v/>
      </c>
      <c r="W45" s="41" t="str">
        <f t="shared" si="8"/>
        <v/>
      </c>
      <c r="X45" s="42" t="str">
        <f t="shared" si="9"/>
        <v/>
      </c>
      <c r="Y45" t="str">
        <f t="shared" si="3"/>
        <v/>
      </c>
      <c r="Z45" t="str">
        <f t="shared" si="4"/>
        <v/>
      </c>
    </row>
    <row r="46" spans="1:26" x14ac:dyDescent="0.15">
      <c r="A46" s="35">
        <v>38</v>
      </c>
      <c r="B46" s="85" t="str">
        <f t="shared" si="0"/>
        <v/>
      </c>
      <c r="C46" s="85"/>
      <c r="D46" s="35"/>
      <c r="E46" s="8"/>
      <c r="F46" s="35"/>
      <c r="G46" s="86"/>
      <c r="H46" s="86"/>
      <c r="I46" s="35"/>
      <c r="J46" s="89" t="str">
        <f t="shared" si="6"/>
        <v/>
      </c>
      <c r="K46" s="90"/>
      <c r="L46" s="6" t="str">
        <f>IF(I46="","",(J46/I46)/LOOKUP(RIGHT($C$2,3),定数!$A$6:$A$13,定数!$B$6:$B$13))</f>
        <v/>
      </c>
      <c r="M46" s="35"/>
      <c r="N46" s="8"/>
      <c r="O46" s="86"/>
      <c r="P46" s="86"/>
      <c r="Q46" s="87" t="str">
        <f>IF(O46="","",S46*L46*LOOKUP(RIGHT($C$2,3),定数!$A$6:$A$13,定数!$B$6:$B$13))</f>
        <v/>
      </c>
      <c r="R46" s="87"/>
      <c r="S46" s="88" t="str">
        <f t="shared" si="7"/>
        <v/>
      </c>
      <c r="T46" s="88"/>
      <c r="U46" t="str">
        <f t="shared" si="10"/>
        <v/>
      </c>
      <c r="V46" t="str">
        <f t="shared" si="2"/>
        <v/>
      </c>
      <c r="W46" s="41" t="str">
        <f t="shared" si="8"/>
        <v/>
      </c>
      <c r="X46" s="42" t="str">
        <f t="shared" si="9"/>
        <v/>
      </c>
      <c r="Y46" t="str">
        <f t="shared" si="3"/>
        <v/>
      </c>
      <c r="Z46" t="str">
        <f t="shared" si="4"/>
        <v/>
      </c>
    </row>
    <row r="47" spans="1:26" x14ac:dyDescent="0.15">
      <c r="A47" s="35">
        <v>39</v>
      </c>
      <c r="B47" s="85" t="str">
        <f t="shared" si="0"/>
        <v/>
      </c>
      <c r="C47" s="85"/>
      <c r="D47" s="35"/>
      <c r="E47" s="8"/>
      <c r="F47" s="35"/>
      <c r="G47" s="86"/>
      <c r="H47" s="86"/>
      <c r="I47" s="35"/>
      <c r="J47" s="89" t="str">
        <f t="shared" si="6"/>
        <v/>
      </c>
      <c r="K47" s="90"/>
      <c r="L47" s="6" t="str">
        <f>IF(I47="","",(J47/I47)/LOOKUP(RIGHT($C$2,3),定数!$A$6:$A$13,定数!$B$6:$B$13))</f>
        <v/>
      </c>
      <c r="M47" s="35"/>
      <c r="N47" s="8"/>
      <c r="O47" s="86"/>
      <c r="P47" s="86"/>
      <c r="Q47" s="87" t="str">
        <f>IF(O47="","",S47*L47*LOOKUP(RIGHT($C$2,3),定数!$A$6:$A$13,定数!$B$6:$B$13))</f>
        <v/>
      </c>
      <c r="R47" s="87"/>
      <c r="S47" s="88" t="str">
        <f t="shared" si="7"/>
        <v/>
      </c>
      <c r="T47" s="88"/>
      <c r="U47" t="str">
        <f t="shared" si="10"/>
        <v/>
      </c>
      <c r="V47" t="str">
        <f t="shared" si="2"/>
        <v/>
      </c>
      <c r="W47" s="41" t="str">
        <f t="shared" si="8"/>
        <v/>
      </c>
      <c r="X47" s="42" t="str">
        <f t="shared" si="9"/>
        <v/>
      </c>
      <c r="Y47" t="str">
        <f t="shared" si="3"/>
        <v/>
      </c>
      <c r="Z47" t="str">
        <f t="shared" si="4"/>
        <v/>
      </c>
    </row>
    <row r="48" spans="1:26" x14ac:dyDescent="0.15">
      <c r="A48" s="35">
        <v>40</v>
      </c>
      <c r="B48" s="85" t="str">
        <f t="shared" si="0"/>
        <v/>
      </c>
      <c r="C48" s="85"/>
      <c r="D48" s="35"/>
      <c r="E48" s="8"/>
      <c r="F48" s="35"/>
      <c r="G48" s="86"/>
      <c r="H48" s="86"/>
      <c r="I48" s="35"/>
      <c r="J48" s="89" t="str">
        <f t="shared" si="6"/>
        <v/>
      </c>
      <c r="K48" s="90"/>
      <c r="L48" s="6" t="str">
        <f>IF(I48="","",(J48/I48)/LOOKUP(RIGHT($C$2,3),定数!$A$6:$A$13,定数!$B$6:$B$13))</f>
        <v/>
      </c>
      <c r="M48" s="35"/>
      <c r="N48" s="8"/>
      <c r="O48" s="86"/>
      <c r="P48" s="86"/>
      <c r="Q48" s="87" t="str">
        <f>IF(O48="","",S48*L48*LOOKUP(RIGHT($C$2,3),定数!$A$6:$A$13,定数!$B$6:$B$13))</f>
        <v/>
      </c>
      <c r="R48" s="87"/>
      <c r="S48" s="88" t="str">
        <f t="shared" si="7"/>
        <v/>
      </c>
      <c r="T48" s="88"/>
      <c r="U48" t="str">
        <f t="shared" si="10"/>
        <v/>
      </c>
      <c r="V48" t="str">
        <f t="shared" si="2"/>
        <v/>
      </c>
      <c r="W48" s="41" t="str">
        <f t="shared" si="8"/>
        <v/>
      </c>
      <c r="X48" s="42" t="str">
        <f t="shared" si="9"/>
        <v/>
      </c>
      <c r="Y48" t="str">
        <f t="shared" si="3"/>
        <v/>
      </c>
      <c r="Z48" t="str">
        <f t="shared" si="4"/>
        <v/>
      </c>
    </row>
    <row r="49" spans="1:26" x14ac:dyDescent="0.15">
      <c r="A49" s="35">
        <v>41</v>
      </c>
      <c r="B49" s="85" t="str">
        <f t="shared" si="0"/>
        <v/>
      </c>
      <c r="C49" s="85"/>
      <c r="D49" s="35"/>
      <c r="E49" s="8"/>
      <c r="F49" s="35"/>
      <c r="G49" s="86"/>
      <c r="H49" s="86"/>
      <c r="I49" s="35"/>
      <c r="J49" s="89" t="str">
        <f t="shared" si="6"/>
        <v/>
      </c>
      <c r="K49" s="90"/>
      <c r="L49" s="6" t="str">
        <f>IF(I49="","",(J49/I49)/LOOKUP(RIGHT($C$2,3),定数!$A$6:$A$13,定数!$B$6:$B$13))</f>
        <v/>
      </c>
      <c r="M49" s="35"/>
      <c r="N49" s="8"/>
      <c r="O49" s="86"/>
      <c r="P49" s="86"/>
      <c r="Q49" s="87" t="str">
        <f>IF(O49="","",S49*L49*LOOKUP(RIGHT($C$2,3),定数!$A$6:$A$13,定数!$B$6:$B$13))</f>
        <v/>
      </c>
      <c r="R49" s="87"/>
      <c r="S49" s="88" t="str">
        <f t="shared" si="7"/>
        <v/>
      </c>
      <c r="T49" s="88"/>
      <c r="U49" t="str">
        <f t="shared" si="10"/>
        <v/>
      </c>
      <c r="V49" t="str">
        <f t="shared" si="2"/>
        <v/>
      </c>
      <c r="W49" s="41" t="str">
        <f t="shared" si="8"/>
        <v/>
      </c>
      <c r="X49" s="42" t="str">
        <f t="shared" si="9"/>
        <v/>
      </c>
      <c r="Y49" t="str">
        <f t="shared" si="3"/>
        <v/>
      </c>
      <c r="Z49" t="str">
        <f t="shared" si="4"/>
        <v/>
      </c>
    </row>
    <row r="50" spans="1:26" x14ac:dyDescent="0.15">
      <c r="A50" s="35">
        <v>42</v>
      </c>
      <c r="B50" s="85" t="str">
        <f t="shared" si="0"/>
        <v/>
      </c>
      <c r="C50" s="85"/>
      <c r="D50" s="35"/>
      <c r="E50" s="8"/>
      <c r="F50" s="35"/>
      <c r="G50" s="86"/>
      <c r="H50" s="86"/>
      <c r="I50" s="35"/>
      <c r="J50" s="89" t="str">
        <f t="shared" si="6"/>
        <v/>
      </c>
      <c r="K50" s="90"/>
      <c r="L50" s="6" t="str">
        <f>IF(I50="","",(J50/I50)/LOOKUP(RIGHT($C$2,3),定数!$A$6:$A$13,定数!$B$6:$B$13))</f>
        <v/>
      </c>
      <c r="M50" s="35"/>
      <c r="N50" s="8"/>
      <c r="O50" s="86"/>
      <c r="P50" s="86"/>
      <c r="Q50" s="87" t="str">
        <f>IF(O50="","",S50*L50*LOOKUP(RIGHT($C$2,3),定数!$A$6:$A$13,定数!$B$6:$B$13))</f>
        <v/>
      </c>
      <c r="R50" s="87"/>
      <c r="S50" s="88" t="str">
        <f t="shared" si="7"/>
        <v/>
      </c>
      <c r="T50" s="88"/>
      <c r="U50" t="str">
        <f t="shared" si="10"/>
        <v/>
      </c>
      <c r="V50" t="str">
        <f t="shared" si="2"/>
        <v/>
      </c>
      <c r="W50" s="41" t="str">
        <f t="shared" si="8"/>
        <v/>
      </c>
      <c r="X50" s="42" t="str">
        <f t="shared" si="9"/>
        <v/>
      </c>
      <c r="Y50" t="str">
        <f t="shared" si="3"/>
        <v/>
      </c>
      <c r="Z50" t="str">
        <f t="shared" si="4"/>
        <v/>
      </c>
    </row>
    <row r="51" spans="1:26" x14ac:dyDescent="0.15">
      <c r="A51" s="35">
        <v>43</v>
      </c>
      <c r="B51" s="85" t="str">
        <f t="shared" si="0"/>
        <v/>
      </c>
      <c r="C51" s="85"/>
      <c r="D51" s="35"/>
      <c r="E51" s="8"/>
      <c r="F51" s="35"/>
      <c r="G51" s="86"/>
      <c r="H51" s="86"/>
      <c r="I51" s="35"/>
      <c r="J51" s="89" t="str">
        <f t="shared" si="6"/>
        <v/>
      </c>
      <c r="K51" s="90"/>
      <c r="L51" s="6" t="str">
        <f>IF(I51="","",(J51/I51)/LOOKUP(RIGHT($C$2,3),定数!$A$6:$A$13,定数!$B$6:$B$13))</f>
        <v/>
      </c>
      <c r="M51" s="35"/>
      <c r="N51" s="8"/>
      <c r="O51" s="86"/>
      <c r="P51" s="86"/>
      <c r="Q51" s="87" t="str">
        <f>IF(O51="","",S51*L51*LOOKUP(RIGHT($C$2,3),定数!$A$6:$A$13,定数!$B$6:$B$13))</f>
        <v/>
      </c>
      <c r="R51" s="87"/>
      <c r="S51" s="88" t="str">
        <f t="shared" si="7"/>
        <v/>
      </c>
      <c r="T51" s="88"/>
      <c r="U51" t="str">
        <f t="shared" si="10"/>
        <v/>
      </c>
      <c r="V51" t="str">
        <f t="shared" si="2"/>
        <v/>
      </c>
      <c r="W51" s="41" t="str">
        <f t="shared" si="8"/>
        <v/>
      </c>
      <c r="X51" s="42" t="str">
        <f t="shared" si="9"/>
        <v/>
      </c>
      <c r="Y51" t="str">
        <f t="shared" si="3"/>
        <v/>
      </c>
      <c r="Z51" t="str">
        <f t="shared" si="4"/>
        <v/>
      </c>
    </row>
    <row r="52" spans="1:26" x14ac:dyDescent="0.15">
      <c r="A52" s="35">
        <v>44</v>
      </c>
      <c r="B52" s="85" t="str">
        <f t="shared" si="0"/>
        <v/>
      </c>
      <c r="C52" s="85"/>
      <c r="D52" s="35"/>
      <c r="E52" s="8"/>
      <c r="F52" s="35"/>
      <c r="G52" s="86"/>
      <c r="H52" s="86"/>
      <c r="I52" s="35"/>
      <c r="J52" s="89" t="str">
        <f t="shared" si="6"/>
        <v/>
      </c>
      <c r="K52" s="90"/>
      <c r="L52" s="6" t="str">
        <f>IF(I52="","",(J52/I52)/LOOKUP(RIGHT($C$2,3),定数!$A$6:$A$13,定数!$B$6:$B$13))</f>
        <v/>
      </c>
      <c r="M52" s="35"/>
      <c r="N52" s="8"/>
      <c r="O52" s="86"/>
      <c r="P52" s="86"/>
      <c r="Q52" s="87" t="str">
        <f>IF(O52="","",S52*L52*LOOKUP(RIGHT($C$2,3),定数!$A$6:$A$13,定数!$B$6:$B$13))</f>
        <v/>
      </c>
      <c r="R52" s="87"/>
      <c r="S52" s="88" t="str">
        <f t="shared" si="7"/>
        <v/>
      </c>
      <c r="T52" s="88"/>
      <c r="U52" t="str">
        <f t="shared" si="10"/>
        <v/>
      </c>
      <c r="V52" t="str">
        <f t="shared" si="2"/>
        <v/>
      </c>
      <c r="W52" s="41" t="str">
        <f t="shared" si="8"/>
        <v/>
      </c>
      <c r="X52" s="42" t="str">
        <f t="shared" si="9"/>
        <v/>
      </c>
      <c r="Y52" t="str">
        <f t="shared" si="3"/>
        <v/>
      </c>
      <c r="Z52" t="str">
        <f t="shared" si="4"/>
        <v/>
      </c>
    </row>
    <row r="53" spans="1:26" x14ac:dyDescent="0.15">
      <c r="A53" s="35">
        <v>45</v>
      </c>
      <c r="B53" s="85" t="str">
        <f t="shared" si="0"/>
        <v/>
      </c>
      <c r="C53" s="85"/>
      <c r="D53" s="35"/>
      <c r="E53" s="8"/>
      <c r="F53" s="35"/>
      <c r="G53" s="86"/>
      <c r="H53" s="86"/>
      <c r="I53" s="35"/>
      <c r="J53" s="89" t="str">
        <f t="shared" si="6"/>
        <v/>
      </c>
      <c r="K53" s="90"/>
      <c r="L53" s="6" t="str">
        <f>IF(I53="","",(J53/I53)/LOOKUP(RIGHT($C$2,3),定数!$A$6:$A$13,定数!$B$6:$B$13))</f>
        <v/>
      </c>
      <c r="M53" s="35"/>
      <c r="N53" s="8"/>
      <c r="O53" s="86"/>
      <c r="P53" s="86"/>
      <c r="Q53" s="87" t="str">
        <f>IF(O53="","",S53*L53*LOOKUP(RIGHT($C$2,3),定数!$A$6:$A$13,定数!$B$6:$B$13))</f>
        <v/>
      </c>
      <c r="R53" s="87"/>
      <c r="S53" s="88" t="str">
        <f t="shared" si="7"/>
        <v/>
      </c>
      <c r="T53" s="88"/>
      <c r="U53" t="str">
        <f t="shared" si="10"/>
        <v/>
      </c>
      <c r="V53" t="str">
        <f t="shared" si="2"/>
        <v/>
      </c>
      <c r="W53" s="41" t="str">
        <f t="shared" si="8"/>
        <v/>
      </c>
      <c r="X53" s="42" t="str">
        <f t="shared" si="9"/>
        <v/>
      </c>
      <c r="Y53" t="str">
        <f t="shared" si="3"/>
        <v/>
      </c>
      <c r="Z53" t="str">
        <f t="shared" si="4"/>
        <v/>
      </c>
    </row>
    <row r="54" spans="1:26" x14ac:dyDescent="0.15">
      <c r="A54" s="35">
        <v>46</v>
      </c>
      <c r="B54" s="85" t="str">
        <f t="shared" si="0"/>
        <v/>
      </c>
      <c r="C54" s="85"/>
      <c r="D54" s="35"/>
      <c r="E54" s="8"/>
      <c r="F54" s="35"/>
      <c r="G54" s="86"/>
      <c r="H54" s="86"/>
      <c r="I54" s="35"/>
      <c r="J54" s="89" t="str">
        <f t="shared" si="6"/>
        <v/>
      </c>
      <c r="K54" s="90"/>
      <c r="L54" s="6" t="str">
        <f>IF(I54="","",(J54/I54)/LOOKUP(RIGHT($C$2,3),定数!$A$6:$A$13,定数!$B$6:$B$13))</f>
        <v/>
      </c>
      <c r="M54" s="35"/>
      <c r="N54" s="8"/>
      <c r="O54" s="86"/>
      <c r="P54" s="86"/>
      <c r="Q54" s="87" t="str">
        <f>IF(O54="","",S54*L54*LOOKUP(RIGHT($C$2,3),定数!$A$6:$A$13,定数!$B$6:$B$13))</f>
        <v/>
      </c>
      <c r="R54" s="87"/>
      <c r="S54" s="88" t="str">
        <f t="shared" si="7"/>
        <v/>
      </c>
      <c r="T54" s="88"/>
      <c r="U54" t="str">
        <f t="shared" si="10"/>
        <v/>
      </c>
      <c r="V54" t="str">
        <f t="shared" si="2"/>
        <v/>
      </c>
      <c r="W54" s="41" t="str">
        <f t="shared" si="8"/>
        <v/>
      </c>
      <c r="X54" s="42" t="str">
        <f t="shared" si="9"/>
        <v/>
      </c>
      <c r="Y54" t="str">
        <f t="shared" si="3"/>
        <v/>
      </c>
      <c r="Z54" t="str">
        <f t="shared" si="4"/>
        <v/>
      </c>
    </row>
    <row r="55" spans="1:26" x14ac:dyDescent="0.15">
      <c r="A55" s="35">
        <v>47</v>
      </c>
      <c r="B55" s="85" t="str">
        <f t="shared" si="0"/>
        <v/>
      </c>
      <c r="C55" s="85"/>
      <c r="D55" s="35"/>
      <c r="E55" s="8"/>
      <c r="F55" s="35"/>
      <c r="G55" s="86"/>
      <c r="H55" s="86"/>
      <c r="I55" s="35"/>
      <c r="J55" s="89" t="str">
        <f t="shared" si="6"/>
        <v/>
      </c>
      <c r="K55" s="90"/>
      <c r="L55" s="6" t="str">
        <f>IF(I55="","",(J55/I55)/LOOKUP(RIGHT($C$2,3),定数!$A$6:$A$13,定数!$B$6:$B$13))</f>
        <v/>
      </c>
      <c r="M55" s="35"/>
      <c r="N55" s="8"/>
      <c r="O55" s="86"/>
      <c r="P55" s="86"/>
      <c r="Q55" s="87" t="str">
        <f>IF(O55="","",S55*L55*LOOKUP(RIGHT($C$2,3),定数!$A$6:$A$13,定数!$B$6:$B$13))</f>
        <v/>
      </c>
      <c r="R55" s="87"/>
      <c r="S55" s="88" t="str">
        <f t="shared" si="7"/>
        <v/>
      </c>
      <c r="T55" s="88"/>
      <c r="U55" t="str">
        <f t="shared" si="10"/>
        <v/>
      </c>
      <c r="V55" t="str">
        <f t="shared" si="2"/>
        <v/>
      </c>
      <c r="W55" s="41" t="str">
        <f t="shared" si="8"/>
        <v/>
      </c>
      <c r="X55" s="42" t="str">
        <f t="shared" si="9"/>
        <v/>
      </c>
      <c r="Y55" t="str">
        <f t="shared" si="3"/>
        <v/>
      </c>
      <c r="Z55" t="str">
        <f t="shared" si="4"/>
        <v/>
      </c>
    </row>
    <row r="56" spans="1:26" x14ac:dyDescent="0.15">
      <c r="A56" s="35">
        <v>48</v>
      </c>
      <c r="B56" s="85" t="str">
        <f t="shared" si="0"/>
        <v/>
      </c>
      <c r="C56" s="85"/>
      <c r="D56" s="35"/>
      <c r="E56" s="8"/>
      <c r="F56" s="35"/>
      <c r="G56" s="86"/>
      <c r="H56" s="86"/>
      <c r="I56" s="35"/>
      <c r="J56" s="89" t="str">
        <f t="shared" si="6"/>
        <v/>
      </c>
      <c r="K56" s="90"/>
      <c r="L56" s="6" t="str">
        <f>IF(I56="","",(J56/I56)/LOOKUP(RIGHT($C$2,3),定数!$A$6:$A$13,定数!$B$6:$B$13))</f>
        <v/>
      </c>
      <c r="M56" s="35"/>
      <c r="N56" s="8"/>
      <c r="O56" s="86"/>
      <c r="P56" s="86"/>
      <c r="Q56" s="87" t="str">
        <f>IF(O56="","",S56*L56*LOOKUP(RIGHT($C$2,3),定数!$A$6:$A$13,定数!$B$6:$B$13))</f>
        <v/>
      </c>
      <c r="R56" s="87"/>
      <c r="S56" s="88" t="str">
        <f t="shared" si="7"/>
        <v/>
      </c>
      <c r="T56" s="88"/>
      <c r="U56" t="str">
        <f t="shared" si="10"/>
        <v/>
      </c>
      <c r="V56" t="str">
        <f t="shared" si="2"/>
        <v/>
      </c>
      <c r="W56" s="41" t="str">
        <f t="shared" si="8"/>
        <v/>
      </c>
      <c r="X56" s="42" t="str">
        <f t="shared" si="9"/>
        <v/>
      </c>
      <c r="Y56" t="str">
        <f t="shared" si="3"/>
        <v/>
      </c>
      <c r="Z56" t="str">
        <f t="shared" si="4"/>
        <v/>
      </c>
    </row>
    <row r="57" spans="1:26" x14ac:dyDescent="0.15">
      <c r="A57" s="35">
        <v>49</v>
      </c>
      <c r="B57" s="85" t="str">
        <f t="shared" si="0"/>
        <v/>
      </c>
      <c r="C57" s="85"/>
      <c r="D57" s="35"/>
      <c r="E57" s="8"/>
      <c r="F57" s="35"/>
      <c r="G57" s="86"/>
      <c r="H57" s="86"/>
      <c r="I57" s="35"/>
      <c r="J57" s="89" t="str">
        <f t="shared" si="6"/>
        <v/>
      </c>
      <c r="K57" s="90"/>
      <c r="L57" s="6" t="str">
        <f>IF(I57="","",(J57/I57)/LOOKUP(RIGHT($C$2,3),定数!$A$6:$A$13,定数!$B$6:$B$13))</f>
        <v/>
      </c>
      <c r="M57" s="35"/>
      <c r="N57" s="8"/>
      <c r="O57" s="86"/>
      <c r="P57" s="86"/>
      <c r="Q57" s="87" t="str">
        <f>IF(O57="","",S57*L57*LOOKUP(RIGHT($C$2,3),定数!$A$6:$A$13,定数!$B$6:$B$13))</f>
        <v/>
      </c>
      <c r="R57" s="87"/>
      <c r="S57" s="88" t="str">
        <f t="shared" si="7"/>
        <v/>
      </c>
      <c r="T57" s="88"/>
      <c r="U57" t="str">
        <f t="shared" si="10"/>
        <v/>
      </c>
      <c r="V57" t="str">
        <f t="shared" si="2"/>
        <v/>
      </c>
      <c r="W57" s="41" t="str">
        <f t="shared" si="8"/>
        <v/>
      </c>
      <c r="X57" s="42" t="str">
        <f t="shared" si="9"/>
        <v/>
      </c>
      <c r="Y57" t="str">
        <f t="shared" si="3"/>
        <v/>
      </c>
      <c r="Z57" t="str">
        <f t="shared" si="4"/>
        <v/>
      </c>
    </row>
    <row r="58" spans="1:26" x14ac:dyDescent="0.15">
      <c r="A58" s="35">
        <v>50</v>
      </c>
      <c r="B58" s="85" t="str">
        <f t="shared" si="0"/>
        <v/>
      </c>
      <c r="C58" s="85"/>
      <c r="D58" s="35"/>
      <c r="E58" s="8"/>
      <c r="F58" s="35"/>
      <c r="G58" s="86"/>
      <c r="H58" s="86"/>
      <c r="I58" s="35"/>
      <c r="J58" s="89" t="str">
        <f t="shared" si="6"/>
        <v/>
      </c>
      <c r="K58" s="90"/>
      <c r="L58" s="6" t="str">
        <f>IF(I58="","",(J58/I58)/LOOKUP(RIGHT($C$2,3),定数!$A$6:$A$13,定数!$B$6:$B$13))</f>
        <v/>
      </c>
      <c r="M58" s="35"/>
      <c r="N58" s="8"/>
      <c r="O58" s="86"/>
      <c r="P58" s="86"/>
      <c r="Q58" s="87" t="str">
        <f>IF(O58="","",S58*L58*LOOKUP(RIGHT($C$2,3),定数!$A$6:$A$13,定数!$B$6:$B$13))</f>
        <v/>
      </c>
      <c r="R58" s="87"/>
      <c r="S58" s="88" t="str">
        <f t="shared" si="7"/>
        <v/>
      </c>
      <c r="T58" s="88"/>
      <c r="U58" t="str">
        <f t="shared" si="10"/>
        <v/>
      </c>
      <c r="V58" t="str">
        <f t="shared" si="2"/>
        <v/>
      </c>
      <c r="W58" s="41" t="str">
        <f t="shared" si="8"/>
        <v/>
      </c>
      <c r="X58" s="42" t="str">
        <f t="shared" si="9"/>
        <v/>
      </c>
      <c r="Y58" t="str">
        <f t="shared" si="3"/>
        <v/>
      </c>
      <c r="Z58" t="str">
        <f t="shared" si="4"/>
        <v/>
      </c>
    </row>
    <row r="59" spans="1:26" x14ac:dyDescent="0.15">
      <c r="A59" s="35">
        <v>51</v>
      </c>
      <c r="B59" s="85" t="str">
        <f t="shared" si="0"/>
        <v/>
      </c>
      <c r="C59" s="85"/>
      <c r="D59" s="35"/>
      <c r="E59" s="8"/>
      <c r="F59" s="35"/>
      <c r="G59" s="86"/>
      <c r="H59" s="86"/>
      <c r="I59" s="35"/>
      <c r="J59" s="89" t="str">
        <f t="shared" si="6"/>
        <v/>
      </c>
      <c r="K59" s="90"/>
      <c r="L59" s="6" t="str">
        <f>IF(I59="","",(J59/I59)/LOOKUP(RIGHT($C$2,3),定数!$A$6:$A$13,定数!$B$6:$B$13))</f>
        <v/>
      </c>
      <c r="M59" s="35"/>
      <c r="N59" s="8"/>
      <c r="O59" s="86"/>
      <c r="P59" s="86"/>
      <c r="Q59" s="87" t="str">
        <f>IF(O59="","",S59*L59*LOOKUP(RIGHT($C$2,3),定数!$A$6:$A$13,定数!$B$6:$B$13))</f>
        <v/>
      </c>
      <c r="R59" s="87"/>
      <c r="S59" s="88" t="str">
        <f t="shared" si="7"/>
        <v/>
      </c>
      <c r="T59" s="88"/>
      <c r="U59" t="str">
        <f t="shared" si="10"/>
        <v/>
      </c>
      <c r="V59" t="str">
        <f t="shared" si="2"/>
        <v/>
      </c>
      <c r="W59" s="41" t="str">
        <f t="shared" si="8"/>
        <v/>
      </c>
      <c r="X59" s="42" t="str">
        <f t="shared" si="9"/>
        <v/>
      </c>
      <c r="Y59" t="str">
        <f t="shared" si="3"/>
        <v/>
      </c>
      <c r="Z59" t="str">
        <f t="shared" si="4"/>
        <v/>
      </c>
    </row>
    <row r="60" spans="1:26" x14ac:dyDescent="0.15">
      <c r="A60" s="35">
        <v>52</v>
      </c>
      <c r="B60" s="85" t="str">
        <f t="shared" si="0"/>
        <v/>
      </c>
      <c r="C60" s="85"/>
      <c r="D60" s="35"/>
      <c r="E60" s="8"/>
      <c r="F60" s="35"/>
      <c r="G60" s="86"/>
      <c r="H60" s="86"/>
      <c r="I60" s="35"/>
      <c r="J60" s="89" t="str">
        <f t="shared" si="6"/>
        <v/>
      </c>
      <c r="K60" s="90"/>
      <c r="L60" s="6" t="str">
        <f>IF(I60="","",(J60/I60)/LOOKUP(RIGHT($C$2,3),定数!$A$6:$A$13,定数!$B$6:$B$13))</f>
        <v/>
      </c>
      <c r="M60" s="35"/>
      <c r="N60" s="8"/>
      <c r="O60" s="86"/>
      <c r="P60" s="86"/>
      <c r="Q60" s="87" t="str">
        <f>IF(O60="","",S60*L60*LOOKUP(RIGHT($C$2,3),定数!$A$6:$A$13,定数!$B$6:$B$13))</f>
        <v/>
      </c>
      <c r="R60" s="87"/>
      <c r="S60" s="88" t="str">
        <f t="shared" si="7"/>
        <v/>
      </c>
      <c r="T60" s="88"/>
      <c r="U60" t="str">
        <f t="shared" si="10"/>
        <v/>
      </c>
      <c r="V60" t="str">
        <f t="shared" si="2"/>
        <v/>
      </c>
      <c r="W60" s="41" t="str">
        <f t="shared" si="8"/>
        <v/>
      </c>
      <c r="X60" s="42" t="str">
        <f t="shared" si="9"/>
        <v/>
      </c>
      <c r="Y60" t="str">
        <f t="shared" si="3"/>
        <v/>
      </c>
      <c r="Z60" t="str">
        <f t="shared" si="4"/>
        <v/>
      </c>
    </row>
    <row r="61" spans="1:26" x14ac:dyDescent="0.15">
      <c r="A61" s="35">
        <v>53</v>
      </c>
      <c r="B61" s="85" t="str">
        <f t="shared" si="0"/>
        <v/>
      </c>
      <c r="C61" s="85"/>
      <c r="D61" s="35"/>
      <c r="E61" s="8"/>
      <c r="F61" s="35"/>
      <c r="G61" s="86"/>
      <c r="H61" s="86"/>
      <c r="I61" s="35"/>
      <c r="J61" s="89" t="str">
        <f t="shared" si="6"/>
        <v/>
      </c>
      <c r="K61" s="90"/>
      <c r="L61" s="6" t="str">
        <f>IF(I61="","",(J61/I61)/LOOKUP(RIGHT($C$2,3),定数!$A$6:$A$13,定数!$B$6:$B$13))</f>
        <v/>
      </c>
      <c r="M61" s="35"/>
      <c r="N61" s="8"/>
      <c r="O61" s="86"/>
      <c r="P61" s="86"/>
      <c r="Q61" s="87" t="str">
        <f>IF(O61="","",S61*L61*LOOKUP(RIGHT($C$2,3),定数!$A$6:$A$13,定数!$B$6:$B$13))</f>
        <v/>
      </c>
      <c r="R61" s="87"/>
      <c r="S61" s="88" t="str">
        <f t="shared" si="7"/>
        <v/>
      </c>
      <c r="T61" s="88"/>
      <c r="U61" t="str">
        <f t="shared" si="10"/>
        <v/>
      </c>
      <c r="V61" t="str">
        <f t="shared" si="2"/>
        <v/>
      </c>
      <c r="W61" s="41" t="str">
        <f t="shared" si="8"/>
        <v/>
      </c>
      <c r="X61" s="42" t="str">
        <f t="shared" si="9"/>
        <v/>
      </c>
      <c r="Y61" t="str">
        <f t="shared" si="3"/>
        <v/>
      </c>
      <c r="Z61" t="str">
        <f t="shared" si="4"/>
        <v/>
      </c>
    </row>
    <row r="62" spans="1:26" x14ac:dyDescent="0.15">
      <c r="A62" s="35">
        <v>54</v>
      </c>
      <c r="B62" s="85" t="str">
        <f t="shared" si="0"/>
        <v/>
      </c>
      <c r="C62" s="85"/>
      <c r="D62" s="35"/>
      <c r="E62" s="8"/>
      <c r="F62" s="35"/>
      <c r="G62" s="86"/>
      <c r="H62" s="86"/>
      <c r="I62" s="35"/>
      <c r="J62" s="89" t="str">
        <f t="shared" si="6"/>
        <v/>
      </c>
      <c r="K62" s="90"/>
      <c r="L62" s="6" t="str">
        <f>IF(I62="","",(J62/I62)/LOOKUP(RIGHT($C$2,3),定数!$A$6:$A$13,定数!$B$6:$B$13))</f>
        <v/>
      </c>
      <c r="M62" s="35"/>
      <c r="N62" s="8"/>
      <c r="O62" s="86"/>
      <c r="P62" s="86"/>
      <c r="Q62" s="87" t="str">
        <f>IF(O62="","",S62*L62*LOOKUP(RIGHT($C$2,3),定数!$A$6:$A$13,定数!$B$6:$B$13))</f>
        <v/>
      </c>
      <c r="R62" s="87"/>
      <c r="S62" s="88" t="str">
        <f t="shared" si="7"/>
        <v/>
      </c>
      <c r="T62" s="88"/>
      <c r="U62" t="str">
        <f t="shared" si="10"/>
        <v/>
      </c>
      <c r="V62" t="str">
        <f t="shared" si="2"/>
        <v/>
      </c>
      <c r="W62" s="41" t="str">
        <f t="shared" si="8"/>
        <v/>
      </c>
      <c r="X62" s="42" t="str">
        <f t="shared" si="9"/>
        <v/>
      </c>
      <c r="Y62" t="str">
        <f t="shared" si="3"/>
        <v/>
      </c>
      <c r="Z62" t="str">
        <f t="shared" si="4"/>
        <v/>
      </c>
    </row>
    <row r="63" spans="1:26" x14ac:dyDescent="0.15">
      <c r="A63" s="35">
        <v>55</v>
      </c>
      <c r="B63" s="85" t="str">
        <f t="shared" si="0"/>
        <v/>
      </c>
      <c r="C63" s="85"/>
      <c r="D63" s="35"/>
      <c r="E63" s="8"/>
      <c r="F63" s="35"/>
      <c r="G63" s="86"/>
      <c r="H63" s="86"/>
      <c r="I63" s="35"/>
      <c r="J63" s="89" t="str">
        <f t="shared" si="6"/>
        <v/>
      </c>
      <c r="K63" s="90"/>
      <c r="L63" s="6" t="str">
        <f>IF(I63="","",(J63/I63)/LOOKUP(RIGHT($C$2,3),定数!$A$6:$A$13,定数!$B$6:$B$13))</f>
        <v/>
      </c>
      <c r="M63" s="35"/>
      <c r="N63" s="8"/>
      <c r="O63" s="86"/>
      <c r="P63" s="86"/>
      <c r="Q63" s="87" t="str">
        <f>IF(O63="","",S63*L63*LOOKUP(RIGHT($C$2,3),定数!$A$6:$A$13,定数!$B$6:$B$13))</f>
        <v/>
      </c>
      <c r="R63" s="87"/>
      <c r="S63" s="88" t="str">
        <f t="shared" si="7"/>
        <v/>
      </c>
      <c r="T63" s="88"/>
      <c r="U63" t="str">
        <f t="shared" si="10"/>
        <v/>
      </c>
      <c r="V63" t="str">
        <f t="shared" si="2"/>
        <v/>
      </c>
      <c r="W63" s="41" t="str">
        <f t="shared" si="8"/>
        <v/>
      </c>
      <c r="X63" s="42" t="str">
        <f t="shared" si="9"/>
        <v/>
      </c>
      <c r="Y63" t="str">
        <f t="shared" si="3"/>
        <v/>
      </c>
      <c r="Z63" t="str">
        <f t="shared" si="4"/>
        <v/>
      </c>
    </row>
    <row r="64" spans="1:26" x14ac:dyDescent="0.15">
      <c r="A64" s="35">
        <v>56</v>
      </c>
      <c r="B64" s="85" t="str">
        <f t="shared" si="0"/>
        <v/>
      </c>
      <c r="C64" s="85"/>
      <c r="D64" s="35"/>
      <c r="E64" s="8"/>
      <c r="F64" s="35"/>
      <c r="G64" s="86"/>
      <c r="H64" s="86"/>
      <c r="I64" s="35"/>
      <c r="J64" s="89" t="str">
        <f t="shared" si="6"/>
        <v/>
      </c>
      <c r="K64" s="90"/>
      <c r="L64" s="6" t="str">
        <f>IF(I64="","",(J64/I64)/LOOKUP(RIGHT($C$2,3),定数!$A$6:$A$13,定数!$B$6:$B$13))</f>
        <v/>
      </c>
      <c r="M64" s="35"/>
      <c r="N64" s="8"/>
      <c r="O64" s="86"/>
      <c r="P64" s="86"/>
      <c r="Q64" s="87" t="str">
        <f>IF(O64="","",S64*L64*LOOKUP(RIGHT($C$2,3),定数!$A$6:$A$13,定数!$B$6:$B$13))</f>
        <v/>
      </c>
      <c r="R64" s="87"/>
      <c r="S64" s="88" t="str">
        <f t="shared" si="7"/>
        <v/>
      </c>
      <c r="T64" s="88"/>
      <c r="U64" t="str">
        <f t="shared" si="10"/>
        <v/>
      </c>
      <c r="V64" t="str">
        <f t="shared" si="2"/>
        <v/>
      </c>
      <c r="W64" s="41" t="str">
        <f t="shared" si="8"/>
        <v/>
      </c>
      <c r="X64" s="42" t="str">
        <f t="shared" si="9"/>
        <v/>
      </c>
      <c r="Y64" t="str">
        <f t="shared" si="3"/>
        <v/>
      </c>
      <c r="Z64" t="str">
        <f t="shared" si="4"/>
        <v/>
      </c>
    </row>
    <row r="65" spans="1:26" x14ac:dyDescent="0.15">
      <c r="A65" s="35">
        <v>57</v>
      </c>
      <c r="B65" s="85" t="str">
        <f t="shared" si="0"/>
        <v/>
      </c>
      <c r="C65" s="85"/>
      <c r="D65" s="35"/>
      <c r="E65" s="8"/>
      <c r="F65" s="35"/>
      <c r="G65" s="86"/>
      <c r="H65" s="86"/>
      <c r="I65" s="35"/>
      <c r="J65" s="89" t="str">
        <f t="shared" si="6"/>
        <v/>
      </c>
      <c r="K65" s="90"/>
      <c r="L65" s="6" t="str">
        <f>IF(I65="","",(J65/I65)/LOOKUP(RIGHT($C$2,3),定数!$A$6:$A$13,定数!$B$6:$B$13))</f>
        <v/>
      </c>
      <c r="M65" s="35"/>
      <c r="N65" s="8"/>
      <c r="O65" s="86"/>
      <c r="P65" s="86"/>
      <c r="Q65" s="87" t="str">
        <f>IF(O65="","",S65*L65*LOOKUP(RIGHT($C$2,3),定数!$A$6:$A$13,定数!$B$6:$B$13))</f>
        <v/>
      </c>
      <c r="R65" s="87"/>
      <c r="S65" s="88" t="str">
        <f t="shared" si="7"/>
        <v/>
      </c>
      <c r="T65" s="88"/>
      <c r="U65" t="str">
        <f t="shared" si="10"/>
        <v/>
      </c>
      <c r="V65" t="str">
        <f t="shared" si="2"/>
        <v/>
      </c>
      <c r="W65" s="41" t="str">
        <f t="shared" si="8"/>
        <v/>
      </c>
      <c r="X65" s="42" t="str">
        <f t="shared" si="9"/>
        <v/>
      </c>
      <c r="Y65" t="str">
        <f t="shared" si="3"/>
        <v/>
      </c>
      <c r="Z65" t="str">
        <f t="shared" si="4"/>
        <v/>
      </c>
    </row>
    <row r="66" spans="1:26" x14ac:dyDescent="0.15">
      <c r="A66" s="35">
        <v>58</v>
      </c>
      <c r="B66" s="85" t="str">
        <f t="shared" si="0"/>
        <v/>
      </c>
      <c r="C66" s="85"/>
      <c r="D66" s="35"/>
      <c r="E66" s="8"/>
      <c r="F66" s="35"/>
      <c r="G66" s="86"/>
      <c r="H66" s="86"/>
      <c r="I66" s="35"/>
      <c r="J66" s="89" t="str">
        <f t="shared" si="6"/>
        <v/>
      </c>
      <c r="K66" s="90"/>
      <c r="L66" s="6" t="str">
        <f>IF(I66="","",(J66/I66)/LOOKUP(RIGHT($C$2,3),定数!$A$6:$A$13,定数!$B$6:$B$13))</f>
        <v/>
      </c>
      <c r="M66" s="35"/>
      <c r="N66" s="8"/>
      <c r="O66" s="86"/>
      <c r="P66" s="86"/>
      <c r="Q66" s="87" t="str">
        <f>IF(O66="","",S66*L66*LOOKUP(RIGHT($C$2,3),定数!$A$6:$A$13,定数!$B$6:$B$13))</f>
        <v/>
      </c>
      <c r="R66" s="87"/>
      <c r="S66" s="88" t="str">
        <f t="shared" si="7"/>
        <v/>
      </c>
      <c r="T66" s="88"/>
      <c r="U66" t="str">
        <f t="shared" si="10"/>
        <v/>
      </c>
      <c r="V66" t="str">
        <f t="shared" si="2"/>
        <v/>
      </c>
      <c r="W66" s="41" t="str">
        <f t="shared" si="8"/>
        <v/>
      </c>
      <c r="X66" s="42" t="str">
        <f t="shared" si="9"/>
        <v/>
      </c>
      <c r="Y66" t="str">
        <f t="shared" si="3"/>
        <v/>
      </c>
      <c r="Z66" t="str">
        <f t="shared" si="4"/>
        <v/>
      </c>
    </row>
    <row r="67" spans="1:26" x14ac:dyDescent="0.15">
      <c r="A67" s="35">
        <v>59</v>
      </c>
      <c r="B67" s="85" t="str">
        <f t="shared" si="0"/>
        <v/>
      </c>
      <c r="C67" s="85"/>
      <c r="D67" s="35"/>
      <c r="E67" s="8"/>
      <c r="F67" s="35"/>
      <c r="G67" s="86"/>
      <c r="H67" s="86"/>
      <c r="I67" s="35"/>
      <c r="J67" s="89" t="str">
        <f t="shared" si="6"/>
        <v/>
      </c>
      <c r="K67" s="90"/>
      <c r="L67" s="6" t="str">
        <f>IF(I67="","",(J67/I67)/LOOKUP(RIGHT($C$2,3),定数!$A$6:$A$13,定数!$B$6:$B$13))</f>
        <v/>
      </c>
      <c r="M67" s="35"/>
      <c r="N67" s="8"/>
      <c r="O67" s="86"/>
      <c r="P67" s="86"/>
      <c r="Q67" s="87" t="str">
        <f>IF(O67="","",S67*L67*LOOKUP(RIGHT($C$2,3),定数!$A$6:$A$13,定数!$B$6:$B$13))</f>
        <v/>
      </c>
      <c r="R67" s="87"/>
      <c r="S67" s="88" t="str">
        <f t="shared" si="7"/>
        <v/>
      </c>
      <c r="T67" s="88"/>
      <c r="U67" t="str">
        <f t="shared" si="10"/>
        <v/>
      </c>
      <c r="V67" t="str">
        <f t="shared" si="2"/>
        <v/>
      </c>
      <c r="W67" s="41" t="str">
        <f t="shared" si="8"/>
        <v/>
      </c>
      <c r="X67" s="42" t="str">
        <f t="shared" si="9"/>
        <v/>
      </c>
      <c r="Y67" t="str">
        <f t="shared" si="3"/>
        <v/>
      </c>
      <c r="Z67" t="str">
        <f t="shared" si="4"/>
        <v/>
      </c>
    </row>
    <row r="68" spans="1:26" x14ac:dyDescent="0.15">
      <c r="A68" s="35">
        <v>60</v>
      </c>
      <c r="B68" s="85" t="str">
        <f t="shared" si="0"/>
        <v/>
      </c>
      <c r="C68" s="85"/>
      <c r="D68" s="35"/>
      <c r="E68" s="8"/>
      <c r="F68" s="35"/>
      <c r="G68" s="86"/>
      <c r="H68" s="86"/>
      <c r="I68" s="35"/>
      <c r="J68" s="89" t="str">
        <f t="shared" si="6"/>
        <v/>
      </c>
      <c r="K68" s="90"/>
      <c r="L68" s="6" t="str">
        <f>IF(I68="","",(J68/I68)/LOOKUP(RIGHT($C$2,3),定数!$A$6:$A$13,定数!$B$6:$B$13))</f>
        <v/>
      </c>
      <c r="M68" s="35"/>
      <c r="N68" s="8"/>
      <c r="O68" s="86"/>
      <c r="P68" s="86"/>
      <c r="Q68" s="87" t="str">
        <f>IF(O68="","",S68*L68*LOOKUP(RIGHT($C$2,3),定数!$A$6:$A$13,定数!$B$6:$B$13))</f>
        <v/>
      </c>
      <c r="R68" s="87"/>
      <c r="S68" s="88" t="str">
        <f t="shared" si="7"/>
        <v/>
      </c>
      <c r="T68" s="88"/>
      <c r="U68" t="str">
        <f t="shared" si="10"/>
        <v/>
      </c>
      <c r="V68" t="str">
        <f t="shared" si="2"/>
        <v/>
      </c>
      <c r="W68" s="41" t="str">
        <f t="shared" si="8"/>
        <v/>
      </c>
      <c r="X68" s="42" t="str">
        <f t="shared" si="9"/>
        <v/>
      </c>
      <c r="Y68" t="str">
        <f t="shared" si="3"/>
        <v/>
      </c>
      <c r="Z68" t="str">
        <f t="shared" si="4"/>
        <v/>
      </c>
    </row>
    <row r="69" spans="1:26" x14ac:dyDescent="0.15">
      <c r="A69" s="35">
        <v>61</v>
      </c>
      <c r="B69" s="85" t="str">
        <f t="shared" si="0"/>
        <v/>
      </c>
      <c r="C69" s="85"/>
      <c r="D69" s="35"/>
      <c r="E69" s="8"/>
      <c r="F69" s="35"/>
      <c r="G69" s="86"/>
      <c r="H69" s="86"/>
      <c r="I69" s="35"/>
      <c r="J69" s="89" t="str">
        <f t="shared" si="6"/>
        <v/>
      </c>
      <c r="K69" s="90"/>
      <c r="L69" s="6" t="str">
        <f>IF(I69="","",(J69/I69)/LOOKUP(RIGHT($C$2,3),定数!$A$6:$A$13,定数!$B$6:$B$13))</f>
        <v/>
      </c>
      <c r="M69" s="35"/>
      <c r="N69" s="8"/>
      <c r="O69" s="86"/>
      <c r="P69" s="86"/>
      <c r="Q69" s="87" t="str">
        <f>IF(O69="","",S69*L69*LOOKUP(RIGHT($C$2,3),定数!$A$6:$A$13,定数!$B$6:$B$13))</f>
        <v/>
      </c>
      <c r="R69" s="87"/>
      <c r="S69" s="88" t="str">
        <f t="shared" si="7"/>
        <v/>
      </c>
      <c r="T69" s="88"/>
      <c r="U69" t="str">
        <f t="shared" si="10"/>
        <v/>
      </c>
      <c r="V69" t="str">
        <f t="shared" si="2"/>
        <v/>
      </c>
      <c r="W69" s="41" t="str">
        <f t="shared" si="8"/>
        <v/>
      </c>
      <c r="X69" s="42" t="str">
        <f t="shared" si="9"/>
        <v/>
      </c>
      <c r="Y69" t="str">
        <f t="shared" si="3"/>
        <v/>
      </c>
      <c r="Z69" t="str">
        <f t="shared" si="4"/>
        <v/>
      </c>
    </row>
    <row r="70" spans="1:26" x14ac:dyDescent="0.15">
      <c r="A70" s="35">
        <v>62</v>
      </c>
      <c r="B70" s="85" t="str">
        <f t="shared" si="0"/>
        <v/>
      </c>
      <c r="C70" s="85"/>
      <c r="D70" s="35"/>
      <c r="E70" s="8"/>
      <c r="F70" s="35"/>
      <c r="G70" s="86"/>
      <c r="H70" s="86"/>
      <c r="I70" s="35"/>
      <c r="J70" s="89" t="str">
        <f t="shared" si="6"/>
        <v/>
      </c>
      <c r="K70" s="90"/>
      <c r="L70" s="6" t="str">
        <f>IF(I70="","",(J70/I70)/LOOKUP(RIGHT($C$2,3),定数!$A$6:$A$13,定数!$B$6:$B$13))</f>
        <v/>
      </c>
      <c r="M70" s="35"/>
      <c r="N70" s="8"/>
      <c r="O70" s="86"/>
      <c r="P70" s="86"/>
      <c r="Q70" s="87" t="str">
        <f>IF(O70="","",S70*L70*LOOKUP(RIGHT($C$2,3),定数!$A$6:$A$13,定数!$B$6:$B$13))</f>
        <v/>
      </c>
      <c r="R70" s="87"/>
      <c r="S70" s="88" t="str">
        <f t="shared" si="7"/>
        <v/>
      </c>
      <c r="T70" s="88"/>
      <c r="U70" t="str">
        <f t="shared" si="10"/>
        <v/>
      </c>
      <c r="V70" t="str">
        <f t="shared" si="2"/>
        <v/>
      </c>
      <c r="W70" s="41" t="str">
        <f t="shared" si="8"/>
        <v/>
      </c>
      <c r="X70" s="42" t="str">
        <f t="shared" si="9"/>
        <v/>
      </c>
      <c r="Y70" t="str">
        <f t="shared" si="3"/>
        <v/>
      </c>
      <c r="Z70" t="str">
        <f t="shared" si="4"/>
        <v/>
      </c>
    </row>
    <row r="71" spans="1:26" x14ac:dyDescent="0.15">
      <c r="A71" s="35">
        <v>63</v>
      </c>
      <c r="B71" s="85" t="str">
        <f t="shared" si="0"/>
        <v/>
      </c>
      <c r="C71" s="85"/>
      <c r="D71" s="35"/>
      <c r="E71" s="8"/>
      <c r="F71" s="35"/>
      <c r="G71" s="86"/>
      <c r="H71" s="86"/>
      <c r="I71" s="35"/>
      <c r="J71" s="89" t="str">
        <f t="shared" si="6"/>
        <v/>
      </c>
      <c r="K71" s="90"/>
      <c r="L71" s="6" t="str">
        <f>IF(I71="","",(J71/I71)/LOOKUP(RIGHT($C$2,3),定数!$A$6:$A$13,定数!$B$6:$B$13))</f>
        <v/>
      </c>
      <c r="M71" s="35"/>
      <c r="N71" s="8"/>
      <c r="O71" s="86"/>
      <c r="P71" s="86"/>
      <c r="Q71" s="87" t="str">
        <f>IF(O71="","",S71*L71*LOOKUP(RIGHT($C$2,3),定数!$A$6:$A$13,定数!$B$6:$B$13))</f>
        <v/>
      </c>
      <c r="R71" s="87"/>
      <c r="S71" s="88" t="str">
        <f t="shared" si="7"/>
        <v/>
      </c>
      <c r="T71" s="88"/>
      <c r="U71" t="str">
        <f t="shared" si="10"/>
        <v/>
      </c>
      <c r="V71" t="str">
        <f t="shared" si="2"/>
        <v/>
      </c>
      <c r="W71" s="41" t="str">
        <f t="shared" si="8"/>
        <v/>
      </c>
      <c r="X71" s="42" t="str">
        <f t="shared" si="9"/>
        <v/>
      </c>
      <c r="Y71" t="str">
        <f t="shared" si="3"/>
        <v/>
      </c>
      <c r="Z71" t="str">
        <f t="shared" si="4"/>
        <v/>
      </c>
    </row>
    <row r="72" spans="1:26" x14ac:dyDescent="0.15">
      <c r="A72" s="35">
        <v>64</v>
      </c>
      <c r="B72" s="85" t="str">
        <f t="shared" si="0"/>
        <v/>
      </c>
      <c r="C72" s="85"/>
      <c r="D72" s="35"/>
      <c r="E72" s="8"/>
      <c r="F72" s="35"/>
      <c r="G72" s="86"/>
      <c r="H72" s="86"/>
      <c r="I72" s="35"/>
      <c r="J72" s="89" t="str">
        <f t="shared" si="6"/>
        <v/>
      </c>
      <c r="K72" s="90"/>
      <c r="L72" s="6" t="str">
        <f>IF(I72="","",(J72/I72)/LOOKUP(RIGHT($C$2,3),定数!$A$6:$A$13,定数!$B$6:$B$13))</f>
        <v/>
      </c>
      <c r="M72" s="35"/>
      <c r="N72" s="8"/>
      <c r="O72" s="86"/>
      <c r="P72" s="86"/>
      <c r="Q72" s="87" t="str">
        <f>IF(O72="","",S72*L72*LOOKUP(RIGHT($C$2,3),定数!$A$6:$A$13,定数!$B$6:$B$13))</f>
        <v/>
      </c>
      <c r="R72" s="87"/>
      <c r="S72" s="88" t="str">
        <f t="shared" si="7"/>
        <v/>
      </c>
      <c r="T72" s="88"/>
      <c r="U72" t="str">
        <f t="shared" si="10"/>
        <v/>
      </c>
      <c r="V72" t="str">
        <f t="shared" si="2"/>
        <v/>
      </c>
      <c r="W72" s="41" t="str">
        <f t="shared" si="8"/>
        <v/>
      </c>
      <c r="X72" s="42" t="str">
        <f t="shared" si="9"/>
        <v/>
      </c>
      <c r="Y72" t="str">
        <f t="shared" si="3"/>
        <v/>
      </c>
      <c r="Z72" t="str">
        <f t="shared" si="4"/>
        <v/>
      </c>
    </row>
    <row r="73" spans="1:26" x14ac:dyDescent="0.15">
      <c r="A73" s="35">
        <v>65</v>
      </c>
      <c r="B73" s="85" t="str">
        <f t="shared" si="0"/>
        <v/>
      </c>
      <c r="C73" s="85"/>
      <c r="D73" s="35"/>
      <c r="E73" s="8"/>
      <c r="F73" s="35"/>
      <c r="G73" s="86"/>
      <c r="H73" s="86"/>
      <c r="I73" s="35"/>
      <c r="J73" s="89" t="str">
        <f t="shared" si="6"/>
        <v/>
      </c>
      <c r="K73" s="90"/>
      <c r="L73" s="6" t="str">
        <f>IF(I73="","",(J73/I73)/LOOKUP(RIGHT($C$2,3),定数!$A$6:$A$13,定数!$B$6:$B$13))</f>
        <v/>
      </c>
      <c r="M73" s="35"/>
      <c r="N73" s="8"/>
      <c r="O73" s="86"/>
      <c r="P73" s="86"/>
      <c r="Q73" s="87" t="str">
        <f>IF(O73="","",S73*L73*LOOKUP(RIGHT($C$2,3),定数!$A$6:$A$13,定数!$B$6:$B$13))</f>
        <v/>
      </c>
      <c r="R73" s="87"/>
      <c r="S73" s="88" t="str">
        <f t="shared" si="7"/>
        <v/>
      </c>
      <c r="T73" s="88"/>
      <c r="U73" t="str">
        <f t="shared" si="10"/>
        <v/>
      </c>
      <c r="V73" t="str">
        <f t="shared" si="2"/>
        <v/>
      </c>
      <c r="W73" s="41" t="str">
        <f t="shared" si="8"/>
        <v/>
      </c>
      <c r="X73" s="42" t="str">
        <f t="shared" si="9"/>
        <v/>
      </c>
      <c r="Y73" t="str">
        <f t="shared" si="3"/>
        <v/>
      </c>
      <c r="Z73" t="str">
        <f t="shared" si="4"/>
        <v/>
      </c>
    </row>
    <row r="74" spans="1:26" x14ac:dyDescent="0.15">
      <c r="A74" s="35">
        <v>66</v>
      </c>
      <c r="B74" s="85" t="str">
        <f t="shared" ref="B74:B108" si="11">IF(Q73="","",B73+Q73)</f>
        <v/>
      </c>
      <c r="C74" s="85"/>
      <c r="D74" s="35"/>
      <c r="E74" s="8"/>
      <c r="F74" s="35"/>
      <c r="G74" s="86"/>
      <c r="H74" s="86"/>
      <c r="I74" s="35"/>
      <c r="J74" s="89" t="str">
        <f t="shared" si="6"/>
        <v/>
      </c>
      <c r="K74" s="90"/>
      <c r="L74" s="6" t="str">
        <f>IF(I74="","",(J74/I74)/LOOKUP(RIGHT($C$2,3),定数!$A$6:$A$13,定数!$B$6:$B$13))</f>
        <v/>
      </c>
      <c r="M74" s="35"/>
      <c r="N74" s="8"/>
      <c r="O74" s="86"/>
      <c r="P74" s="86"/>
      <c r="Q74" s="87" t="str">
        <f>IF(O74="","",S74*L74*LOOKUP(RIGHT($C$2,3),定数!$A$6:$A$13,定数!$B$6:$B$13))</f>
        <v/>
      </c>
      <c r="R74" s="87"/>
      <c r="S74" s="88" t="str">
        <f t="shared" si="7"/>
        <v/>
      </c>
      <c r="T74" s="88"/>
      <c r="U74" t="str">
        <f t="shared" si="10"/>
        <v/>
      </c>
      <c r="V74" t="str">
        <f t="shared" si="10"/>
        <v/>
      </c>
      <c r="W74" s="41" t="str">
        <f t="shared" si="8"/>
        <v/>
      </c>
      <c r="X74" s="42" t="str">
        <f t="shared" si="9"/>
        <v/>
      </c>
      <c r="Y74" t="str">
        <f t="shared" ref="Y74:Y108" si="12">IF(Q74&gt;0,Q74,"")</f>
        <v/>
      </c>
      <c r="Z74" t="str">
        <f t="shared" ref="Z74:Z108" si="13">IF(Q74&lt;0,Q74,"")</f>
        <v/>
      </c>
    </row>
    <row r="75" spans="1:26" x14ac:dyDescent="0.15">
      <c r="A75" s="35">
        <v>67</v>
      </c>
      <c r="B75" s="85" t="str">
        <f t="shared" si="11"/>
        <v/>
      </c>
      <c r="C75" s="85"/>
      <c r="D75" s="35"/>
      <c r="E75" s="8"/>
      <c r="F75" s="35"/>
      <c r="G75" s="86"/>
      <c r="H75" s="86"/>
      <c r="I75" s="35"/>
      <c r="J75" s="89" t="str">
        <f t="shared" ref="J75:J108" si="14">IF(I75="","",B75*0.03)</f>
        <v/>
      </c>
      <c r="K75" s="90"/>
      <c r="L75" s="6" t="str">
        <f>IF(I75="","",(J75/I75)/LOOKUP(RIGHT($C$2,3),定数!$A$6:$A$13,定数!$B$6:$B$13))</f>
        <v/>
      </c>
      <c r="M75" s="35"/>
      <c r="N75" s="8"/>
      <c r="O75" s="86"/>
      <c r="P75" s="86"/>
      <c r="Q75" s="87" t="str">
        <f>IF(O75="","",S75*L75*LOOKUP(RIGHT($C$2,3),定数!$A$6:$A$13,定数!$B$6:$B$13))</f>
        <v/>
      </c>
      <c r="R75" s="87"/>
      <c r="S75" s="88" t="str">
        <f t="shared" si="7"/>
        <v/>
      </c>
      <c r="T75" s="88"/>
      <c r="U75" t="str">
        <f t="shared" ref="U75:V90" si="15">IF(R75&lt;&gt;"",IF(R75&lt;0,1+U74,0),"")</f>
        <v/>
      </c>
      <c r="V75" t="str">
        <f t="shared" si="15"/>
        <v/>
      </c>
      <c r="W75" s="41" t="str">
        <f t="shared" si="8"/>
        <v/>
      </c>
      <c r="X75" s="42" t="str">
        <f t="shared" si="9"/>
        <v/>
      </c>
      <c r="Y75" t="str">
        <f t="shared" si="12"/>
        <v/>
      </c>
      <c r="Z75" t="str">
        <f t="shared" si="13"/>
        <v/>
      </c>
    </row>
    <row r="76" spans="1:26" x14ac:dyDescent="0.15">
      <c r="A76" s="35">
        <v>68</v>
      </c>
      <c r="B76" s="85" t="str">
        <f t="shared" si="11"/>
        <v/>
      </c>
      <c r="C76" s="85"/>
      <c r="D76" s="35"/>
      <c r="E76" s="8"/>
      <c r="F76" s="35"/>
      <c r="G76" s="86"/>
      <c r="H76" s="86"/>
      <c r="I76" s="35"/>
      <c r="J76" s="89" t="str">
        <f t="shared" si="14"/>
        <v/>
      </c>
      <c r="K76" s="90"/>
      <c r="L76" s="6" t="str">
        <f>IF(I76="","",(J76/I76)/LOOKUP(RIGHT($C$2,3),定数!$A$6:$A$13,定数!$B$6:$B$13))</f>
        <v/>
      </c>
      <c r="M76" s="35"/>
      <c r="N76" s="8"/>
      <c r="O76" s="86"/>
      <c r="P76" s="86"/>
      <c r="Q76" s="87" t="str">
        <f>IF(O76="","",S76*L76*LOOKUP(RIGHT($C$2,3),定数!$A$6:$A$13,定数!$B$6:$B$13))</f>
        <v/>
      </c>
      <c r="R76" s="87"/>
      <c r="S76" s="88" t="str">
        <f t="shared" ref="S76:S108" si="16">IF(O76="","",IF(F76="買",(O76-G76),(G76-O76))*IF(RIGHT($C$2,3)="JPY",100,10000))</f>
        <v/>
      </c>
      <c r="T76" s="88"/>
      <c r="U76" t="str">
        <f t="shared" si="15"/>
        <v/>
      </c>
      <c r="V76" t="str">
        <f t="shared" si="15"/>
        <v/>
      </c>
      <c r="W76" s="41" t="str">
        <f t="shared" ref="W76:W108" si="17">IF(B76&lt;&gt;"",MAX(W75,B76),"")</f>
        <v/>
      </c>
      <c r="X76" s="42" t="str">
        <f t="shared" ref="X76:X108" si="18">IF(W76&lt;&gt;"",1-(B76/W76),"")</f>
        <v/>
      </c>
      <c r="Y76" t="str">
        <f t="shared" si="12"/>
        <v/>
      </c>
      <c r="Z76" t="str">
        <f t="shared" si="13"/>
        <v/>
      </c>
    </row>
    <row r="77" spans="1:26" x14ac:dyDescent="0.15">
      <c r="A77" s="35">
        <v>69</v>
      </c>
      <c r="B77" s="85" t="str">
        <f t="shared" si="11"/>
        <v/>
      </c>
      <c r="C77" s="85"/>
      <c r="D77" s="35"/>
      <c r="E77" s="8"/>
      <c r="F77" s="35"/>
      <c r="G77" s="86"/>
      <c r="H77" s="86"/>
      <c r="I77" s="35"/>
      <c r="J77" s="89" t="str">
        <f t="shared" si="14"/>
        <v/>
      </c>
      <c r="K77" s="90"/>
      <c r="L77" s="6" t="str">
        <f>IF(I77="","",(J77/I77)/LOOKUP(RIGHT($C$2,3),定数!$A$6:$A$13,定数!$B$6:$B$13))</f>
        <v/>
      </c>
      <c r="M77" s="35"/>
      <c r="N77" s="8"/>
      <c r="O77" s="86"/>
      <c r="P77" s="86"/>
      <c r="Q77" s="87" t="str">
        <f>IF(O77="","",S77*L77*LOOKUP(RIGHT($C$2,3),定数!$A$6:$A$13,定数!$B$6:$B$13))</f>
        <v/>
      </c>
      <c r="R77" s="87"/>
      <c r="S77" s="88" t="str">
        <f t="shared" si="16"/>
        <v/>
      </c>
      <c r="T77" s="88"/>
      <c r="U77" t="str">
        <f t="shared" si="15"/>
        <v/>
      </c>
      <c r="V77" t="str">
        <f t="shared" si="15"/>
        <v/>
      </c>
      <c r="W77" s="41" t="str">
        <f t="shared" si="17"/>
        <v/>
      </c>
      <c r="X77" s="42" t="str">
        <f t="shared" si="18"/>
        <v/>
      </c>
      <c r="Y77" t="str">
        <f t="shared" si="12"/>
        <v/>
      </c>
      <c r="Z77" t="str">
        <f t="shared" si="13"/>
        <v/>
      </c>
    </row>
    <row r="78" spans="1:26" x14ac:dyDescent="0.15">
      <c r="A78" s="35">
        <v>70</v>
      </c>
      <c r="B78" s="85" t="str">
        <f t="shared" si="11"/>
        <v/>
      </c>
      <c r="C78" s="85"/>
      <c r="D78" s="35"/>
      <c r="E78" s="8"/>
      <c r="F78" s="35"/>
      <c r="G78" s="86"/>
      <c r="H78" s="86"/>
      <c r="I78" s="35"/>
      <c r="J78" s="89" t="str">
        <f t="shared" si="14"/>
        <v/>
      </c>
      <c r="K78" s="90"/>
      <c r="L78" s="6" t="str">
        <f>IF(I78="","",(J78/I78)/LOOKUP(RIGHT($C$2,3),定数!$A$6:$A$13,定数!$B$6:$B$13))</f>
        <v/>
      </c>
      <c r="M78" s="35"/>
      <c r="N78" s="8"/>
      <c r="O78" s="86"/>
      <c r="P78" s="86"/>
      <c r="Q78" s="87" t="str">
        <f>IF(O78="","",S78*L78*LOOKUP(RIGHT($C$2,3),定数!$A$6:$A$13,定数!$B$6:$B$13))</f>
        <v/>
      </c>
      <c r="R78" s="87"/>
      <c r="S78" s="88" t="str">
        <f t="shared" si="16"/>
        <v/>
      </c>
      <c r="T78" s="88"/>
      <c r="U78" t="str">
        <f t="shared" si="15"/>
        <v/>
      </c>
      <c r="V78" t="str">
        <f t="shared" si="15"/>
        <v/>
      </c>
      <c r="W78" s="41" t="str">
        <f t="shared" si="17"/>
        <v/>
      </c>
      <c r="X78" s="42" t="str">
        <f t="shared" si="18"/>
        <v/>
      </c>
      <c r="Y78" t="str">
        <f t="shared" si="12"/>
        <v/>
      </c>
      <c r="Z78" t="str">
        <f t="shared" si="13"/>
        <v/>
      </c>
    </row>
    <row r="79" spans="1:26" x14ac:dyDescent="0.15">
      <c r="A79" s="35">
        <v>71</v>
      </c>
      <c r="B79" s="85" t="str">
        <f t="shared" si="11"/>
        <v/>
      </c>
      <c r="C79" s="85"/>
      <c r="D79" s="35"/>
      <c r="E79" s="8"/>
      <c r="F79" s="35"/>
      <c r="G79" s="86"/>
      <c r="H79" s="86"/>
      <c r="I79" s="35"/>
      <c r="J79" s="89" t="str">
        <f t="shared" si="14"/>
        <v/>
      </c>
      <c r="K79" s="90"/>
      <c r="L79" s="6" t="str">
        <f>IF(I79="","",(J79/I79)/LOOKUP(RIGHT($C$2,3),定数!$A$6:$A$13,定数!$B$6:$B$13))</f>
        <v/>
      </c>
      <c r="M79" s="35"/>
      <c r="N79" s="8"/>
      <c r="O79" s="86"/>
      <c r="P79" s="86"/>
      <c r="Q79" s="87" t="str">
        <f>IF(O79="","",S79*L79*LOOKUP(RIGHT($C$2,3),定数!$A$6:$A$13,定数!$B$6:$B$13))</f>
        <v/>
      </c>
      <c r="R79" s="87"/>
      <c r="S79" s="88" t="str">
        <f t="shared" si="16"/>
        <v/>
      </c>
      <c r="T79" s="88"/>
      <c r="U79" t="str">
        <f t="shared" si="15"/>
        <v/>
      </c>
      <c r="V79" t="str">
        <f t="shared" si="15"/>
        <v/>
      </c>
      <c r="W79" s="41" t="str">
        <f t="shared" si="17"/>
        <v/>
      </c>
      <c r="X79" s="42" t="str">
        <f t="shared" si="18"/>
        <v/>
      </c>
      <c r="Y79" t="str">
        <f t="shared" si="12"/>
        <v/>
      </c>
      <c r="Z79" t="str">
        <f t="shared" si="13"/>
        <v/>
      </c>
    </row>
    <row r="80" spans="1:26" x14ac:dyDescent="0.15">
      <c r="A80" s="35">
        <v>72</v>
      </c>
      <c r="B80" s="85" t="str">
        <f t="shared" si="11"/>
        <v/>
      </c>
      <c r="C80" s="85"/>
      <c r="D80" s="35"/>
      <c r="E80" s="8"/>
      <c r="F80" s="35"/>
      <c r="G80" s="86"/>
      <c r="H80" s="86"/>
      <c r="I80" s="35"/>
      <c r="J80" s="89" t="str">
        <f t="shared" si="14"/>
        <v/>
      </c>
      <c r="K80" s="90"/>
      <c r="L80" s="6" t="str">
        <f>IF(I80="","",(J80/I80)/LOOKUP(RIGHT($C$2,3),定数!$A$6:$A$13,定数!$B$6:$B$13))</f>
        <v/>
      </c>
      <c r="M80" s="35"/>
      <c r="N80" s="8"/>
      <c r="O80" s="86"/>
      <c r="P80" s="86"/>
      <c r="Q80" s="87" t="str">
        <f>IF(O80="","",S80*L80*LOOKUP(RIGHT($C$2,3),定数!$A$6:$A$13,定数!$B$6:$B$13))</f>
        <v/>
      </c>
      <c r="R80" s="87"/>
      <c r="S80" s="88" t="str">
        <f t="shared" si="16"/>
        <v/>
      </c>
      <c r="T80" s="88"/>
      <c r="U80" t="str">
        <f t="shared" si="15"/>
        <v/>
      </c>
      <c r="V80" t="str">
        <f t="shared" si="15"/>
        <v/>
      </c>
      <c r="W80" s="41" t="str">
        <f t="shared" si="17"/>
        <v/>
      </c>
      <c r="X80" s="42" t="str">
        <f t="shared" si="18"/>
        <v/>
      </c>
      <c r="Y80" t="str">
        <f t="shared" si="12"/>
        <v/>
      </c>
      <c r="Z80" t="str">
        <f t="shared" si="13"/>
        <v/>
      </c>
    </row>
    <row r="81" spans="1:26" x14ac:dyDescent="0.15">
      <c r="A81" s="35">
        <v>73</v>
      </c>
      <c r="B81" s="85" t="str">
        <f t="shared" si="11"/>
        <v/>
      </c>
      <c r="C81" s="85"/>
      <c r="D81" s="35"/>
      <c r="E81" s="8"/>
      <c r="F81" s="35"/>
      <c r="G81" s="86"/>
      <c r="H81" s="86"/>
      <c r="I81" s="35"/>
      <c r="J81" s="89" t="str">
        <f t="shared" si="14"/>
        <v/>
      </c>
      <c r="K81" s="90"/>
      <c r="L81" s="6" t="str">
        <f>IF(I81="","",(J81/I81)/LOOKUP(RIGHT($C$2,3),定数!$A$6:$A$13,定数!$B$6:$B$13))</f>
        <v/>
      </c>
      <c r="M81" s="35"/>
      <c r="N81" s="8"/>
      <c r="O81" s="86"/>
      <c r="P81" s="86"/>
      <c r="Q81" s="87" t="str">
        <f>IF(O81="","",S81*L81*LOOKUP(RIGHT($C$2,3),定数!$A$6:$A$13,定数!$B$6:$B$13))</f>
        <v/>
      </c>
      <c r="R81" s="87"/>
      <c r="S81" s="88" t="str">
        <f t="shared" si="16"/>
        <v/>
      </c>
      <c r="T81" s="88"/>
      <c r="U81" t="str">
        <f t="shared" si="15"/>
        <v/>
      </c>
      <c r="V81" t="str">
        <f t="shared" si="15"/>
        <v/>
      </c>
      <c r="W81" s="41" t="str">
        <f t="shared" si="17"/>
        <v/>
      </c>
      <c r="X81" s="42" t="str">
        <f t="shared" si="18"/>
        <v/>
      </c>
      <c r="Y81" t="str">
        <f t="shared" si="12"/>
        <v/>
      </c>
      <c r="Z81" t="str">
        <f t="shared" si="13"/>
        <v/>
      </c>
    </row>
    <row r="82" spans="1:26" x14ac:dyDescent="0.15">
      <c r="A82" s="35">
        <v>74</v>
      </c>
      <c r="B82" s="85" t="str">
        <f t="shared" si="11"/>
        <v/>
      </c>
      <c r="C82" s="85"/>
      <c r="D82" s="35"/>
      <c r="E82" s="8"/>
      <c r="F82" s="35"/>
      <c r="G82" s="86"/>
      <c r="H82" s="86"/>
      <c r="I82" s="35"/>
      <c r="J82" s="89" t="str">
        <f t="shared" si="14"/>
        <v/>
      </c>
      <c r="K82" s="90"/>
      <c r="L82" s="6" t="str">
        <f>IF(I82="","",(J82/I82)/LOOKUP(RIGHT($C$2,3),定数!$A$6:$A$13,定数!$B$6:$B$13))</f>
        <v/>
      </c>
      <c r="M82" s="35"/>
      <c r="N82" s="8"/>
      <c r="O82" s="86"/>
      <c r="P82" s="86"/>
      <c r="Q82" s="87" t="str">
        <f>IF(O82="","",S82*L82*LOOKUP(RIGHT($C$2,3),定数!$A$6:$A$13,定数!$B$6:$B$13))</f>
        <v/>
      </c>
      <c r="R82" s="87"/>
      <c r="S82" s="88" t="str">
        <f t="shared" si="16"/>
        <v/>
      </c>
      <c r="T82" s="88"/>
      <c r="U82" t="str">
        <f t="shared" si="15"/>
        <v/>
      </c>
      <c r="V82" t="str">
        <f t="shared" si="15"/>
        <v/>
      </c>
      <c r="W82" s="41" t="str">
        <f t="shared" si="17"/>
        <v/>
      </c>
      <c r="X82" s="42" t="str">
        <f t="shared" si="18"/>
        <v/>
      </c>
      <c r="Y82" t="str">
        <f t="shared" si="12"/>
        <v/>
      </c>
      <c r="Z82" t="str">
        <f t="shared" si="13"/>
        <v/>
      </c>
    </row>
    <row r="83" spans="1:26" x14ac:dyDescent="0.15">
      <c r="A83" s="35">
        <v>75</v>
      </c>
      <c r="B83" s="85" t="str">
        <f t="shared" si="11"/>
        <v/>
      </c>
      <c r="C83" s="85"/>
      <c r="D83" s="35"/>
      <c r="E83" s="8"/>
      <c r="F83" s="35"/>
      <c r="G83" s="86"/>
      <c r="H83" s="86"/>
      <c r="I83" s="35"/>
      <c r="J83" s="89" t="str">
        <f t="shared" si="14"/>
        <v/>
      </c>
      <c r="K83" s="90"/>
      <c r="L83" s="6" t="str">
        <f>IF(I83="","",(J83/I83)/LOOKUP(RIGHT($C$2,3),定数!$A$6:$A$13,定数!$B$6:$B$13))</f>
        <v/>
      </c>
      <c r="M83" s="35"/>
      <c r="N83" s="8"/>
      <c r="O83" s="86"/>
      <c r="P83" s="86"/>
      <c r="Q83" s="87" t="str">
        <f>IF(O83="","",S83*L83*LOOKUP(RIGHT($C$2,3),定数!$A$6:$A$13,定数!$B$6:$B$13))</f>
        <v/>
      </c>
      <c r="R83" s="87"/>
      <c r="S83" s="88" t="str">
        <f t="shared" si="16"/>
        <v/>
      </c>
      <c r="T83" s="88"/>
      <c r="U83" t="str">
        <f t="shared" si="15"/>
        <v/>
      </c>
      <c r="V83" t="str">
        <f t="shared" si="15"/>
        <v/>
      </c>
      <c r="W83" s="41" t="str">
        <f t="shared" si="17"/>
        <v/>
      </c>
      <c r="X83" s="42" t="str">
        <f t="shared" si="18"/>
        <v/>
      </c>
      <c r="Y83" t="str">
        <f t="shared" si="12"/>
        <v/>
      </c>
      <c r="Z83" t="str">
        <f t="shared" si="13"/>
        <v/>
      </c>
    </row>
    <row r="84" spans="1:26" x14ac:dyDescent="0.15">
      <c r="A84" s="35">
        <v>76</v>
      </c>
      <c r="B84" s="85" t="str">
        <f t="shared" si="11"/>
        <v/>
      </c>
      <c r="C84" s="85"/>
      <c r="D84" s="35"/>
      <c r="E84" s="8"/>
      <c r="F84" s="35"/>
      <c r="G84" s="86"/>
      <c r="H84" s="86"/>
      <c r="I84" s="35"/>
      <c r="J84" s="89" t="str">
        <f t="shared" si="14"/>
        <v/>
      </c>
      <c r="K84" s="90"/>
      <c r="L84" s="6" t="str">
        <f>IF(I84="","",(J84/I84)/LOOKUP(RIGHT($C$2,3),定数!$A$6:$A$13,定数!$B$6:$B$13))</f>
        <v/>
      </c>
      <c r="M84" s="35"/>
      <c r="N84" s="8"/>
      <c r="O84" s="86"/>
      <c r="P84" s="86"/>
      <c r="Q84" s="87" t="str">
        <f>IF(O84="","",S84*L84*LOOKUP(RIGHT($C$2,3),定数!$A$6:$A$13,定数!$B$6:$B$13))</f>
        <v/>
      </c>
      <c r="R84" s="87"/>
      <c r="S84" s="88" t="str">
        <f t="shared" si="16"/>
        <v/>
      </c>
      <c r="T84" s="88"/>
      <c r="U84" t="str">
        <f t="shared" si="15"/>
        <v/>
      </c>
      <c r="V84" t="str">
        <f t="shared" si="15"/>
        <v/>
      </c>
      <c r="W84" s="41" t="str">
        <f t="shared" si="17"/>
        <v/>
      </c>
      <c r="X84" s="42" t="str">
        <f t="shared" si="18"/>
        <v/>
      </c>
      <c r="Y84" t="str">
        <f t="shared" si="12"/>
        <v/>
      </c>
      <c r="Z84" t="str">
        <f t="shared" si="13"/>
        <v/>
      </c>
    </row>
    <row r="85" spans="1:26" x14ac:dyDescent="0.15">
      <c r="A85" s="35">
        <v>77</v>
      </c>
      <c r="B85" s="85" t="str">
        <f t="shared" si="11"/>
        <v/>
      </c>
      <c r="C85" s="85"/>
      <c r="D85" s="35"/>
      <c r="E85" s="8"/>
      <c r="F85" s="35"/>
      <c r="G85" s="86"/>
      <c r="H85" s="86"/>
      <c r="I85" s="35"/>
      <c r="J85" s="89" t="str">
        <f t="shared" si="14"/>
        <v/>
      </c>
      <c r="K85" s="90"/>
      <c r="L85" s="6" t="str">
        <f>IF(I85="","",(J85/I85)/LOOKUP(RIGHT($C$2,3),定数!$A$6:$A$13,定数!$B$6:$B$13))</f>
        <v/>
      </c>
      <c r="M85" s="35"/>
      <c r="N85" s="8"/>
      <c r="O85" s="86"/>
      <c r="P85" s="86"/>
      <c r="Q85" s="87" t="str">
        <f>IF(O85="","",S85*L85*LOOKUP(RIGHT($C$2,3),定数!$A$6:$A$13,定数!$B$6:$B$13))</f>
        <v/>
      </c>
      <c r="R85" s="87"/>
      <c r="S85" s="88" t="str">
        <f t="shared" si="16"/>
        <v/>
      </c>
      <c r="T85" s="88"/>
      <c r="U85" t="str">
        <f t="shared" si="15"/>
        <v/>
      </c>
      <c r="V85" t="str">
        <f t="shared" si="15"/>
        <v/>
      </c>
      <c r="W85" s="41" t="str">
        <f t="shared" si="17"/>
        <v/>
      </c>
      <c r="X85" s="42" t="str">
        <f t="shared" si="18"/>
        <v/>
      </c>
      <c r="Y85" t="str">
        <f t="shared" si="12"/>
        <v/>
      </c>
      <c r="Z85" t="str">
        <f t="shared" si="13"/>
        <v/>
      </c>
    </row>
    <row r="86" spans="1:26" x14ac:dyDescent="0.15">
      <c r="A86" s="35">
        <v>78</v>
      </c>
      <c r="B86" s="85" t="str">
        <f t="shared" si="11"/>
        <v/>
      </c>
      <c r="C86" s="85"/>
      <c r="D86" s="35"/>
      <c r="E86" s="8"/>
      <c r="F86" s="35"/>
      <c r="G86" s="86"/>
      <c r="H86" s="86"/>
      <c r="I86" s="35"/>
      <c r="J86" s="89" t="str">
        <f t="shared" si="14"/>
        <v/>
      </c>
      <c r="K86" s="90"/>
      <c r="L86" s="6" t="str">
        <f>IF(I86="","",(J86/I86)/LOOKUP(RIGHT($C$2,3),定数!$A$6:$A$13,定数!$B$6:$B$13))</f>
        <v/>
      </c>
      <c r="M86" s="35"/>
      <c r="N86" s="8"/>
      <c r="O86" s="86"/>
      <c r="P86" s="86"/>
      <c r="Q86" s="87" t="str">
        <f>IF(O86="","",S86*L86*LOOKUP(RIGHT($C$2,3),定数!$A$6:$A$13,定数!$B$6:$B$13))</f>
        <v/>
      </c>
      <c r="R86" s="87"/>
      <c r="S86" s="88" t="str">
        <f t="shared" si="16"/>
        <v/>
      </c>
      <c r="T86" s="88"/>
      <c r="U86" t="str">
        <f t="shared" si="15"/>
        <v/>
      </c>
      <c r="V86" t="str">
        <f t="shared" si="15"/>
        <v/>
      </c>
      <c r="W86" s="41" t="str">
        <f t="shared" si="17"/>
        <v/>
      </c>
      <c r="X86" s="42" t="str">
        <f t="shared" si="18"/>
        <v/>
      </c>
      <c r="Y86" t="str">
        <f t="shared" si="12"/>
        <v/>
      </c>
      <c r="Z86" t="str">
        <f t="shared" si="13"/>
        <v/>
      </c>
    </row>
    <row r="87" spans="1:26" x14ac:dyDescent="0.15">
      <c r="A87" s="35">
        <v>79</v>
      </c>
      <c r="B87" s="85" t="str">
        <f t="shared" si="11"/>
        <v/>
      </c>
      <c r="C87" s="85"/>
      <c r="D87" s="35"/>
      <c r="E87" s="8"/>
      <c r="F87" s="35"/>
      <c r="G87" s="86"/>
      <c r="H87" s="86"/>
      <c r="I87" s="35"/>
      <c r="J87" s="89" t="str">
        <f t="shared" si="14"/>
        <v/>
      </c>
      <c r="K87" s="90"/>
      <c r="L87" s="6" t="str">
        <f>IF(I87="","",(J87/I87)/LOOKUP(RIGHT($C$2,3),定数!$A$6:$A$13,定数!$B$6:$B$13))</f>
        <v/>
      </c>
      <c r="M87" s="35"/>
      <c r="N87" s="8"/>
      <c r="O87" s="86"/>
      <c r="P87" s="86"/>
      <c r="Q87" s="87" t="str">
        <f>IF(O87="","",S87*L87*LOOKUP(RIGHT($C$2,3),定数!$A$6:$A$13,定数!$B$6:$B$13))</f>
        <v/>
      </c>
      <c r="R87" s="87"/>
      <c r="S87" s="88" t="str">
        <f t="shared" si="16"/>
        <v/>
      </c>
      <c r="T87" s="88"/>
      <c r="U87" t="str">
        <f t="shared" si="15"/>
        <v/>
      </c>
      <c r="V87" t="str">
        <f t="shared" si="15"/>
        <v/>
      </c>
      <c r="W87" s="41" t="str">
        <f t="shared" si="17"/>
        <v/>
      </c>
      <c r="X87" s="42" t="str">
        <f t="shared" si="18"/>
        <v/>
      </c>
      <c r="Y87" t="str">
        <f t="shared" si="12"/>
        <v/>
      </c>
      <c r="Z87" t="str">
        <f t="shared" si="13"/>
        <v/>
      </c>
    </row>
    <row r="88" spans="1:26" x14ac:dyDescent="0.15">
      <c r="A88" s="35">
        <v>80</v>
      </c>
      <c r="B88" s="85" t="str">
        <f t="shared" si="11"/>
        <v/>
      </c>
      <c r="C88" s="85"/>
      <c r="D88" s="35"/>
      <c r="E88" s="8"/>
      <c r="F88" s="35"/>
      <c r="G88" s="86"/>
      <c r="H88" s="86"/>
      <c r="I88" s="35"/>
      <c r="J88" s="89" t="str">
        <f t="shared" si="14"/>
        <v/>
      </c>
      <c r="K88" s="90"/>
      <c r="L88" s="6" t="str">
        <f>IF(I88="","",(J88/I88)/LOOKUP(RIGHT($C$2,3),定数!$A$6:$A$13,定数!$B$6:$B$13))</f>
        <v/>
      </c>
      <c r="M88" s="35"/>
      <c r="N88" s="8"/>
      <c r="O88" s="86"/>
      <c r="P88" s="86"/>
      <c r="Q88" s="87" t="str">
        <f>IF(O88="","",S88*L88*LOOKUP(RIGHT($C$2,3),定数!$A$6:$A$13,定数!$B$6:$B$13))</f>
        <v/>
      </c>
      <c r="R88" s="87"/>
      <c r="S88" s="88" t="str">
        <f t="shared" si="16"/>
        <v/>
      </c>
      <c r="T88" s="88"/>
      <c r="U88" t="str">
        <f t="shared" si="15"/>
        <v/>
      </c>
      <c r="V88" t="str">
        <f t="shared" si="15"/>
        <v/>
      </c>
      <c r="W88" s="41" t="str">
        <f t="shared" si="17"/>
        <v/>
      </c>
      <c r="X88" s="42" t="str">
        <f t="shared" si="18"/>
        <v/>
      </c>
      <c r="Y88" t="str">
        <f t="shared" si="12"/>
        <v/>
      </c>
      <c r="Z88" t="str">
        <f t="shared" si="13"/>
        <v/>
      </c>
    </row>
    <row r="89" spans="1:26" x14ac:dyDescent="0.15">
      <c r="A89" s="35">
        <v>81</v>
      </c>
      <c r="B89" s="85" t="str">
        <f t="shared" si="11"/>
        <v/>
      </c>
      <c r="C89" s="85"/>
      <c r="D89" s="35"/>
      <c r="E89" s="8"/>
      <c r="F89" s="35"/>
      <c r="G89" s="86"/>
      <c r="H89" s="86"/>
      <c r="I89" s="35"/>
      <c r="J89" s="89" t="str">
        <f t="shared" si="14"/>
        <v/>
      </c>
      <c r="K89" s="90"/>
      <c r="L89" s="6" t="str">
        <f>IF(I89="","",(J89/I89)/LOOKUP(RIGHT($C$2,3),定数!$A$6:$A$13,定数!$B$6:$B$13))</f>
        <v/>
      </c>
      <c r="M89" s="35"/>
      <c r="N89" s="8"/>
      <c r="O89" s="86"/>
      <c r="P89" s="86"/>
      <c r="Q89" s="87" t="str">
        <f>IF(O89="","",S89*L89*LOOKUP(RIGHT($C$2,3),定数!$A$6:$A$13,定数!$B$6:$B$13))</f>
        <v/>
      </c>
      <c r="R89" s="87"/>
      <c r="S89" s="88" t="str">
        <f t="shared" si="16"/>
        <v/>
      </c>
      <c r="T89" s="88"/>
      <c r="U89" t="str">
        <f t="shared" si="15"/>
        <v/>
      </c>
      <c r="V89" t="str">
        <f t="shared" si="15"/>
        <v/>
      </c>
      <c r="W89" s="41" t="str">
        <f t="shared" si="17"/>
        <v/>
      </c>
      <c r="X89" s="42" t="str">
        <f t="shared" si="18"/>
        <v/>
      </c>
      <c r="Y89" t="str">
        <f t="shared" si="12"/>
        <v/>
      </c>
      <c r="Z89" t="str">
        <f t="shared" si="13"/>
        <v/>
      </c>
    </row>
    <row r="90" spans="1:26" x14ac:dyDescent="0.15">
      <c r="A90" s="35">
        <v>82</v>
      </c>
      <c r="B90" s="85" t="str">
        <f t="shared" si="11"/>
        <v/>
      </c>
      <c r="C90" s="85"/>
      <c r="D90" s="35"/>
      <c r="E90" s="8"/>
      <c r="F90" s="35"/>
      <c r="G90" s="86"/>
      <c r="H90" s="86"/>
      <c r="I90" s="35"/>
      <c r="J90" s="89" t="str">
        <f t="shared" si="14"/>
        <v/>
      </c>
      <c r="K90" s="90"/>
      <c r="L90" s="6" t="str">
        <f>IF(I90="","",(J90/I90)/LOOKUP(RIGHT($C$2,3),定数!$A$6:$A$13,定数!$B$6:$B$13))</f>
        <v/>
      </c>
      <c r="M90" s="35"/>
      <c r="N90" s="8"/>
      <c r="O90" s="86"/>
      <c r="P90" s="86"/>
      <c r="Q90" s="87" t="str">
        <f>IF(O90="","",S90*L90*LOOKUP(RIGHT($C$2,3),定数!$A$6:$A$13,定数!$B$6:$B$13))</f>
        <v/>
      </c>
      <c r="R90" s="87"/>
      <c r="S90" s="88" t="str">
        <f t="shared" si="16"/>
        <v/>
      </c>
      <c r="T90" s="88"/>
      <c r="U90" t="str">
        <f t="shared" si="15"/>
        <v/>
      </c>
      <c r="V90" t="str">
        <f t="shared" si="15"/>
        <v/>
      </c>
      <c r="W90" s="41" t="str">
        <f t="shared" si="17"/>
        <v/>
      </c>
      <c r="X90" s="42" t="str">
        <f t="shared" si="18"/>
        <v/>
      </c>
      <c r="Y90" t="str">
        <f t="shared" si="12"/>
        <v/>
      </c>
      <c r="Z90" t="str">
        <f t="shared" si="13"/>
        <v/>
      </c>
    </row>
    <row r="91" spans="1:26" x14ac:dyDescent="0.15">
      <c r="A91" s="35">
        <v>83</v>
      </c>
      <c r="B91" s="85" t="str">
        <f t="shared" si="11"/>
        <v/>
      </c>
      <c r="C91" s="85"/>
      <c r="D91" s="35"/>
      <c r="E91" s="8"/>
      <c r="F91" s="35"/>
      <c r="G91" s="86"/>
      <c r="H91" s="86"/>
      <c r="I91" s="35"/>
      <c r="J91" s="89" t="str">
        <f t="shared" si="14"/>
        <v/>
      </c>
      <c r="K91" s="90"/>
      <c r="L91" s="6" t="str">
        <f>IF(I91="","",(J91/I91)/LOOKUP(RIGHT($C$2,3),定数!$A$6:$A$13,定数!$B$6:$B$13))</f>
        <v/>
      </c>
      <c r="M91" s="35"/>
      <c r="N91" s="8"/>
      <c r="O91" s="86"/>
      <c r="P91" s="86"/>
      <c r="Q91" s="87" t="str">
        <f>IF(O91="","",S91*L91*LOOKUP(RIGHT($C$2,3),定数!$A$6:$A$13,定数!$B$6:$B$13))</f>
        <v/>
      </c>
      <c r="R91" s="87"/>
      <c r="S91" s="88" t="str">
        <f t="shared" si="16"/>
        <v/>
      </c>
      <c r="T91" s="88"/>
      <c r="U91" t="str">
        <f t="shared" ref="U91:V106" si="19">IF(R91&lt;&gt;"",IF(R91&lt;0,1+U90,0),"")</f>
        <v/>
      </c>
      <c r="V91" t="str">
        <f t="shared" si="19"/>
        <v/>
      </c>
      <c r="W91" s="41" t="str">
        <f t="shared" si="17"/>
        <v/>
      </c>
      <c r="X91" s="42" t="str">
        <f t="shared" si="18"/>
        <v/>
      </c>
      <c r="Y91" t="str">
        <f t="shared" si="12"/>
        <v/>
      </c>
      <c r="Z91" t="str">
        <f t="shared" si="13"/>
        <v/>
      </c>
    </row>
    <row r="92" spans="1:26" x14ac:dyDescent="0.15">
      <c r="A92" s="35">
        <v>84</v>
      </c>
      <c r="B92" s="85" t="str">
        <f t="shared" si="11"/>
        <v/>
      </c>
      <c r="C92" s="85"/>
      <c r="D92" s="35"/>
      <c r="E92" s="8"/>
      <c r="F92" s="35"/>
      <c r="G92" s="86"/>
      <c r="H92" s="86"/>
      <c r="I92" s="35"/>
      <c r="J92" s="89" t="str">
        <f t="shared" si="14"/>
        <v/>
      </c>
      <c r="K92" s="90"/>
      <c r="L92" s="6" t="str">
        <f>IF(I92="","",(J92/I92)/LOOKUP(RIGHT($C$2,3),定数!$A$6:$A$13,定数!$B$6:$B$13))</f>
        <v/>
      </c>
      <c r="M92" s="35"/>
      <c r="N92" s="8"/>
      <c r="O92" s="86"/>
      <c r="P92" s="86"/>
      <c r="Q92" s="87" t="str">
        <f>IF(O92="","",S92*L92*LOOKUP(RIGHT($C$2,3),定数!$A$6:$A$13,定数!$B$6:$B$13))</f>
        <v/>
      </c>
      <c r="R92" s="87"/>
      <c r="S92" s="88" t="str">
        <f t="shared" si="16"/>
        <v/>
      </c>
      <c r="T92" s="88"/>
      <c r="U92" t="str">
        <f t="shared" si="19"/>
        <v/>
      </c>
      <c r="V92" t="str">
        <f t="shared" si="19"/>
        <v/>
      </c>
      <c r="W92" s="41" t="str">
        <f t="shared" si="17"/>
        <v/>
      </c>
      <c r="X92" s="42" t="str">
        <f t="shared" si="18"/>
        <v/>
      </c>
      <c r="Y92" t="str">
        <f t="shared" si="12"/>
        <v/>
      </c>
      <c r="Z92" t="str">
        <f t="shared" si="13"/>
        <v/>
      </c>
    </row>
    <row r="93" spans="1:26" x14ac:dyDescent="0.15">
      <c r="A93" s="35">
        <v>85</v>
      </c>
      <c r="B93" s="85" t="str">
        <f t="shared" si="11"/>
        <v/>
      </c>
      <c r="C93" s="85"/>
      <c r="D93" s="35"/>
      <c r="E93" s="8"/>
      <c r="F93" s="35"/>
      <c r="G93" s="86"/>
      <c r="H93" s="86"/>
      <c r="I93" s="35"/>
      <c r="J93" s="89" t="str">
        <f t="shared" si="14"/>
        <v/>
      </c>
      <c r="K93" s="90"/>
      <c r="L93" s="6" t="str">
        <f>IF(I93="","",(J93/I93)/LOOKUP(RIGHT($C$2,3),定数!$A$6:$A$13,定数!$B$6:$B$13))</f>
        <v/>
      </c>
      <c r="M93" s="35"/>
      <c r="N93" s="8"/>
      <c r="O93" s="86"/>
      <c r="P93" s="86"/>
      <c r="Q93" s="87" t="str">
        <f>IF(O93="","",S93*L93*LOOKUP(RIGHT($C$2,3),定数!$A$6:$A$13,定数!$B$6:$B$13))</f>
        <v/>
      </c>
      <c r="R93" s="87"/>
      <c r="S93" s="88" t="str">
        <f t="shared" si="16"/>
        <v/>
      </c>
      <c r="T93" s="88"/>
      <c r="U93" t="str">
        <f t="shared" si="19"/>
        <v/>
      </c>
      <c r="V93" t="str">
        <f t="shared" si="19"/>
        <v/>
      </c>
      <c r="W93" s="41" t="str">
        <f t="shared" si="17"/>
        <v/>
      </c>
      <c r="X93" s="42" t="str">
        <f t="shared" si="18"/>
        <v/>
      </c>
      <c r="Y93" t="str">
        <f t="shared" si="12"/>
        <v/>
      </c>
      <c r="Z93" t="str">
        <f t="shared" si="13"/>
        <v/>
      </c>
    </row>
    <row r="94" spans="1:26" x14ac:dyDescent="0.15">
      <c r="A94" s="35">
        <v>86</v>
      </c>
      <c r="B94" s="85" t="str">
        <f t="shared" si="11"/>
        <v/>
      </c>
      <c r="C94" s="85"/>
      <c r="D94" s="35"/>
      <c r="E94" s="8"/>
      <c r="F94" s="35"/>
      <c r="G94" s="86"/>
      <c r="H94" s="86"/>
      <c r="I94" s="35"/>
      <c r="J94" s="89" t="str">
        <f t="shared" si="14"/>
        <v/>
      </c>
      <c r="K94" s="90"/>
      <c r="L94" s="6" t="str">
        <f>IF(I94="","",(J94/I94)/LOOKUP(RIGHT($C$2,3),定数!$A$6:$A$13,定数!$B$6:$B$13))</f>
        <v/>
      </c>
      <c r="M94" s="35"/>
      <c r="N94" s="8"/>
      <c r="O94" s="86"/>
      <c r="P94" s="86"/>
      <c r="Q94" s="87" t="str">
        <f>IF(O94="","",S94*L94*LOOKUP(RIGHT($C$2,3),定数!$A$6:$A$13,定数!$B$6:$B$13))</f>
        <v/>
      </c>
      <c r="R94" s="87"/>
      <c r="S94" s="88" t="str">
        <f t="shared" si="16"/>
        <v/>
      </c>
      <c r="T94" s="88"/>
      <c r="U94" t="str">
        <f t="shared" si="19"/>
        <v/>
      </c>
      <c r="V94" t="str">
        <f t="shared" si="19"/>
        <v/>
      </c>
      <c r="W94" s="41" t="str">
        <f t="shared" si="17"/>
        <v/>
      </c>
      <c r="X94" s="42" t="str">
        <f t="shared" si="18"/>
        <v/>
      </c>
      <c r="Y94" t="str">
        <f t="shared" si="12"/>
        <v/>
      </c>
      <c r="Z94" t="str">
        <f t="shared" si="13"/>
        <v/>
      </c>
    </row>
    <row r="95" spans="1:26" x14ac:dyDescent="0.15">
      <c r="A95" s="35">
        <v>87</v>
      </c>
      <c r="B95" s="85" t="str">
        <f t="shared" si="11"/>
        <v/>
      </c>
      <c r="C95" s="85"/>
      <c r="D95" s="35"/>
      <c r="E95" s="8"/>
      <c r="F95" s="35"/>
      <c r="G95" s="86"/>
      <c r="H95" s="86"/>
      <c r="I95" s="35"/>
      <c r="J95" s="89" t="str">
        <f t="shared" si="14"/>
        <v/>
      </c>
      <c r="K95" s="90"/>
      <c r="L95" s="6" t="str">
        <f>IF(I95="","",(J95/I95)/LOOKUP(RIGHT($C$2,3),定数!$A$6:$A$13,定数!$B$6:$B$13))</f>
        <v/>
      </c>
      <c r="M95" s="35"/>
      <c r="N95" s="8"/>
      <c r="O95" s="86"/>
      <c r="P95" s="86"/>
      <c r="Q95" s="87" t="str">
        <f>IF(O95="","",S95*L95*LOOKUP(RIGHT($C$2,3),定数!$A$6:$A$13,定数!$B$6:$B$13))</f>
        <v/>
      </c>
      <c r="R95" s="87"/>
      <c r="S95" s="88" t="str">
        <f t="shared" si="16"/>
        <v/>
      </c>
      <c r="T95" s="88"/>
      <c r="U95" t="str">
        <f t="shared" si="19"/>
        <v/>
      </c>
      <c r="V95" t="str">
        <f t="shared" si="19"/>
        <v/>
      </c>
      <c r="W95" s="41" t="str">
        <f t="shared" si="17"/>
        <v/>
      </c>
      <c r="X95" s="42" t="str">
        <f t="shared" si="18"/>
        <v/>
      </c>
      <c r="Y95" t="str">
        <f t="shared" si="12"/>
        <v/>
      </c>
      <c r="Z95" t="str">
        <f t="shared" si="13"/>
        <v/>
      </c>
    </row>
    <row r="96" spans="1:26" x14ac:dyDescent="0.15">
      <c r="A96" s="35">
        <v>88</v>
      </c>
      <c r="B96" s="85" t="str">
        <f t="shared" si="11"/>
        <v/>
      </c>
      <c r="C96" s="85"/>
      <c r="D96" s="35"/>
      <c r="E96" s="8"/>
      <c r="F96" s="35"/>
      <c r="G96" s="86"/>
      <c r="H96" s="86"/>
      <c r="I96" s="35"/>
      <c r="J96" s="89" t="str">
        <f t="shared" si="14"/>
        <v/>
      </c>
      <c r="K96" s="90"/>
      <c r="L96" s="6" t="str">
        <f>IF(I96="","",(J96/I96)/LOOKUP(RIGHT($C$2,3),定数!$A$6:$A$13,定数!$B$6:$B$13))</f>
        <v/>
      </c>
      <c r="M96" s="35"/>
      <c r="N96" s="8"/>
      <c r="O96" s="86"/>
      <c r="P96" s="86"/>
      <c r="Q96" s="87" t="str">
        <f>IF(O96="","",S96*L96*LOOKUP(RIGHT($C$2,3),定数!$A$6:$A$13,定数!$B$6:$B$13))</f>
        <v/>
      </c>
      <c r="R96" s="87"/>
      <c r="S96" s="88" t="str">
        <f t="shared" si="16"/>
        <v/>
      </c>
      <c r="T96" s="88"/>
      <c r="U96" t="str">
        <f t="shared" si="19"/>
        <v/>
      </c>
      <c r="V96" t="str">
        <f t="shared" si="19"/>
        <v/>
      </c>
      <c r="W96" s="41" t="str">
        <f t="shared" si="17"/>
        <v/>
      </c>
      <c r="X96" s="42" t="str">
        <f t="shared" si="18"/>
        <v/>
      </c>
      <c r="Y96" t="str">
        <f t="shared" si="12"/>
        <v/>
      </c>
      <c r="Z96" t="str">
        <f t="shared" si="13"/>
        <v/>
      </c>
    </row>
    <row r="97" spans="1:26" x14ac:dyDescent="0.15">
      <c r="A97" s="35">
        <v>89</v>
      </c>
      <c r="B97" s="85" t="str">
        <f t="shared" si="11"/>
        <v/>
      </c>
      <c r="C97" s="85"/>
      <c r="D97" s="35"/>
      <c r="E97" s="8"/>
      <c r="F97" s="35"/>
      <c r="G97" s="86"/>
      <c r="H97" s="86"/>
      <c r="I97" s="35"/>
      <c r="J97" s="89" t="str">
        <f t="shared" si="14"/>
        <v/>
      </c>
      <c r="K97" s="90"/>
      <c r="L97" s="6" t="str">
        <f>IF(I97="","",(J97/I97)/LOOKUP(RIGHT($C$2,3),定数!$A$6:$A$13,定数!$B$6:$B$13))</f>
        <v/>
      </c>
      <c r="M97" s="35"/>
      <c r="N97" s="8"/>
      <c r="O97" s="86"/>
      <c r="P97" s="86"/>
      <c r="Q97" s="87" t="str">
        <f>IF(O97="","",S97*L97*LOOKUP(RIGHT($C$2,3),定数!$A$6:$A$13,定数!$B$6:$B$13))</f>
        <v/>
      </c>
      <c r="R97" s="87"/>
      <c r="S97" s="88" t="str">
        <f t="shared" si="16"/>
        <v/>
      </c>
      <c r="T97" s="88"/>
      <c r="U97" t="str">
        <f t="shared" si="19"/>
        <v/>
      </c>
      <c r="V97" t="str">
        <f t="shared" si="19"/>
        <v/>
      </c>
      <c r="W97" s="41" t="str">
        <f t="shared" si="17"/>
        <v/>
      </c>
      <c r="X97" s="42" t="str">
        <f t="shared" si="18"/>
        <v/>
      </c>
      <c r="Y97" t="str">
        <f t="shared" si="12"/>
        <v/>
      </c>
      <c r="Z97" t="str">
        <f t="shared" si="13"/>
        <v/>
      </c>
    </row>
    <row r="98" spans="1:26" x14ac:dyDescent="0.15">
      <c r="A98" s="35">
        <v>90</v>
      </c>
      <c r="B98" s="85" t="str">
        <f t="shared" si="11"/>
        <v/>
      </c>
      <c r="C98" s="85"/>
      <c r="D98" s="35"/>
      <c r="E98" s="8"/>
      <c r="F98" s="35"/>
      <c r="G98" s="86"/>
      <c r="H98" s="86"/>
      <c r="I98" s="35"/>
      <c r="J98" s="89" t="str">
        <f t="shared" si="14"/>
        <v/>
      </c>
      <c r="K98" s="90"/>
      <c r="L98" s="6" t="str">
        <f>IF(I98="","",(J98/I98)/LOOKUP(RIGHT($C$2,3),定数!$A$6:$A$13,定数!$B$6:$B$13))</f>
        <v/>
      </c>
      <c r="M98" s="35"/>
      <c r="N98" s="8"/>
      <c r="O98" s="86"/>
      <c r="P98" s="86"/>
      <c r="Q98" s="87" t="str">
        <f>IF(O98="","",S98*L98*LOOKUP(RIGHT($C$2,3),定数!$A$6:$A$13,定数!$B$6:$B$13))</f>
        <v/>
      </c>
      <c r="R98" s="87"/>
      <c r="S98" s="88" t="str">
        <f t="shared" si="16"/>
        <v/>
      </c>
      <c r="T98" s="88"/>
      <c r="U98" t="str">
        <f t="shared" si="19"/>
        <v/>
      </c>
      <c r="V98" t="str">
        <f t="shared" si="19"/>
        <v/>
      </c>
      <c r="W98" s="41" t="str">
        <f t="shared" si="17"/>
        <v/>
      </c>
      <c r="X98" s="42" t="str">
        <f t="shared" si="18"/>
        <v/>
      </c>
      <c r="Y98" t="str">
        <f t="shared" si="12"/>
        <v/>
      </c>
      <c r="Z98" t="str">
        <f t="shared" si="13"/>
        <v/>
      </c>
    </row>
    <row r="99" spans="1:26" x14ac:dyDescent="0.15">
      <c r="A99" s="35">
        <v>91</v>
      </c>
      <c r="B99" s="85" t="str">
        <f t="shared" si="11"/>
        <v/>
      </c>
      <c r="C99" s="85"/>
      <c r="D99" s="35"/>
      <c r="E99" s="8"/>
      <c r="F99" s="35"/>
      <c r="G99" s="86"/>
      <c r="H99" s="86"/>
      <c r="I99" s="35"/>
      <c r="J99" s="89" t="str">
        <f t="shared" si="14"/>
        <v/>
      </c>
      <c r="K99" s="90"/>
      <c r="L99" s="6" t="str">
        <f>IF(I99="","",(J99/I99)/LOOKUP(RIGHT($C$2,3),定数!$A$6:$A$13,定数!$B$6:$B$13))</f>
        <v/>
      </c>
      <c r="M99" s="35"/>
      <c r="N99" s="8"/>
      <c r="O99" s="86"/>
      <c r="P99" s="86"/>
      <c r="Q99" s="87" t="str">
        <f>IF(O99="","",S99*L99*LOOKUP(RIGHT($C$2,3),定数!$A$6:$A$13,定数!$B$6:$B$13))</f>
        <v/>
      </c>
      <c r="R99" s="87"/>
      <c r="S99" s="88" t="str">
        <f t="shared" si="16"/>
        <v/>
      </c>
      <c r="T99" s="88"/>
      <c r="U99" t="str">
        <f t="shared" si="19"/>
        <v/>
      </c>
      <c r="V99" t="str">
        <f t="shared" si="19"/>
        <v/>
      </c>
      <c r="W99" s="41" t="str">
        <f t="shared" si="17"/>
        <v/>
      </c>
      <c r="X99" s="42" t="str">
        <f t="shared" si="18"/>
        <v/>
      </c>
      <c r="Y99" t="str">
        <f t="shared" si="12"/>
        <v/>
      </c>
      <c r="Z99" t="str">
        <f t="shared" si="13"/>
        <v/>
      </c>
    </row>
    <row r="100" spans="1:26" x14ac:dyDescent="0.15">
      <c r="A100" s="35">
        <v>92</v>
      </c>
      <c r="B100" s="85" t="str">
        <f t="shared" si="11"/>
        <v/>
      </c>
      <c r="C100" s="85"/>
      <c r="D100" s="35"/>
      <c r="E100" s="8"/>
      <c r="F100" s="35"/>
      <c r="G100" s="86"/>
      <c r="H100" s="86"/>
      <c r="I100" s="35"/>
      <c r="J100" s="89" t="str">
        <f t="shared" si="14"/>
        <v/>
      </c>
      <c r="K100" s="90"/>
      <c r="L100" s="6" t="str">
        <f>IF(I100="","",(J100/I100)/LOOKUP(RIGHT($C$2,3),定数!$A$6:$A$13,定数!$B$6:$B$13))</f>
        <v/>
      </c>
      <c r="M100" s="35"/>
      <c r="N100" s="8"/>
      <c r="O100" s="86"/>
      <c r="P100" s="86"/>
      <c r="Q100" s="87" t="str">
        <f>IF(O100="","",S100*L100*LOOKUP(RIGHT($C$2,3),定数!$A$6:$A$13,定数!$B$6:$B$13))</f>
        <v/>
      </c>
      <c r="R100" s="87"/>
      <c r="S100" s="88" t="str">
        <f t="shared" si="16"/>
        <v/>
      </c>
      <c r="T100" s="88"/>
      <c r="U100" t="str">
        <f t="shared" si="19"/>
        <v/>
      </c>
      <c r="V100" t="str">
        <f t="shared" si="19"/>
        <v/>
      </c>
      <c r="W100" s="41" t="str">
        <f t="shared" si="17"/>
        <v/>
      </c>
      <c r="X100" s="42" t="str">
        <f t="shared" si="18"/>
        <v/>
      </c>
      <c r="Y100" t="str">
        <f t="shared" si="12"/>
        <v/>
      </c>
      <c r="Z100" t="str">
        <f t="shared" si="13"/>
        <v/>
      </c>
    </row>
    <row r="101" spans="1:26" x14ac:dyDescent="0.15">
      <c r="A101" s="35">
        <v>93</v>
      </c>
      <c r="B101" s="85" t="str">
        <f t="shared" si="11"/>
        <v/>
      </c>
      <c r="C101" s="85"/>
      <c r="D101" s="35"/>
      <c r="E101" s="8"/>
      <c r="F101" s="35"/>
      <c r="G101" s="86"/>
      <c r="H101" s="86"/>
      <c r="I101" s="35"/>
      <c r="J101" s="89" t="str">
        <f t="shared" si="14"/>
        <v/>
      </c>
      <c r="K101" s="90"/>
      <c r="L101" s="6" t="str">
        <f>IF(I101="","",(J101/I101)/LOOKUP(RIGHT($C$2,3),定数!$A$6:$A$13,定数!$B$6:$B$13))</f>
        <v/>
      </c>
      <c r="M101" s="35"/>
      <c r="N101" s="8"/>
      <c r="O101" s="86"/>
      <c r="P101" s="86"/>
      <c r="Q101" s="87" t="str">
        <f>IF(O101="","",S101*L101*LOOKUP(RIGHT($C$2,3),定数!$A$6:$A$13,定数!$B$6:$B$13))</f>
        <v/>
      </c>
      <c r="R101" s="87"/>
      <c r="S101" s="88" t="str">
        <f t="shared" si="16"/>
        <v/>
      </c>
      <c r="T101" s="88"/>
      <c r="U101" t="str">
        <f t="shared" si="19"/>
        <v/>
      </c>
      <c r="V101" t="str">
        <f t="shared" si="19"/>
        <v/>
      </c>
      <c r="W101" s="41" t="str">
        <f t="shared" si="17"/>
        <v/>
      </c>
      <c r="X101" s="42" t="str">
        <f t="shared" si="18"/>
        <v/>
      </c>
      <c r="Y101" t="str">
        <f t="shared" si="12"/>
        <v/>
      </c>
      <c r="Z101" t="str">
        <f t="shared" si="13"/>
        <v/>
      </c>
    </row>
    <row r="102" spans="1:26" x14ac:dyDescent="0.15">
      <c r="A102" s="35">
        <v>94</v>
      </c>
      <c r="B102" s="85" t="str">
        <f t="shared" si="11"/>
        <v/>
      </c>
      <c r="C102" s="85"/>
      <c r="D102" s="35"/>
      <c r="E102" s="8"/>
      <c r="F102" s="35"/>
      <c r="G102" s="86"/>
      <c r="H102" s="86"/>
      <c r="I102" s="35"/>
      <c r="J102" s="89" t="str">
        <f t="shared" si="14"/>
        <v/>
      </c>
      <c r="K102" s="90"/>
      <c r="L102" s="6" t="str">
        <f>IF(I102="","",(J102/I102)/LOOKUP(RIGHT($C$2,3),定数!$A$6:$A$13,定数!$B$6:$B$13))</f>
        <v/>
      </c>
      <c r="M102" s="35"/>
      <c r="N102" s="8"/>
      <c r="O102" s="86"/>
      <c r="P102" s="86"/>
      <c r="Q102" s="87" t="str">
        <f>IF(O102="","",S102*L102*LOOKUP(RIGHT($C$2,3),定数!$A$6:$A$13,定数!$B$6:$B$13))</f>
        <v/>
      </c>
      <c r="R102" s="87"/>
      <c r="S102" s="88" t="str">
        <f t="shared" si="16"/>
        <v/>
      </c>
      <c r="T102" s="88"/>
      <c r="U102" t="str">
        <f t="shared" si="19"/>
        <v/>
      </c>
      <c r="V102" t="str">
        <f t="shared" si="19"/>
        <v/>
      </c>
      <c r="W102" s="41" t="str">
        <f t="shared" si="17"/>
        <v/>
      </c>
      <c r="X102" s="42" t="str">
        <f t="shared" si="18"/>
        <v/>
      </c>
      <c r="Y102" t="str">
        <f t="shared" si="12"/>
        <v/>
      </c>
      <c r="Z102" t="str">
        <f t="shared" si="13"/>
        <v/>
      </c>
    </row>
    <row r="103" spans="1:26" x14ac:dyDescent="0.15">
      <c r="A103" s="35">
        <v>95</v>
      </c>
      <c r="B103" s="85" t="str">
        <f t="shared" si="11"/>
        <v/>
      </c>
      <c r="C103" s="85"/>
      <c r="D103" s="35"/>
      <c r="E103" s="8"/>
      <c r="F103" s="35"/>
      <c r="G103" s="86"/>
      <c r="H103" s="86"/>
      <c r="I103" s="35"/>
      <c r="J103" s="89" t="str">
        <f t="shared" si="14"/>
        <v/>
      </c>
      <c r="K103" s="90"/>
      <c r="L103" s="6" t="str">
        <f>IF(I103="","",(J103/I103)/LOOKUP(RIGHT($C$2,3),定数!$A$6:$A$13,定数!$B$6:$B$13))</f>
        <v/>
      </c>
      <c r="M103" s="35"/>
      <c r="N103" s="8"/>
      <c r="O103" s="86"/>
      <c r="P103" s="86"/>
      <c r="Q103" s="87" t="str">
        <f>IF(O103="","",S103*L103*LOOKUP(RIGHT($C$2,3),定数!$A$6:$A$13,定数!$B$6:$B$13))</f>
        <v/>
      </c>
      <c r="R103" s="87"/>
      <c r="S103" s="88" t="str">
        <f t="shared" si="16"/>
        <v/>
      </c>
      <c r="T103" s="88"/>
      <c r="U103" t="str">
        <f t="shared" si="19"/>
        <v/>
      </c>
      <c r="V103" t="str">
        <f t="shared" si="19"/>
        <v/>
      </c>
      <c r="W103" s="41" t="str">
        <f t="shared" si="17"/>
        <v/>
      </c>
      <c r="X103" s="42" t="str">
        <f t="shared" si="18"/>
        <v/>
      </c>
      <c r="Y103" t="str">
        <f t="shared" si="12"/>
        <v/>
      </c>
      <c r="Z103" t="str">
        <f t="shared" si="13"/>
        <v/>
      </c>
    </row>
    <row r="104" spans="1:26" x14ac:dyDescent="0.15">
      <c r="A104" s="35">
        <v>96</v>
      </c>
      <c r="B104" s="85" t="str">
        <f t="shared" si="11"/>
        <v/>
      </c>
      <c r="C104" s="85"/>
      <c r="D104" s="35"/>
      <c r="E104" s="8"/>
      <c r="F104" s="35"/>
      <c r="G104" s="86"/>
      <c r="H104" s="86"/>
      <c r="I104" s="35"/>
      <c r="J104" s="89" t="str">
        <f t="shared" si="14"/>
        <v/>
      </c>
      <c r="K104" s="90"/>
      <c r="L104" s="6" t="str">
        <f>IF(I104="","",(J104/I104)/LOOKUP(RIGHT($C$2,3),定数!$A$6:$A$13,定数!$B$6:$B$13))</f>
        <v/>
      </c>
      <c r="M104" s="35"/>
      <c r="N104" s="8"/>
      <c r="O104" s="86"/>
      <c r="P104" s="86"/>
      <c r="Q104" s="87" t="str">
        <f>IF(O104="","",S104*L104*LOOKUP(RIGHT($C$2,3),定数!$A$6:$A$13,定数!$B$6:$B$13))</f>
        <v/>
      </c>
      <c r="R104" s="87"/>
      <c r="S104" s="88" t="str">
        <f t="shared" si="16"/>
        <v/>
      </c>
      <c r="T104" s="88"/>
      <c r="U104" t="str">
        <f t="shared" si="19"/>
        <v/>
      </c>
      <c r="V104" t="str">
        <f t="shared" si="19"/>
        <v/>
      </c>
      <c r="W104" s="41" t="str">
        <f t="shared" si="17"/>
        <v/>
      </c>
      <c r="X104" s="42" t="str">
        <f t="shared" si="18"/>
        <v/>
      </c>
      <c r="Y104" t="str">
        <f t="shared" si="12"/>
        <v/>
      </c>
      <c r="Z104" t="str">
        <f t="shared" si="13"/>
        <v/>
      </c>
    </row>
    <row r="105" spans="1:26" x14ac:dyDescent="0.15">
      <c r="A105" s="35">
        <v>97</v>
      </c>
      <c r="B105" s="85" t="str">
        <f t="shared" si="11"/>
        <v/>
      </c>
      <c r="C105" s="85"/>
      <c r="D105" s="35"/>
      <c r="E105" s="8"/>
      <c r="F105" s="35"/>
      <c r="G105" s="86"/>
      <c r="H105" s="86"/>
      <c r="I105" s="35"/>
      <c r="J105" s="89" t="str">
        <f t="shared" si="14"/>
        <v/>
      </c>
      <c r="K105" s="90"/>
      <c r="L105" s="6" t="str">
        <f>IF(I105="","",(J105/I105)/LOOKUP(RIGHT($C$2,3),定数!$A$6:$A$13,定数!$B$6:$B$13))</f>
        <v/>
      </c>
      <c r="M105" s="35"/>
      <c r="N105" s="8"/>
      <c r="O105" s="86"/>
      <c r="P105" s="86"/>
      <c r="Q105" s="87" t="str">
        <f>IF(O105="","",S105*L105*LOOKUP(RIGHT($C$2,3),定数!$A$6:$A$13,定数!$B$6:$B$13))</f>
        <v/>
      </c>
      <c r="R105" s="87"/>
      <c r="S105" s="88" t="str">
        <f t="shared" si="16"/>
        <v/>
      </c>
      <c r="T105" s="88"/>
      <c r="U105" t="str">
        <f t="shared" si="19"/>
        <v/>
      </c>
      <c r="V105" t="str">
        <f t="shared" si="19"/>
        <v/>
      </c>
      <c r="W105" s="41" t="str">
        <f t="shared" si="17"/>
        <v/>
      </c>
      <c r="X105" s="42" t="str">
        <f t="shared" si="18"/>
        <v/>
      </c>
      <c r="Y105" t="str">
        <f t="shared" si="12"/>
        <v/>
      </c>
      <c r="Z105" t="str">
        <f t="shared" si="13"/>
        <v/>
      </c>
    </row>
    <row r="106" spans="1:26" x14ac:dyDescent="0.15">
      <c r="A106" s="35">
        <v>98</v>
      </c>
      <c r="B106" s="85" t="str">
        <f t="shared" si="11"/>
        <v/>
      </c>
      <c r="C106" s="85"/>
      <c r="D106" s="35"/>
      <c r="E106" s="8"/>
      <c r="F106" s="35"/>
      <c r="G106" s="86"/>
      <c r="H106" s="86"/>
      <c r="I106" s="35"/>
      <c r="J106" s="89" t="str">
        <f t="shared" si="14"/>
        <v/>
      </c>
      <c r="K106" s="90"/>
      <c r="L106" s="6" t="str">
        <f>IF(I106="","",(J106/I106)/LOOKUP(RIGHT($C$2,3),定数!$A$6:$A$13,定数!$B$6:$B$13))</f>
        <v/>
      </c>
      <c r="M106" s="35"/>
      <c r="N106" s="8"/>
      <c r="O106" s="86"/>
      <c r="P106" s="86"/>
      <c r="Q106" s="87" t="str">
        <f>IF(O106="","",S106*L106*LOOKUP(RIGHT($C$2,3),定数!$A$6:$A$13,定数!$B$6:$B$13))</f>
        <v/>
      </c>
      <c r="R106" s="87"/>
      <c r="S106" s="88" t="str">
        <f t="shared" si="16"/>
        <v/>
      </c>
      <c r="T106" s="88"/>
      <c r="U106" t="str">
        <f t="shared" si="19"/>
        <v/>
      </c>
      <c r="V106" t="str">
        <f t="shared" si="19"/>
        <v/>
      </c>
      <c r="W106" s="41" t="str">
        <f t="shared" si="17"/>
        <v/>
      </c>
      <c r="X106" s="42" t="str">
        <f t="shared" si="18"/>
        <v/>
      </c>
      <c r="Y106" t="str">
        <f t="shared" si="12"/>
        <v/>
      </c>
      <c r="Z106" t="str">
        <f t="shared" si="13"/>
        <v/>
      </c>
    </row>
    <row r="107" spans="1:26" x14ac:dyDescent="0.15">
      <c r="A107" s="35">
        <v>99</v>
      </c>
      <c r="B107" s="85" t="str">
        <f t="shared" si="11"/>
        <v/>
      </c>
      <c r="C107" s="85"/>
      <c r="D107" s="35"/>
      <c r="E107" s="8"/>
      <c r="F107" s="35"/>
      <c r="G107" s="86"/>
      <c r="H107" s="86"/>
      <c r="I107" s="35"/>
      <c r="J107" s="89" t="str">
        <f t="shared" si="14"/>
        <v/>
      </c>
      <c r="K107" s="90"/>
      <c r="L107" s="6" t="str">
        <f>IF(I107="","",(J107/I107)/LOOKUP(RIGHT($C$2,3),定数!$A$6:$A$13,定数!$B$6:$B$13))</f>
        <v/>
      </c>
      <c r="M107" s="35"/>
      <c r="N107" s="8"/>
      <c r="O107" s="86"/>
      <c r="P107" s="86"/>
      <c r="Q107" s="87" t="str">
        <f>IF(O107="","",S107*L107*LOOKUP(RIGHT($C$2,3),定数!$A$6:$A$13,定数!$B$6:$B$13))</f>
        <v/>
      </c>
      <c r="R107" s="87"/>
      <c r="S107" s="88" t="str">
        <f t="shared" si="16"/>
        <v/>
      </c>
      <c r="T107" s="88"/>
      <c r="U107" t="str">
        <f>IF(R107&lt;&gt;"",IF(R107&lt;0,1+U106,0),"")</f>
        <v/>
      </c>
      <c r="V107" t="str">
        <f>IF(S107&lt;&gt;"",IF(S107&lt;0,1+V106,0),"")</f>
        <v/>
      </c>
      <c r="W107" s="41" t="str">
        <f t="shared" si="17"/>
        <v/>
      </c>
      <c r="X107" s="42" t="str">
        <f t="shared" si="18"/>
        <v/>
      </c>
      <c r="Y107" t="str">
        <f t="shared" si="12"/>
        <v/>
      </c>
      <c r="Z107" t="str">
        <f t="shared" si="13"/>
        <v/>
      </c>
    </row>
    <row r="108" spans="1:26" x14ac:dyDescent="0.15">
      <c r="A108" s="35">
        <v>100</v>
      </c>
      <c r="B108" s="85" t="str">
        <f t="shared" si="11"/>
        <v/>
      </c>
      <c r="C108" s="85"/>
      <c r="D108" s="35"/>
      <c r="E108" s="8"/>
      <c r="F108" s="35"/>
      <c r="G108" s="86"/>
      <c r="H108" s="86"/>
      <c r="I108" s="35"/>
      <c r="J108" s="89" t="str">
        <f t="shared" si="14"/>
        <v/>
      </c>
      <c r="K108" s="90"/>
      <c r="L108" s="6" t="str">
        <f>IF(I108="","",(J108/I108)/LOOKUP(RIGHT($C$2,3),定数!$A$6:$A$13,定数!$B$6:$B$13))</f>
        <v/>
      </c>
      <c r="M108" s="35"/>
      <c r="N108" s="8"/>
      <c r="O108" s="86"/>
      <c r="P108" s="86"/>
      <c r="Q108" s="87" t="str">
        <f>IF(O108="","",S108*L108*LOOKUP(RIGHT($C$2,3),定数!$A$6:$A$13,定数!$B$6:$B$13))</f>
        <v/>
      </c>
      <c r="R108" s="87"/>
      <c r="S108" s="88" t="str">
        <f t="shared" si="16"/>
        <v/>
      </c>
      <c r="T108" s="88"/>
      <c r="U108" t="str">
        <f>IF(R108&lt;&gt;"",IF(R108&lt;0,1+U107,0),"")</f>
        <v/>
      </c>
      <c r="V108" t="str">
        <f>IF(S108&lt;&gt;"",IF(S108&lt;0,1+V107,0),"")</f>
        <v/>
      </c>
      <c r="W108" s="41" t="str">
        <f t="shared" si="17"/>
        <v/>
      </c>
      <c r="X108" s="42" t="str">
        <f t="shared" si="18"/>
        <v/>
      </c>
      <c r="Y108" t="str">
        <f t="shared" si="12"/>
        <v/>
      </c>
      <c r="Z108" t="str">
        <f t="shared" si="13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A4:B4"/>
    <mergeCell ref="C4:D4"/>
    <mergeCell ref="E4:F4"/>
    <mergeCell ref="G4:H4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I4:J4"/>
    <mergeCell ref="K4:L4"/>
    <mergeCell ref="M4:N4"/>
    <mergeCell ref="O4:P4"/>
    <mergeCell ref="I5:J5"/>
    <mergeCell ref="K5:L5"/>
    <mergeCell ref="O5:P5"/>
    <mergeCell ref="E2:F2"/>
    <mergeCell ref="G2:H2"/>
    <mergeCell ref="Q7:T7"/>
    <mergeCell ref="G8:H8"/>
    <mergeCell ref="J8:K8"/>
    <mergeCell ref="O8:P8"/>
    <mergeCell ref="Q8:R8"/>
    <mergeCell ref="S8:T8"/>
    <mergeCell ref="A7:A8"/>
    <mergeCell ref="B7:C8"/>
    <mergeCell ref="D7:H7"/>
    <mergeCell ref="I7:K7"/>
    <mergeCell ref="L7:L8"/>
    <mergeCell ref="M7:P7"/>
    <mergeCell ref="B10:C10"/>
    <mergeCell ref="G10:H10"/>
    <mergeCell ref="J10:K10"/>
    <mergeCell ref="O10:P10"/>
    <mergeCell ref="Q10:R10"/>
    <mergeCell ref="S10:T10"/>
    <mergeCell ref="B9:C9"/>
    <mergeCell ref="G9:H9"/>
    <mergeCell ref="J9:K9"/>
    <mergeCell ref="O9:P9"/>
    <mergeCell ref="Q9:R9"/>
    <mergeCell ref="S9:T9"/>
    <mergeCell ref="B12:C12"/>
    <mergeCell ref="G12:H12"/>
    <mergeCell ref="J12:K12"/>
    <mergeCell ref="O12:P12"/>
    <mergeCell ref="Q12:R12"/>
    <mergeCell ref="S12:T12"/>
    <mergeCell ref="B11:C11"/>
    <mergeCell ref="G11:H11"/>
    <mergeCell ref="J11:K11"/>
    <mergeCell ref="O11:P11"/>
    <mergeCell ref="Q11:R11"/>
    <mergeCell ref="S11:T11"/>
    <mergeCell ref="B14:C14"/>
    <mergeCell ref="G14:H14"/>
    <mergeCell ref="J14:K14"/>
    <mergeCell ref="O14:P14"/>
    <mergeCell ref="Q14:R14"/>
    <mergeCell ref="S14:T14"/>
    <mergeCell ref="B13:C13"/>
    <mergeCell ref="G13:H13"/>
    <mergeCell ref="J13:K13"/>
    <mergeCell ref="O13:P13"/>
    <mergeCell ref="Q13:R13"/>
    <mergeCell ref="S13:T13"/>
    <mergeCell ref="B16:C16"/>
    <mergeCell ref="G16:H16"/>
    <mergeCell ref="J16:K16"/>
    <mergeCell ref="O16:P16"/>
    <mergeCell ref="Q16:R16"/>
    <mergeCell ref="S16:T16"/>
    <mergeCell ref="B15:C15"/>
    <mergeCell ref="G15:H15"/>
    <mergeCell ref="J15:K15"/>
    <mergeCell ref="O15:P15"/>
    <mergeCell ref="Q15:R15"/>
    <mergeCell ref="S15:T15"/>
    <mergeCell ref="B18:C18"/>
    <mergeCell ref="G18:H18"/>
    <mergeCell ref="J18:K18"/>
    <mergeCell ref="O18:P18"/>
    <mergeCell ref="Q18:R18"/>
    <mergeCell ref="S18:T18"/>
    <mergeCell ref="B17:C17"/>
    <mergeCell ref="G17:H17"/>
    <mergeCell ref="J17:K17"/>
    <mergeCell ref="O17:P17"/>
    <mergeCell ref="Q17:R17"/>
    <mergeCell ref="S17:T17"/>
    <mergeCell ref="B20:C20"/>
    <mergeCell ref="G20:H20"/>
    <mergeCell ref="J20:K20"/>
    <mergeCell ref="O20:P20"/>
    <mergeCell ref="Q20:R20"/>
    <mergeCell ref="S20:T20"/>
    <mergeCell ref="B19:C19"/>
    <mergeCell ref="G19:H19"/>
    <mergeCell ref="J19:K19"/>
    <mergeCell ref="O19:P19"/>
    <mergeCell ref="Q19:R19"/>
    <mergeCell ref="S19:T19"/>
    <mergeCell ref="B22:C22"/>
    <mergeCell ref="G22:H22"/>
    <mergeCell ref="J22:K22"/>
    <mergeCell ref="O22:P22"/>
    <mergeCell ref="Q22:R22"/>
    <mergeCell ref="S22:T22"/>
    <mergeCell ref="B21:C21"/>
    <mergeCell ref="G21:H21"/>
    <mergeCell ref="J21:K21"/>
    <mergeCell ref="O21:P21"/>
    <mergeCell ref="Q21:R21"/>
    <mergeCell ref="S21:T21"/>
    <mergeCell ref="B24:C24"/>
    <mergeCell ref="G24:H24"/>
    <mergeCell ref="J24:K24"/>
    <mergeCell ref="O24:P24"/>
    <mergeCell ref="Q24:R24"/>
    <mergeCell ref="S24:T24"/>
    <mergeCell ref="B23:C23"/>
    <mergeCell ref="G23:H23"/>
    <mergeCell ref="J23:K23"/>
    <mergeCell ref="O23:P23"/>
    <mergeCell ref="Q23:R23"/>
    <mergeCell ref="S23:T23"/>
    <mergeCell ref="B26:C26"/>
    <mergeCell ref="G26:H26"/>
    <mergeCell ref="J26:K26"/>
    <mergeCell ref="O26:P26"/>
    <mergeCell ref="Q26:R26"/>
    <mergeCell ref="S26:T26"/>
    <mergeCell ref="B25:C25"/>
    <mergeCell ref="G25:H25"/>
    <mergeCell ref="J25:K25"/>
    <mergeCell ref="O25:P25"/>
    <mergeCell ref="Q25:R25"/>
    <mergeCell ref="S25:T25"/>
    <mergeCell ref="B28:C28"/>
    <mergeCell ref="G28:H28"/>
    <mergeCell ref="J28:K28"/>
    <mergeCell ref="O28:P28"/>
    <mergeCell ref="Q28:R28"/>
    <mergeCell ref="S28:T28"/>
    <mergeCell ref="B27:C27"/>
    <mergeCell ref="G27:H27"/>
    <mergeCell ref="J27:K27"/>
    <mergeCell ref="O27:P27"/>
    <mergeCell ref="Q27:R27"/>
    <mergeCell ref="S27:T27"/>
    <mergeCell ref="B30:C30"/>
    <mergeCell ref="G30:H30"/>
    <mergeCell ref="J30:K30"/>
    <mergeCell ref="O30:P30"/>
    <mergeCell ref="Q30:R30"/>
    <mergeCell ref="S30:T30"/>
    <mergeCell ref="B29:C29"/>
    <mergeCell ref="G29:H29"/>
    <mergeCell ref="J29:K29"/>
    <mergeCell ref="O29:P29"/>
    <mergeCell ref="Q29:R29"/>
    <mergeCell ref="S29:T29"/>
    <mergeCell ref="B32:C32"/>
    <mergeCell ref="G32:H32"/>
    <mergeCell ref="J32:K32"/>
    <mergeCell ref="O32:P32"/>
    <mergeCell ref="Q32:R32"/>
    <mergeCell ref="S32:T32"/>
    <mergeCell ref="B31:C31"/>
    <mergeCell ref="G31:H31"/>
    <mergeCell ref="J31:K31"/>
    <mergeCell ref="O31:P31"/>
    <mergeCell ref="Q31:R31"/>
    <mergeCell ref="S31:T31"/>
    <mergeCell ref="B34:C34"/>
    <mergeCell ref="G34:H34"/>
    <mergeCell ref="J34:K34"/>
    <mergeCell ref="O34:P34"/>
    <mergeCell ref="Q34:R34"/>
    <mergeCell ref="S34:T34"/>
    <mergeCell ref="B33:C33"/>
    <mergeCell ref="G33:H33"/>
    <mergeCell ref="J33:K33"/>
    <mergeCell ref="O33:P33"/>
    <mergeCell ref="Q33:R33"/>
    <mergeCell ref="S33:T33"/>
    <mergeCell ref="B36:C36"/>
    <mergeCell ref="G36:H36"/>
    <mergeCell ref="J36:K36"/>
    <mergeCell ref="O36:P36"/>
    <mergeCell ref="Q36:R36"/>
    <mergeCell ref="S36:T36"/>
    <mergeCell ref="B35:C35"/>
    <mergeCell ref="G35:H35"/>
    <mergeCell ref="J35:K35"/>
    <mergeCell ref="O35:P35"/>
    <mergeCell ref="Q35:R35"/>
    <mergeCell ref="S35:T35"/>
    <mergeCell ref="B38:C38"/>
    <mergeCell ref="G38:H38"/>
    <mergeCell ref="J38:K38"/>
    <mergeCell ref="O38:P38"/>
    <mergeCell ref="Q38:R38"/>
    <mergeCell ref="S38:T38"/>
    <mergeCell ref="B37:C37"/>
    <mergeCell ref="G37:H37"/>
    <mergeCell ref="J37:K37"/>
    <mergeCell ref="O37:P37"/>
    <mergeCell ref="Q37:R37"/>
    <mergeCell ref="S37:T37"/>
    <mergeCell ref="B40:C40"/>
    <mergeCell ref="G40:H40"/>
    <mergeCell ref="J40:K40"/>
    <mergeCell ref="O40:P40"/>
    <mergeCell ref="Q40:R40"/>
    <mergeCell ref="S40:T40"/>
    <mergeCell ref="B39:C39"/>
    <mergeCell ref="G39:H39"/>
    <mergeCell ref="J39:K39"/>
    <mergeCell ref="O39:P39"/>
    <mergeCell ref="Q39:R39"/>
    <mergeCell ref="S39:T39"/>
    <mergeCell ref="B42:C42"/>
    <mergeCell ref="G42:H42"/>
    <mergeCell ref="J42:K42"/>
    <mergeCell ref="O42:P42"/>
    <mergeCell ref="Q42:R42"/>
    <mergeCell ref="S42:T42"/>
    <mergeCell ref="B41:C41"/>
    <mergeCell ref="G41:H41"/>
    <mergeCell ref="J41:K41"/>
    <mergeCell ref="O41:P41"/>
    <mergeCell ref="Q41:R41"/>
    <mergeCell ref="S41:T41"/>
    <mergeCell ref="B44:C44"/>
    <mergeCell ref="G44:H44"/>
    <mergeCell ref="J44:K44"/>
    <mergeCell ref="O44:P44"/>
    <mergeCell ref="Q44:R44"/>
    <mergeCell ref="S44:T44"/>
    <mergeCell ref="B43:C43"/>
    <mergeCell ref="G43:H43"/>
    <mergeCell ref="J43:K43"/>
    <mergeCell ref="O43:P43"/>
    <mergeCell ref="Q43:R43"/>
    <mergeCell ref="S43:T43"/>
    <mergeCell ref="B46:C46"/>
    <mergeCell ref="G46:H46"/>
    <mergeCell ref="J46:K46"/>
    <mergeCell ref="O46:P46"/>
    <mergeCell ref="Q46:R46"/>
    <mergeCell ref="S46:T46"/>
    <mergeCell ref="B45:C45"/>
    <mergeCell ref="G45:H45"/>
    <mergeCell ref="J45:K45"/>
    <mergeCell ref="O45:P45"/>
    <mergeCell ref="Q45:R45"/>
    <mergeCell ref="S45:T45"/>
    <mergeCell ref="B48:C48"/>
    <mergeCell ref="G48:H48"/>
    <mergeCell ref="J48:K48"/>
    <mergeCell ref="O48:P48"/>
    <mergeCell ref="Q48:R48"/>
    <mergeCell ref="S48:T48"/>
    <mergeCell ref="B47:C47"/>
    <mergeCell ref="G47:H47"/>
    <mergeCell ref="J47:K47"/>
    <mergeCell ref="O47:P47"/>
    <mergeCell ref="Q47:R47"/>
    <mergeCell ref="S47:T47"/>
    <mergeCell ref="B50:C50"/>
    <mergeCell ref="G50:H50"/>
    <mergeCell ref="J50:K50"/>
    <mergeCell ref="O50:P50"/>
    <mergeCell ref="Q50:R50"/>
    <mergeCell ref="S50:T50"/>
    <mergeCell ref="B49:C49"/>
    <mergeCell ref="G49:H49"/>
    <mergeCell ref="J49:K49"/>
    <mergeCell ref="O49:P49"/>
    <mergeCell ref="Q49:R49"/>
    <mergeCell ref="S49:T49"/>
    <mergeCell ref="B52:C52"/>
    <mergeCell ref="G52:H52"/>
    <mergeCell ref="J52:K52"/>
    <mergeCell ref="O52:P52"/>
    <mergeCell ref="Q52:R52"/>
    <mergeCell ref="S52:T52"/>
    <mergeCell ref="B51:C51"/>
    <mergeCell ref="G51:H51"/>
    <mergeCell ref="J51:K51"/>
    <mergeCell ref="O51:P51"/>
    <mergeCell ref="Q51:R51"/>
    <mergeCell ref="S51:T51"/>
    <mergeCell ref="B54:C54"/>
    <mergeCell ref="G54:H54"/>
    <mergeCell ref="J54:K54"/>
    <mergeCell ref="O54:P54"/>
    <mergeCell ref="Q54:R54"/>
    <mergeCell ref="S54:T54"/>
    <mergeCell ref="B53:C53"/>
    <mergeCell ref="G53:H53"/>
    <mergeCell ref="J53:K53"/>
    <mergeCell ref="O53:P53"/>
    <mergeCell ref="Q53:R53"/>
    <mergeCell ref="S53:T53"/>
    <mergeCell ref="B56:C56"/>
    <mergeCell ref="G56:H56"/>
    <mergeCell ref="J56:K56"/>
    <mergeCell ref="O56:P56"/>
    <mergeCell ref="Q56:R56"/>
    <mergeCell ref="S56:T56"/>
    <mergeCell ref="B55:C55"/>
    <mergeCell ref="G55:H55"/>
    <mergeCell ref="J55:K55"/>
    <mergeCell ref="O55:P55"/>
    <mergeCell ref="Q55:R55"/>
    <mergeCell ref="S55:T55"/>
    <mergeCell ref="B58:C58"/>
    <mergeCell ref="G58:H58"/>
    <mergeCell ref="J58:K58"/>
    <mergeCell ref="O58:P58"/>
    <mergeCell ref="Q58:R58"/>
    <mergeCell ref="S58:T58"/>
    <mergeCell ref="B57:C57"/>
    <mergeCell ref="G57:H57"/>
    <mergeCell ref="J57:K57"/>
    <mergeCell ref="O57:P57"/>
    <mergeCell ref="Q57:R57"/>
    <mergeCell ref="S57:T57"/>
    <mergeCell ref="B60:C60"/>
    <mergeCell ref="G60:H60"/>
    <mergeCell ref="J60:K60"/>
    <mergeCell ref="O60:P60"/>
    <mergeCell ref="Q60:R60"/>
    <mergeCell ref="S60:T60"/>
    <mergeCell ref="B59:C59"/>
    <mergeCell ref="G59:H59"/>
    <mergeCell ref="J59:K59"/>
    <mergeCell ref="O59:P59"/>
    <mergeCell ref="Q59:R59"/>
    <mergeCell ref="S59:T59"/>
    <mergeCell ref="B62:C62"/>
    <mergeCell ref="G62:H62"/>
    <mergeCell ref="J62:K62"/>
    <mergeCell ref="O62:P62"/>
    <mergeCell ref="Q62:R62"/>
    <mergeCell ref="S62:T62"/>
    <mergeCell ref="B61:C61"/>
    <mergeCell ref="G61:H61"/>
    <mergeCell ref="J61:K61"/>
    <mergeCell ref="O61:P61"/>
    <mergeCell ref="Q61:R61"/>
    <mergeCell ref="S61:T61"/>
    <mergeCell ref="B64:C64"/>
    <mergeCell ref="G64:H64"/>
    <mergeCell ref="J64:K64"/>
    <mergeCell ref="O64:P64"/>
    <mergeCell ref="Q64:R64"/>
    <mergeCell ref="S64:T64"/>
    <mergeCell ref="B63:C63"/>
    <mergeCell ref="G63:H63"/>
    <mergeCell ref="J63:K63"/>
    <mergeCell ref="O63:P63"/>
    <mergeCell ref="Q63:R63"/>
    <mergeCell ref="S63:T63"/>
    <mergeCell ref="B66:C66"/>
    <mergeCell ref="G66:H66"/>
    <mergeCell ref="J66:K66"/>
    <mergeCell ref="O66:P66"/>
    <mergeCell ref="Q66:R66"/>
    <mergeCell ref="S66:T66"/>
    <mergeCell ref="B65:C65"/>
    <mergeCell ref="G65:H65"/>
    <mergeCell ref="J65:K65"/>
    <mergeCell ref="O65:P65"/>
    <mergeCell ref="Q65:R65"/>
    <mergeCell ref="S65:T65"/>
    <mergeCell ref="B68:C68"/>
    <mergeCell ref="G68:H68"/>
    <mergeCell ref="J68:K68"/>
    <mergeCell ref="O68:P68"/>
    <mergeCell ref="Q68:R68"/>
    <mergeCell ref="S68:T68"/>
    <mergeCell ref="B67:C67"/>
    <mergeCell ref="G67:H67"/>
    <mergeCell ref="J67:K67"/>
    <mergeCell ref="O67:P67"/>
    <mergeCell ref="Q67:R67"/>
    <mergeCell ref="S67:T67"/>
    <mergeCell ref="B70:C70"/>
    <mergeCell ref="G70:H70"/>
    <mergeCell ref="J70:K70"/>
    <mergeCell ref="O70:P70"/>
    <mergeCell ref="Q70:R70"/>
    <mergeCell ref="S70:T70"/>
    <mergeCell ref="B69:C69"/>
    <mergeCell ref="G69:H69"/>
    <mergeCell ref="J69:K69"/>
    <mergeCell ref="O69:P69"/>
    <mergeCell ref="Q69:R69"/>
    <mergeCell ref="S69:T69"/>
    <mergeCell ref="B72:C72"/>
    <mergeCell ref="G72:H72"/>
    <mergeCell ref="J72:K72"/>
    <mergeCell ref="O72:P72"/>
    <mergeCell ref="Q72:R72"/>
    <mergeCell ref="S72:T72"/>
    <mergeCell ref="B71:C71"/>
    <mergeCell ref="G71:H71"/>
    <mergeCell ref="J71:K71"/>
    <mergeCell ref="O71:P71"/>
    <mergeCell ref="Q71:R71"/>
    <mergeCell ref="S71:T71"/>
    <mergeCell ref="B74:C74"/>
    <mergeCell ref="G74:H74"/>
    <mergeCell ref="J74:K74"/>
    <mergeCell ref="O74:P74"/>
    <mergeCell ref="Q74:R74"/>
    <mergeCell ref="S74:T74"/>
    <mergeCell ref="B73:C73"/>
    <mergeCell ref="G73:H73"/>
    <mergeCell ref="J73:K73"/>
    <mergeCell ref="O73:P73"/>
    <mergeCell ref="Q73:R73"/>
    <mergeCell ref="S73:T73"/>
    <mergeCell ref="B76:C76"/>
    <mergeCell ref="G76:H76"/>
    <mergeCell ref="J76:K76"/>
    <mergeCell ref="O76:P76"/>
    <mergeCell ref="Q76:R76"/>
    <mergeCell ref="S76:T76"/>
    <mergeCell ref="B75:C75"/>
    <mergeCell ref="G75:H75"/>
    <mergeCell ref="J75:K75"/>
    <mergeCell ref="O75:P75"/>
    <mergeCell ref="Q75:R75"/>
    <mergeCell ref="S75:T75"/>
    <mergeCell ref="B78:C78"/>
    <mergeCell ref="G78:H78"/>
    <mergeCell ref="J78:K78"/>
    <mergeCell ref="O78:P78"/>
    <mergeCell ref="Q78:R78"/>
    <mergeCell ref="S78:T78"/>
    <mergeCell ref="B77:C77"/>
    <mergeCell ref="G77:H77"/>
    <mergeCell ref="J77:K77"/>
    <mergeCell ref="O77:P77"/>
    <mergeCell ref="Q77:R77"/>
    <mergeCell ref="S77:T77"/>
    <mergeCell ref="B80:C80"/>
    <mergeCell ref="G80:H80"/>
    <mergeCell ref="J80:K80"/>
    <mergeCell ref="O80:P80"/>
    <mergeCell ref="Q80:R80"/>
    <mergeCell ref="S80:T80"/>
    <mergeCell ref="B79:C79"/>
    <mergeCell ref="G79:H79"/>
    <mergeCell ref="J79:K79"/>
    <mergeCell ref="O79:P79"/>
    <mergeCell ref="Q79:R79"/>
    <mergeCell ref="S79:T79"/>
    <mergeCell ref="B82:C82"/>
    <mergeCell ref="G82:H82"/>
    <mergeCell ref="J82:K82"/>
    <mergeCell ref="O82:P82"/>
    <mergeCell ref="Q82:R82"/>
    <mergeCell ref="S82:T82"/>
    <mergeCell ref="B81:C81"/>
    <mergeCell ref="G81:H81"/>
    <mergeCell ref="J81:K81"/>
    <mergeCell ref="O81:P81"/>
    <mergeCell ref="Q81:R81"/>
    <mergeCell ref="S81:T81"/>
    <mergeCell ref="B84:C84"/>
    <mergeCell ref="G84:H84"/>
    <mergeCell ref="J84:K84"/>
    <mergeCell ref="O84:P84"/>
    <mergeCell ref="Q84:R84"/>
    <mergeCell ref="S84:T84"/>
    <mergeCell ref="B83:C83"/>
    <mergeCell ref="G83:H83"/>
    <mergeCell ref="J83:K83"/>
    <mergeCell ref="O83:P83"/>
    <mergeCell ref="Q83:R83"/>
    <mergeCell ref="S83:T83"/>
    <mergeCell ref="B86:C86"/>
    <mergeCell ref="G86:H86"/>
    <mergeCell ref="J86:K86"/>
    <mergeCell ref="O86:P86"/>
    <mergeCell ref="Q86:R86"/>
    <mergeCell ref="S86:T86"/>
    <mergeCell ref="B85:C85"/>
    <mergeCell ref="G85:H85"/>
    <mergeCell ref="J85:K85"/>
    <mergeCell ref="O85:P85"/>
    <mergeCell ref="Q85:R85"/>
    <mergeCell ref="S85:T85"/>
    <mergeCell ref="B88:C88"/>
    <mergeCell ref="G88:H88"/>
    <mergeCell ref="J88:K88"/>
    <mergeCell ref="O88:P88"/>
    <mergeCell ref="Q88:R88"/>
    <mergeCell ref="S88:T88"/>
    <mergeCell ref="B87:C87"/>
    <mergeCell ref="G87:H87"/>
    <mergeCell ref="J87:K87"/>
    <mergeCell ref="O87:P87"/>
    <mergeCell ref="Q87:R87"/>
    <mergeCell ref="S87:T87"/>
    <mergeCell ref="B90:C90"/>
    <mergeCell ref="G90:H90"/>
    <mergeCell ref="J90:K90"/>
    <mergeCell ref="O90:P90"/>
    <mergeCell ref="Q90:R90"/>
    <mergeCell ref="S90:T90"/>
    <mergeCell ref="B89:C89"/>
    <mergeCell ref="G89:H89"/>
    <mergeCell ref="J89:K89"/>
    <mergeCell ref="O89:P89"/>
    <mergeCell ref="Q89:R89"/>
    <mergeCell ref="S89:T89"/>
    <mergeCell ref="B92:C92"/>
    <mergeCell ref="G92:H92"/>
    <mergeCell ref="J92:K92"/>
    <mergeCell ref="O92:P92"/>
    <mergeCell ref="Q92:R92"/>
    <mergeCell ref="S92:T92"/>
    <mergeCell ref="B91:C91"/>
    <mergeCell ref="G91:H91"/>
    <mergeCell ref="J91:K91"/>
    <mergeCell ref="O91:P91"/>
    <mergeCell ref="Q91:R91"/>
    <mergeCell ref="S91:T91"/>
    <mergeCell ref="B94:C94"/>
    <mergeCell ref="G94:H94"/>
    <mergeCell ref="J94:K94"/>
    <mergeCell ref="O94:P94"/>
    <mergeCell ref="Q94:R94"/>
    <mergeCell ref="S94:T94"/>
    <mergeCell ref="B93:C93"/>
    <mergeCell ref="G93:H93"/>
    <mergeCell ref="J93:K93"/>
    <mergeCell ref="O93:P93"/>
    <mergeCell ref="Q93:R93"/>
    <mergeCell ref="S93:T93"/>
    <mergeCell ref="B96:C96"/>
    <mergeCell ref="G96:H96"/>
    <mergeCell ref="J96:K96"/>
    <mergeCell ref="O96:P96"/>
    <mergeCell ref="Q96:R96"/>
    <mergeCell ref="S96:T96"/>
    <mergeCell ref="B95:C95"/>
    <mergeCell ref="G95:H95"/>
    <mergeCell ref="J95:K95"/>
    <mergeCell ref="O95:P95"/>
    <mergeCell ref="Q95:R95"/>
    <mergeCell ref="S95:T95"/>
    <mergeCell ref="B98:C98"/>
    <mergeCell ref="G98:H98"/>
    <mergeCell ref="J98:K98"/>
    <mergeCell ref="O98:P98"/>
    <mergeCell ref="Q98:R98"/>
    <mergeCell ref="S98:T98"/>
    <mergeCell ref="B97:C97"/>
    <mergeCell ref="G97:H97"/>
    <mergeCell ref="J97:K97"/>
    <mergeCell ref="O97:P97"/>
    <mergeCell ref="Q97:R97"/>
    <mergeCell ref="S97:T97"/>
    <mergeCell ref="B100:C100"/>
    <mergeCell ref="G100:H100"/>
    <mergeCell ref="J100:K100"/>
    <mergeCell ref="O100:P100"/>
    <mergeCell ref="Q100:R100"/>
    <mergeCell ref="S100:T100"/>
    <mergeCell ref="B99:C99"/>
    <mergeCell ref="G99:H99"/>
    <mergeCell ref="J99:K99"/>
    <mergeCell ref="O99:P99"/>
    <mergeCell ref="Q99:R99"/>
    <mergeCell ref="S99:T99"/>
    <mergeCell ref="B102:C102"/>
    <mergeCell ref="G102:H102"/>
    <mergeCell ref="J102:K102"/>
    <mergeCell ref="O102:P102"/>
    <mergeCell ref="Q102:R102"/>
    <mergeCell ref="S102:T102"/>
    <mergeCell ref="B101:C101"/>
    <mergeCell ref="G101:H101"/>
    <mergeCell ref="J101:K101"/>
    <mergeCell ref="O101:P101"/>
    <mergeCell ref="Q101:R101"/>
    <mergeCell ref="S101:T101"/>
    <mergeCell ref="B104:C104"/>
    <mergeCell ref="G104:H104"/>
    <mergeCell ref="J104:K104"/>
    <mergeCell ref="O104:P104"/>
    <mergeCell ref="Q104:R104"/>
    <mergeCell ref="S104:T104"/>
    <mergeCell ref="B103:C103"/>
    <mergeCell ref="G103:H103"/>
    <mergeCell ref="J103:K103"/>
    <mergeCell ref="O103:P103"/>
    <mergeCell ref="Q103:R103"/>
    <mergeCell ref="S103:T103"/>
    <mergeCell ref="B106:C106"/>
    <mergeCell ref="G106:H106"/>
    <mergeCell ref="J106:K106"/>
    <mergeCell ref="O106:P106"/>
    <mergeCell ref="Q106:R106"/>
    <mergeCell ref="S106:T106"/>
    <mergeCell ref="B105:C105"/>
    <mergeCell ref="G105:H105"/>
    <mergeCell ref="J105:K105"/>
    <mergeCell ref="O105:P105"/>
    <mergeCell ref="Q105:R105"/>
    <mergeCell ref="S105:T105"/>
    <mergeCell ref="B108:C108"/>
    <mergeCell ref="G108:H108"/>
    <mergeCell ref="J108:K108"/>
    <mergeCell ref="O108:P108"/>
    <mergeCell ref="Q108:R108"/>
    <mergeCell ref="S108:T108"/>
    <mergeCell ref="B107:C107"/>
    <mergeCell ref="G107:H107"/>
    <mergeCell ref="J107:K107"/>
    <mergeCell ref="O107:P107"/>
    <mergeCell ref="Q107:R107"/>
    <mergeCell ref="S107:T107"/>
  </mergeCells>
  <phoneticPr fontId="2"/>
  <conditionalFormatting sqref="F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F9:F11 F14:F45 F47:F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F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F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  <ignoredErrors>
    <ignoredError sqref="G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586"/>
  <sheetViews>
    <sheetView topLeftCell="A568" zoomScale="75" zoomScaleNormal="75" workbookViewId="0">
      <selection activeCell="S587" sqref="S587"/>
    </sheetView>
  </sheetViews>
  <sheetFormatPr defaultRowHeight="14.25" x14ac:dyDescent="0.15"/>
  <cols>
    <col min="1" max="1" width="7.375" style="34" customWidth="1"/>
    <col min="2" max="2" width="8.125" customWidth="1"/>
  </cols>
  <sheetData>
    <row r="2" spans="1:1" x14ac:dyDescent="0.15">
      <c r="A2" s="34" t="s">
        <v>71</v>
      </c>
    </row>
    <row r="26" spans="1:1" x14ac:dyDescent="0.15">
      <c r="A26" s="34" t="s">
        <v>70</v>
      </c>
    </row>
    <row r="50" spans="1:1" x14ac:dyDescent="0.15">
      <c r="A50" s="34">
        <v>3</v>
      </c>
    </row>
    <row r="75" spans="1:1" x14ac:dyDescent="0.15">
      <c r="A75" s="34">
        <v>4</v>
      </c>
    </row>
    <row r="100" spans="1:1" x14ac:dyDescent="0.15">
      <c r="A100" s="34">
        <v>5</v>
      </c>
    </row>
    <row r="125" spans="1:1" x14ac:dyDescent="0.15">
      <c r="A125" s="34">
        <v>6</v>
      </c>
    </row>
    <row r="150" spans="1:1" x14ac:dyDescent="0.15">
      <c r="A150" s="34">
        <v>7</v>
      </c>
    </row>
    <row r="174" spans="1:1" x14ac:dyDescent="0.15">
      <c r="A174" s="34">
        <v>8</v>
      </c>
    </row>
    <row r="198" spans="1:1" x14ac:dyDescent="0.15">
      <c r="A198" s="34">
        <v>9</v>
      </c>
    </row>
    <row r="222" spans="1:1" x14ac:dyDescent="0.15">
      <c r="A222" s="34">
        <v>10</v>
      </c>
    </row>
    <row r="248" spans="1:1" x14ac:dyDescent="0.15">
      <c r="A248" s="34">
        <v>11</v>
      </c>
    </row>
    <row r="274" spans="1:1" x14ac:dyDescent="0.15">
      <c r="A274" s="34">
        <v>12</v>
      </c>
    </row>
    <row r="298" spans="1:1" x14ac:dyDescent="0.15">
      <c r="A298" s="34">
        <v>13</v>
      </c>
    </row>
    <row r="322" spans="1:1" x14ac:dyDescent="0.15">
      <c r="A322" s="34">
        <v>14</v>
      </c>
    </row>
    <row r="346" spans="1:1" x14ac:dyDescent="0.15">
      <c r="A346" s="34">
        <v>15</v>
      </c>
    </row>
    <row r="370" spans="1:1" x14ac:dyDescent="0.15">
      <c r="A370" s="34">
        <v>16</v>
      </c>
    </row>
    <row r="394" spans="1:1" x14ac:dyDescent="0.15">
      <c r="A394" s="34">
        <v>17</v>
      </c>
    </row>
    <row r="419" spans="1:1" x14ac:dyDescent="0.15">
      <c r="A419" s="34">
        <v>18</v>
      </c>
    </row>
    <row r="443" spans="1:1" x14ac:dyDescent="0.15">
      <c r="A443" s="34">
        <v>19</v>
      </c>
    </row>
    <row r="466" spans="1:1" x14ac:dyDescent="0.15">
      <c r="A466" s="34">
        <v>20</v>
      </c>
    </row>
    <row r="490" spans="1:1" x14ac:dyDescent="0.15">
      <c r="A490" s="34">
        <v>21</v>
      </c>
    </row>
    <row r="514" spans="1:1" x14ac:dyDescent="0.15">
      <c r="A514" s="34">
        <v>22</v>
      </c>
    </row>
    <row r="538" spans="1:1" x14ac:dyDescent="0.15">
      <c r="A538" s="34">
        <v>23</v>
      </c>
    </row>
    <row r="562" spans="1:1" x14ac:dyDescent="0.15">
      <c r="A562" s="34">
        <v>24</v>
      </c>
    </row>
    <row r="586" spans="1:1" x14ac:dyDescent="0.15">
      <c r="A586" s="34">
        <v>25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opLeftCell="A10" zoomScale="145" zoomScaleNormal="145" zoomScaleSheetLayoutView="100" workbookViewId="0">
      <selection activeCell="A12" sqref="A12:J1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1" t="s">
        <v>73</v>
      </c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15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15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15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15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15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15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15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 x14ac:dyDescent="0.15">
      <c r="A11" t="s">
        <v>1</v>
      </c>
    </row>
    <row r="12" spans="1:10" x14ac:dyDescent="0.15">
      <c r="A12" s="93" t="s">
        <v>75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15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15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15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15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15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15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15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15">
      <c r="A21" t="s">
        <v>2</v>
      </c>
    </row>
    <row r="22" spans="1:10" x14ac:dyDescent="0.15">
      <c r="A22" s="93" t="s">
        <v>74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15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15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15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15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15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15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15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D6" sqref="D6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15">
      <c r="B5" s="27" t="s">
        <v>68</v>
      </c>
      <c r="C5" s="28" t="s">
        <v>69</v>
      </c>
      <c r="D5" s="28">
        <v>13</v>
      </c>
      <c r="E5" s="32">
        <v>44099</v>
      </c>
      <c r="F5" s="28">
        <v>47</v>
      </c>
      <c r="G5" s="32">
        <v>44109</v>
      </c>
      <c r="H5" s="28">
        <v>100</v>
      </c>
      <c r="I5" s="32">
        <v>44129</v>
      </c>
    </row>
    <row r="6" spans="2:9" x14ac:dyDescent="0.15">
      <c r="B6" s="27" t="s">
        <v>43</v>
      </c>
      <c r="C6" s="28" t="s">
        <v>72</v>
      </c>
      <c r="D6" s="28">
        <v>25</v>
      </c>
      <c r="E6" s="32"/>
      <c r="F6" s="28"/>
      <c r="G6" s="33"/>
      <c r="H6" s="28"/>
      <c r="I6" s="33"/>
    </row>
    <row r="7" spans="2:9" x14ac:dyDescent="0.15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15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51" t="s">
        <v>5</v>
      </c>
      <c r="C2" s="51"/>
      <c r="D2" s="55"/>
      <c r="E2" s="55"/>
      <c r="F2" s="51" t="s">
        <v>6</v>
      </c>
      <c r="G2" s="51"/>
      <c r="H2" s="55" t="s">
        <v>36</v>
      </c>
      <c r="I2" s="55"/>
      <c r="J2" s="51" t="s">
        <v>7</v>
      </c>
      <c r="K2" s="51"/>
      <c r="L2" s="54">
        <f>C9</f>
        <v>1000000</v>
      </c>
      <c r="M2" s="55"/>
      <c r="N2" s="51" t="s">
        <v>8</v>
      </c>
      <c r="O2" s="51"/>
      <c r="P2" s="54" t="e">
        <f>C108+R108</f>
        <v>#VALUE!</v>
      </c>
      <c r="Q2" s="55"/>
      <c r="R2" s="1"/>
      <c r="S2" s="1"/>
      <c r="T2" s="1"/>
    </row>
    <row r="3" spans="2:21" ht="57" customHeight="1" x14ac:dyDescent="0.15">
      <c r="B3" s="51" t="s">
        <v>9</v>
      </c>
      <c r="C3" s="51"/>
      <c r="D3" s="56" t="s">
        <v>38</v>
      </c>
      <c r="E3" s="56"/>
      <c r="F3" s="56"/>
      <c r="G3" s="56"/>
      <c r="H3" s="56"/>
      <c r="I3" s="56"/>
      <c r="J3" s="51" t="s">
        <v>10</v>
      </c>
      <c r="K3" s="51"/>
      <c r="L3" s="56" t="s">
        <v>35</v>
      </c>
      <c r="M3" s="57"/>
      <c r="N3" s="57"/>
      <c r="O3" s="57"/>
      <c r="P3" s="57"/>
      <c r="Q3" s="57"/>
      <c r="R3" s="1"/>
      <c r="S3" s="1"/>
    </row>
    <row r="4" spans="2:21" x14ac:dyDescent="0.15">
      <c r="B4" s="51" t="s">
        <v>11</v>
      </c>
      <c r="C4" s="51"/>
      <c r="D4" s="58">
        <f>SUM($R$9:$S$993)</f>
        <v>153684.21052631587</v>
      </c>
      <c r="E4" s="58"/>
      <c r="F4" s="51" t="s">
        <v>12</v>
      </c>
      <c r="G4" s="51"/>
      <c r="H4" s="59">
        <f>SUM($T$9:$U$108)</f>
        <v>292.00000000000017</v>
      </c>
      <c r="I4" s="55"/>
      <c r="J4" s="60" t="s">
        <v>13</v>
      </c>
      <c r="K4" s="60"/>
      <c r="L4" s="54">
        <f>MAX($C$9:$D$990)-C9</f>
        <v>153684.21052631596</v>
      </c>
      <c r="M4" s="54"/>
      <c r="N4" s="60" t="s">
        <v>14</v>
      </c>
      <c r="O4" s="60"/>
      <c r="P4" s="58">
        <f>MIN($C$9:$D$990)-C9</f>
        <v>0</v>
      </c>
      <c r="Q4" s="58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2" t="s">
        <v>19</v>
      </c>
      <c r="K5" s="51"/>
      <c r="L5" s="63"/>
      <c r="M5" s="64"/>
      <c r="N5" s="17" t="s">
        <v>20</v>
      </c>
      <c r="O5" s="9"/>
      <c r="P5" s="63"/>
      <c r="Q5" s="64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65" t="s">
        <v>21</v>
      </c>
      <c r="C7" s="67" t="s">
        <v>22</v>
      </c>
      <c r="D7" s="68"/>
      <c r="E7" s="71" t="s">
        <v>23</v>
      </c>
      <c r="F7" s="72"/>
      <c r="G7" s="72"/>
      <c r="H7" s="72"/>
      <c r="I7" s="73"/>
      <c r="J7" s="74" t="s">
        <v>24</v>
      </c>
      <c r="K7" s="75"/>
      <c r="L7" s="76"/>
      <c r="M7" s="77" t="s">
        <v>25</v>
      </c>
      <c r="N7" s="78" t="s">
        <v>26</v>
      </c>
      <c r="O7" s="79"/>
      <c r="P7" s="79"/>
      <c r="Q7" s="80"/>
      <c r="R7" s="81" t="s">
        <v>27</v>
      </c>
      <c r="S7" s="81"/>
      <c r="T7" s="81"/>
      <c r="U7" s="81"/>
    </row>
    <row r="8" spans="2:21" x14ac:dyDescent="0.15">
      <c r="B8" s="66"/>
      <c r="C8" s="69"/>
      <c r="D8" s="70"/>
      <c r="E8" s="18" t="s">
        <v>28</v>
      </c>
      <c r="F8" s="18" t="s">
        <v>29</v>
      </c>
      <c r="G8" s="18" t="s">
        <v>30</v>
      </c>
      <c r="H8" s="82" t="s">
        <v>31</v>
      </c>
      <c r="I8" s="73"/>
      <c r="J8" s="4" t="s">
        <v>32</v>
      </c>
      <c r="K8" s="83" t="s">
        <v>33</v>
      </c>
      <c r="L8" s="76"/>
      <c r="M8" s="77"/>
      <c r="N8" s="5" t="s">
        <v>28</v>
      </c>
      <c r="O8" s="5" t="s">
        <v>29</v>
      </c>
      <c r="P8" s="84" t="s">
        <v>31</v>
      </c>
      <c r="Q8" s="80"/>
      <c r="R8" s="81" t="s">
        <v>34</v>
      </c>
      <c r="S8" s="81"/>
      <c r="T8" s="81" t="s">
        <v>32</v>
      </c>
      <c r="U8" s="81"/>
    </row>
    <row r="9" spans="2:21" x14ac:dyDescent="0.15">
      <c r="B9" s="19">
        <v>1</v>
      </c>
      <c r="C9" s="85">
        <v>1000000</v>
      </c>
      <c r="D9" s="85"/>
      <c r="E9" s="19">
        <v>2001</v>
      </c>
      <c r="F9" s="8">
        <v>42111</v>
      </c>
      <c r="G9" s="19" t="s">
        <v>4</v>
      </c>
      <c r="H9" s="86">
        <v>105.33</v>
      </c>
      <c r="I9" s="86"/>
      <c r="J9" s="19">
        <v>57</v>
      </c>
      <c r="K9" s="85">
        <f t="shared" ref="K9:K72" si="0">IF(F9="","",C9*0.03)</f>
        <v>30000</v>
      </c>
      <c r="L9" s="85"/>
      <c r="M9" s="6">
        <f>IF(J9="","",(K9/J9)/1000)</f>
        <v>0.52631578947368418</v>
      </c>
      <c r="N9" s="19">
        <v>2001</v>
      </c>
      <c r="O9" s="8">
        <v>42111</v>
      </c>
      <c r="P9" s="86">
        <v>108.25</v>
      </c>
      <c r="Q9" s="86"/>
      <c r="R9" s="87">
        <f>IF(O9="","",(IF(G9="売",H9-P9,P9-H9))*M9*100000)</f>
        <v>153684.21052631587</v>
      </c>
      <c r="S9" s="87"/>
      <c r="T9" s="88">
        <f>IF(O9="","",IF(R9&lt;0,J9*(-1),IF(G9="買",(P9-H9)*100,(H9-P9)*100)))</f>
        <v>292.00000000000017</v>
      </c>
      <c r="U9" s="88"/>
    </row>
    <row r="10" spans="2:21" x14ac:dyDescent="0.15">
      <c r="B10" s="19">
        <v>2</v>
      </c>
      <c r="C10" s="85">
        <f t="shared" ref="C10:C73" si="1">IF(R9="","",C9+R9)</f>
        <v>1153684.210526316</v>
      </c>
      <c r="D10" s="85"/>
      <c r="E10" s="19"/>
      <c r="F10" s="8"/>
      <c r="G10" s="19" t="s">
        <v>4</v>
      </c>
      <c r="H10" s="86"/>
      <c r="I10" s="86"/>
      <c r="J10" s="19"/>
      <c r="K10" s="85" t="str">
        <f t="shared" si="0"/>
        <v/>
      </c>
      <c r="L10" s="85"/>
      <c r="M10" s="6" t="str">
        <f t="shared" ref="M10:M73" si="2">IF(J10="","",(K10/J10)/1000)</f>
        <v/>
      </c>
      <c r="N10" s="19"/>
      <c r="O10" s="8"/>
      <c r="P10" s="86"/>
      <c r="Q10" s="86"/>
      <c r="R10" s="87" t="str">
        <f t="shared" ref="R10:R73" si="3">IF(O10="","",(IF(G10="売",H10-P10,P10-H10))*M10*100000)</f>
        <v/>
      </c>
      <c r="S10" s="87"/>
      <c r="T10" s="88" t="str">
        <f t="shared" ref="T10:T73" si="4">IF(O10="","",IF(R10&lt;0,J10*(-1),IF(G10="買",(P10-H10)*100,(H10-P10)*100)))</f>
        <v/>
      </c>
      <c r="U10" s="88"/>
    </row>
    <row r="11" spans="2:21" x14ac:dyDescent="0.15">
      <c r="B11" s="19">
        <v>3</v>
      </c>
      <c r="C11" s="85" t="str">
        <f t="shared" si="1"/>
        <v/>
      </c>
      <c r="D11" s="85"/>
      <c r="E11" s="19"/>
      <c r="F11" s="8"/>
      <c r="G11" s="19" t="s">
        <v>4</v>
      </c>
      <c r="H11" s="86"/>
      <c r="I11" s="86"/>
      <c r="J11" s="19"/>
      <c r="K11" s="85" t="str">
        <f t="shared" si="0"/>
        <v/>
      </c>
      <c r="L11" s="85"/>
      <c r="M11" s="6" t="str">
        <f t="shared" si="2"/>
        <v/>
      </c>
      <c r="N11" s="19"/>
      <c r="O11" s="8"/>
      <c r="P11" s="86"/>
      <c r="Q11" s="86"/>
      <c r="R11" s="87" t="str">
        <f t="shared" si="3"/>
        <v/>
      </c>
      <c r="S11" s="87"/>
      <c r="T11" s="88" t="str">
        <f t="shared" si="4"/>
        <v/>
      </c>
      <c r="U11" s="88"/>
    </row>
    <row r="12" spans="2:21" x14ac:dyDescent="0.15">
      <c r="B12" s="19">
        <v>4</v>
      </c>
      <c r="C12" s="85" t="str">
        <f t="shared" si="1"/>
        <v/>
      </c>
      <c r="D12" s="85"/>
      <c r="E12" s="19"/>
      <c r="F12" s="8"/>
      <c r="G12" s="19" t="s">
        <v>3</v>
      </c>
      <c r="H12" s="86"/>
      <c r="I12" s="86"/>
      <c r="J12" s="19"/>
      <c r="K12" s="85" t="str">
        <f t="shared" si="0"/>
        <v/>
      </c>
      <c r="L12" s="85"/>
      <c r="M12" s="6" t="str">
        <f t="shared" si="2"/>
        <v/>
      </c>
      <c r="N12" s="19"/>
      <c r="O12" s="8"/>
      <c r="P12" s="86"/>
      <c r="Q12" s="86"/>
      <c r="R12" s="87" t="str">
        <f t="shared" si="3"/>
        <v/>
      </c>
      <c r="S12" s="87"/>
      <c r="T12" s="88" t="str">
        <f t="shared" si="4"/>
        <v/>
      </c>
      <c r="U12" s="88"/>
    </row>
    <row r="13" spans="2:21" x14ac:dyDescent="0.15">
      <c r="B13" s="19">
        <v>5</v>
      </c>
      <c r="C13" s="85" t="str">
        <f t="shared" si="1"/>
        <v/>
      </c>
      <c r="D13" s="85"/>
      <c r="E13" s="19"/>
      <c r="F13" s="8"/>
      <c r="G13" s="19" t="s">
        <v>3</v>
      </c>
      <c r="H13" s="86"/>
      <c r="I13" s="86"/>
      <c r="J13" s="19"/>
      <c r="K13" s="85" t="str">
        <f t="shared" si="0"/>
        <v/>
      </c>
      <c r="L13" s="85"/>
      <c r="M13" s="6" t="str">
        <f t="shared" si="2"/>
        <v/>
      </c>
      <c r="N13" s="19"/>
      <c r="O13" s="8"/>
      <c r="P13" s="86"/>
      <c r="Q13" s="86"/>
      <c r="R13" s="87" t="str">
        <f t="shared" si="3"/>
        <v/>
      </c>
      <c r="S13" s="87"/>
      <c r="T13" s="88" t="str">
        <f t="shared" si="4"/>
        <v/>
      </c>
      <c r="U13" s="88"/>
    </row>
    <row r="14" spans="2:21" x14ac:dyDescent="0.15">
      <c r="B14" s="19">
        <v>6</v>
      </c>
      <c r="C14" s="85" t="str">
        <f t="shared" si="1"/>
        <v/>
      </c>
      <c r="D14" s="85"/>
      <c r="E14" s="19"/>
      <c r="F14" s="8"/>
      <c r="G14" s="19" t="s">
        <v>4</v>
      </c>
      <c r="H14" s="86"/>
      <c r="I14" s="86"/>
      <c r="J14" s="19"/>
      <c r="K14" s="85" t="str">
        <f t="shared" si="0"/>
        <v/>
      </c>
      <c r="L14" s="85"/>
      <c r="M14" s="6" t="str">
        <f t="shared" si="2"/>
        <v/>
      </c>
      <c r="N14" s="19"/>
      <c r="O14" s="8"/>
      <c r="P14" s="86"/>
      <c r="Q14" s="86"/>
      <c r="R14" s="87" t="str">
        <f t="shared" si="3"/>
        <v/>
      </c>
      <c r="S14" s="87"/>
      <c r="T14" s="88" t="str">
        <f t="shared" si="4"/>
        <v/>
      </c>
      <c r="U14" s="88"/>
    </row>
    <row r="15" spans="2:21" x14ac:dyDescent="0.15">
      <c r="B15" s="19">
        <v>7</v>
      </c>
      <c r="C15" s="85" t="str">
        <f t="shared" si="1"/>
        <v/>
      </c>
      <c r="D15" s="85"/>
      <c r="E15" s="19"/>
      <c r="F15" s="8"/>
      <c r="G15" s="19" t="s">
        <v>4</v>
      </c>
      <c r="H15" s="86"/>
      <c r="I15" s="86"/>
      <c r="J15" s="19"/>
      <c r="K15" s="85" t="str">
        <f t="shared" si="0"/>
        <v/>
      </c>
      <c r="L15" s="85"/>
      <c r="M15" s="6" t="str">
        <f t="shared" si="2"/>
        <v/>
      </c>
      <c r="N15" s="19"/>
      <c r="O15" s="8"/>
      <c r="P15" s="86"/>
      <c r="Q15" s="86"/>
      <c r="R15" s="87" t="str">
        <f t="shared" si="3"/>
        <v/>
      </c>
      <c r="S15" s="87"/>
      <c r="T15" s="88" t="str">
        <f t="shared" si="4"/>
        <v/>
      </c>
      <c r="U15" s="88"/>
    </row>
    <row r="16" spans="2:21" x14ac:dyDescent="0.15">
      <c r="B16" s="19">
        <v>8</v>
      </c>
      <c r="C16" s="85" t="str">
        <f t="shared" si="1"/>
        <v/>
      </c>
      <c r="D16" s="85"/>
      <c r="E16" s="19"/>
      <c r="F16" s="8"/>
      <c r="G16" s="19" t="s">
        <v>4</v>
      </c>
      <c r="H16" s="86"/>
      <c r="I16" s="86"/>
      <c r="J16" s="19"/>
      <c r="K16" s="85" t="str">
        <f t="shared" si="0"/>
        <v/>
      </c>
      <c r="L16" s="85"/>
      <c r="M16" s="6" t="str">
        <f t="shared" si="2"/>
        <v/>
      </c>
      <c r="N16" s="19"/>
      <c r="O16" s="8"/>
      <c r="P16" s="86"/>
      <c r="Q16" s="86"/>
      <c r="R16" s="87" t="str">
        <f t="shared" si="3"/>
        <v/>
      </c>
      <c r="S16" s="87"/>
      <c r="T16" s="88" t="str">
        <f t="shared" si="4"/>
        <v/>
      </c>
      <c r="U16" s="88"/>
    </row>
    <row r="17" spans="2:21" x14ac:dyDescent="0.15">
      <c r="B17" s="19">
        <v>9</v>
      </c>
      <c r="C17" s="85" t="str">
        <f t="shared" si="1"/>
        <v/>
      </c>
      <c r="D17" s="85"/>
      <c r="E17" s="19"/>
      <c r="F17" s="8"/>
      <c r="G17" s="19" t="s">
        <v>4</v>
      </c>
      <c r="H17" s="86"/>
      <c r="I17" s="86"/>
      <c r="J17" s="19"/>
      <c r="K17" s="85" t="str">
        <f t="shared" si="0"/>
        <v/>
      </c>
      <c r="L17" s="85"/>
      <c r="M17" s="6" t="str">
        <f t="shared" si="2"/>
        <v/>
      </c>
      <c r="N17" s="19"/>
      <c r="O17" s="8"/>
      <c r="P17" s="86"/>
      <c r="Q17" s="86"/>
      <c r="R17" s="87" t="str">
        <f t="shared" si="3"/>
        <v/>
      </c>
      <c r="S17" s="87"/>
      <c r="T17" s="88" t="str">
        <f t="shared" si="4"/>
        <v/>
      </c>
      <c r="U17" s="88"/>
    </row>
    <row r="18" spans="2:21" x14ac:dyDescent="0.15">
      <c r="B18" s="19">
        <v>10</v>
      </c>
      <c r="C18" s="85" t="str">
        <f t="shared" si="1"/>
        <v/>
      </c>
      <c r="D18" s="85"/>
      <c r="E18" s="19"/>
      <c r="F18" s="8"/>
      <c r="G18" s="19" t="s">
        <v>4</v>
      </c>
      <c r="H18" s="86"/>
      <c r="I18" s="86"/>
      <c r="J18" s="19"/>
      <c r="K18" s="85" t="str">
        <f t="shared" si="0"/>
        <v/>
      </c>
      <c r="L18" s="85"/>
      <c r="M18" s="6" t="str">
        <f t="shared" si="2"/>
        <v/>
      </c>
      <c r="N18" s="19"/>
      <c r="O18" s="8"/>
      <c r="P18" s="86"/>
      <c r="Q18" s="86"/>
      <c r="R18" s="87" t="str">
        <f t="shared" si="3"/>
        <v/>
      </c>
      <c r="S18" s="87"/>
      <c r="T18" s="88" t="str">
        <f t="shared" si="4"/>
        <v/>
      </c>
      <c r="U18" s="88"/>
    </row>
    <row r="19" spans="2:21" x14ac:dyDescent="0.15">
      <c r="B19" s="19">
        <v>11</v>
      </c>
      <c r="C19" s="85" t="str">
        <f t="shared" si="1"/>
        <v/>
      </c>
      <c r="D19" s="85"/>
      <c r="E19" s="19"/>
      <c r="F19" s="8"/>
      <c r="G19" s="19" t="s">
        <v>4</v>
      </c>
      <c r="H19" s="86"/>
      <c r="I19" s="86"/>
      <c r="J19" s="19"/>
      <c r="K19" s="85" t="str">
        <f t="shared" si="0"/>
        <v/>
      </c>
      <c r="L19" s="85"/>
      <c r="M19" s="6" t="str">
        <f t="shared" si="2"/>
        <v/>
      </c>
      <c r="N19" s="19"/>
      <c r="O19" s="8"/>
      <c r="P19" s="86"/>
      <c r="Q19" s="86"/>
      <c r="R19" s="87" t="str">
        <f t="shared" si="3"/>
        <v/>
      </c>
      <c r="S19" s="87"/>
      <c r="T19" s="88" t="str">
        <f t="shared" si="4"/>
        <v/>
      </c>
      <c r="U19" s="88"/>
    </row>
    <row r="20" spans="2:21" x14ac:dyDescent="0.15">
      <c r="B20" s="19">
        <v>12</v>
      </c>
      <c r="C20" s="85" t="str">
        <f t="shared" si="1"/>
        <v/>
      </c>
      <c r="D20" s="85"/>
      <c r="E20" s="19"/>
      <c r="F20" s="8"/>
      <c r="G20" s="19" t="s">
        <v>4</v>
      </c>
      <c r="H20" s="86"/>
      <c r="I20" s="86"/>
      <c r="J20" s="19"/>
      <c r="K20" s="85" t="str">
        <f t="shared" si="0"/>
        <v/>
      </c>
      <c r="L20" s="85"/>
      <c r="M20" s="6" t="str">
        <f t="shared" si="2"/>
        <v/>
      </c>
      <c r="N20" s="19"/>
      <c r="O20" s="8"/>
      <c r="P20" s="86"/>
      <c r="Q20" s="86"/>
      <c r="R20" s="87" t="str">
        <f t="shared" si="3"/>
        <v/>
      </c>
      <c r="S20" s="87"/>
      <c r="T20" s="88" t="str">
        <f t="shared" si="4"/>
        <v/>
      </c>
      <c r="U20" s="88"/>
    </row>
    <row r="21" spans="2:21" x14ac:dyDescent="0.15">
      <c r="B21" s="19">
        <v>13</v>
      </c>
      <c r="C21" s="85" t="str">
        <f t="shared" si="1"/>
        <v/>
      </c>
      <c r="D21" s="85"/>
      <c r="E21" s="19"/>
      <c r="F21" s="8"/>
      <c r="G21" s="19" t="s">
        <v>4</v>
      </c>
      <c r="H21" s="86"/>
      <c r="I21" s="86"/>
      <c r="J21" s="19"/>
      <c r="K21" s="85" t="str">
        <f t="shared" si="0"/>
        <v/>
      </c>
      <c r="L21" s="85"/>
      <c r="M21" s="6" t="str">
        <f t="shared" si="2"/>
        <v/>
      </c>
      <c r="N21" s="19"/>
      <c r="O21" s="8"/>
      <c r="P21" s="86"/>
      <c r="Q21" s="86"/>
      <c r="R21" s="87" t="str">
        <f t="shared" si="3"/>
        <v/>
      </c>
      <c r="S21" s="87"/>
      <c r="T21" s="88" t="str">
        <f t="shared" si="4"/>
        <v/>
      </c>
      <c r="U21" s="88"/>
    </row>
    <row r="22" spans="2:21" x14ac:dyDescent="0.15">
      <c r="B22" s="19">
        <v>14</v>
      </c>
      <c r="C22" s="85" t="str">
        <f t="shared" si="1"/>
        <v/>
      </c>
      <c r="D22" s="85"/>
      <c r="E22" s="19"/>
      <c r="F22" s="8"/>
      <c r="G22" s="19" t="s">
        <v>3</v>
      </c>
      <c r="H22" s="86"/>
      <c r="I22" s="86"/>
      <c r="J22" s="19"/>
      <c r="K22" s="85" t="str">
        <f t="shared" si="0"/>
        <v/>
      </c>
      <c r="L22" s="85"/>
      <c r="M22" s="6" t="str">
        <f t="shared" si="2"/>
        <v/>
      </c>
      <c r="N22" s="19"/>
      <c r="O22" s="8"/>
      <c r="P22" s="86"/>
      <c r="Q22" s="86"/>
      <c r="R22" s="87" t="str">
        <f t="shared" si="3"/>
        <v/>
      </c>
      <c r="S22" s="87"/>
      <c r="T22" s="88" t="str">
        <f t="shared" si="4"/>
        <v/>
      </c>
      <c r="U22" s="88"/>
    </row>
    <row r="23" spans="2:21" x14ac:dyDescent="0.15">
      <c r="B23" s="19">
        <v>15</v>
      </c>
      <c r="C23" s="85" t="str">
        <f t="shared" si="1"/>
        <v/>
      </c>
      <c r="D23" s="85"/>
      <c r="E23" s="19"/>
      <c r="F23" s="8"/>
      <c r="G23" s="19" t="s">
        <v>4</v>
      </c>
      <c r="H23" s="86"/>
      <c r="I23" s="86"/>
      <c r="J23" s="19"/>
      <c r="K23" s="85" t="str">
        <f t="shared" si="0"/>
        <v/>
      </c>
      <c r="L23" s="85"/>
      <c r="M23" s="6" t="str">
        <f t="shared" si="2"/>
        <v/>
      </c>
      <c r="N23" s="19"/>
      <c r="O23" s="8"/>
      <c r="P23" s="86"/>
      <c r="Q23" s="86"/>
      <c r="R23" s="87" t="str">
        <f t="shared" si="3"/>
        <v/>
      </c>
      <c r="S23" s="87"/>
      <c r="T23" s="88" t="str">
        <f t="shared" si="4"/>
        <v/>
      </c>
      <c r="U23" s="88"/>
    </row>
    <row r="24" spans="2:21" x14ac:dyDescent="0.15">
      <c r="B24" s="19">
        <v>16</v>
      </c>
      <c r="C24" s="85" t="str">
        <f t="shared" si="1"/>
        <v/>
      </c>
      <c r="D24" s="85"/>
      <c r="E24" s="19"/>
      <c r="F24" s="8"/>
      <c r="G24" s="19" t="s">
        <v>4</v>
      </c>
      <c r="H24" s="86"/>
      <c r="I24" s="86"/>
      <c r="J24" s="19"/>
      <c r="K24" s="85" t="str">
        <f t="shared" si="0"/>
        <v/>
      </c>
      <c r="L24" s="85"/>
      <c r="M24" s="6" t="str">
        <f t="shared" si="2"/>
        <v/>
      </c>
      <c r="N24" s="19"/>
      <c r="O24" s="8"/>
      <c r="P24" s="86"/>
      <c r="Q24" s="86"/>
      <c r="R24" s="87" t="str">
        <f t="shared" si="3"/>
        <v/>
      </c>
      <c r="S24" s="87"/>
      <c r="T24" s="88" t="str">
        <f t="shared" si="4"/>
        <v/>
      </c>
      <c r="U24" s="88"/>
    </row>
    <row r="25" spans="2:21" x14ac:dyDescent="0.15">
      <c r="B25" s="19">
        <v>17</v>
      </c>
      <c r="C25" s="85" t="str">
        <f t="shared" si="1"/>
        <v/>
      </c>
      <c r="D25" s="85"/>
      <c r="E25" s="19"/>
      <c r="F25" s="8"/>
      <c r="G25" s="19" t="s">
        <v>4</v>
      </c>
      <c r="H25" s="86"/>
      <c r="I25" s="86"/>
      <c r="J25" s="19"/>
      <c r="K25" s="85" t="str">
        <f t="shared" si="0"/>
        <v/>
      </c>
      <c r="L25" s="85"/>
      <c r="M25" s="6" t="str">
        <f t="shared" si="2"/>
        <v/>
      </c>
      <c r="N25" s="19"/>
      <c r="O25" s="8"/>
      <c r="P25" s="86"/>
      <c r="Q25" s="86"/>
      <c r="R25" s="87" t="str">
        <f t="shared" si="3"/>
        <v/>
      </c>
      <c r="S25" s="87"/>
      <c r="T25" s="88" t="str">
        <f t="shared" si="4"/>
        <v/>
      </c>
      <c r="U25" s="88"/>
    </row>
    <row r="26" spans="2:21" x14ac:dyDescent="0.15">
      <c r="B26" s="19">
        <v>18</v>
      </c>
      <c r="C26" s="85" t="str">
        <f t="shared" si="1"/>
        <v/>
      </c>
      <c r="D26" s="85"/>
      <c r="E26" s="19"/>
      <c r="F26" s="8"/>
      <c r="G26" s="19" t="s">
        <v>4</v>
      </c>
      <c r="H26" s="86"/>
      <c r="I26" s="86"/>
      <c r="J26" s="19"/>
      <c r="K26" s="85" t="str">
        <f t="shared" si="0"/>
        <v/>
      </c>
      <c r="L26" s="85"/>
      <c r="M26" s="6" t="str">
        <f t="shared" si="2"/>
        <v/>
      </c>
      <c r="N26" s="19"/>
      <c r="O26" s="8"/>
      <c r="P26" s="86"/>
      <c r="Q26" s="86"/>
      <c r="R26" s="87" t="str">
        <f t="shared" si="3"/>
        <v/>
      </c>
      <c r="S26" s="87"/>
      <c r="T26" s="88" t="str">
        <f t="shared" si="4"/>
        <v/>
      </c>
      <c r="U26" s="88"/>
    </row>
    <row r="27" spans="2:21" x14ac:dyDescent="0.15">
      <c r="B27" s="19">
        <v>19</v>
      </c>
      <c r="C27" s="85" t="str">
        <f t="shared" si="1"/>
        <v/>
      </c>
      <c r="D27" s="85"/>
      <c r="E27" s="19"/>
      <c r="F27" s="8"/>
      <c r="G27" s="19" t="s">
        <v>3</v>
      </c>
      <c r="H27" s="86"/>
      <c r="I27" s="86"/>
      <c r="J27" s="19"/>
      <c r="K27" s="85" t="str">
        <f t="shared" si="0"/>
        <v/>
      </c>
      <c r="L27" s="85"/>
      <c r="M27" s="6" t="str">
        <f t="shared" si="2"/>
        <v/>
      </c>
      <c r="N27" s="19"/>
      <c r="O27" s="8"/>
      <c r="P27" s="86"/>
      <c r="Q27" s="86"/>
      <c r="R27" s="87" t="str">
        <f t="shared" si="3"/>
        <v/>
      </c>
      <c r="S27" s="87"/>
      <c r="T27" s="88" t="str">
        <f t="shared" si="4"/>
        <v/>
      </c>
      <c r="U27" s="88"/>
    </row>
    <row r="28" spans="2:21" x14ac:dyDescent="0.15">
      <c r="B28" s="19">
        <v>20</v>
      </c>
      <c r="C28" s="85" t="str">
        <f t="shared" si="1"/>
        <v/>
      </c>
      <c r="D28" s="85"/>
      <c r="E28" s="19"/>
      <c r="F28" s="8"/>
      <c r="G28" s="19" t="s">
        <v>4</v>
      </c>
      <c r="H28" s="86"/>
      <c r="I28" s="86"/>
      <c r="J28" s="19"/>
      <c r="K28" s="85" t="str">
        <f t="shared" si="0"/>
        <v/>
      </c>
      <c r="L28" s="85"/>
      <c r="M28" s="6" t="str">
        <f t="shared" si="2"/>
        <v/>
      </c>
      <c r="N28" s="19"/>
      <c r="O28" s="8"/>
      <c r="P28" s="86"/>
      <c r="Q28" s="86"/>
      <c r="R28" s="87" t="str">
        <f t="shared" si="3"/>
        <v/>
      </c>
      <c r="S28" s="87"/>
      <c r="T28" s="88" t="str">
        <f t="shared" si="4"/>
        <v/>
      </c>
      <c r="U28" s="88"/>
    </row>
    <row r="29" spans="2:21" x14ac:dyDescent="0.15">
      <c r="B29" s="19">
        <v>21</v>
      </c>
      <c r="C29" s="85" t="str">
        <f t="shared" si="1"/>
        <v/>
      </c>
      <c r="D29" s="85"/>
      <c r="E29" s="19"/>
      <c r="F29" s="8"/>
      <c r="G29" s="19" t="s">
        <v>3</v>
      </c>
      <c r="H29" s="86"/>
      <c r="I29" s="86"/>
      <c r="J29" s="19"/>
      <c r="K29" s="85" t="str">
        <f t="shared" si="0"/>
        <v/>
      </c>
      <c r="L29" s="85"/>
      <c r="M29" s="6" t="str">
        <f t="shared" si="2"/>
        <v/>
      </c>
      <c r="N29" s="19"/>
      <c r="O29" s="8"/>
      <c r="P29" s="86"/>
      <c r="Q29" s="86"/>
      <c r="R29" s="87" t="str">
        <f t="shared" si="3"/>
        <v/>
      </c>
      <c r="S29" s="87"/>
      <c r="T29" s="88" t="str">
        <f t="shared" si="4"/>
        <v/>
      </c>
      <c r="U29" s="88"/>
    </row>
    <row r="30" spans="2:21" x14ac:dyDescent="0.15">
      <c r="B30" s="19">
        <v>22</v>
      </c>
      <c r="C30" s="85" t="str">
        <f t="shared" si="1"/>
        <v/>
      </c>
      <c r="D30" s="85"/>
      <c r="E30" s="19"/>
      <c r="F30" s="8"/>
      <c r="G30" s="19" t="s">
        <v>3</v>
      </c>
      <c r="H30" s="86"/>
      <c r="I30" s="86"/>
      <c r="J30" s="19"/>
      <c r="K30" s="85" t="str">
        <f t="shared" si="0"/>
        <v/>
      </c>
      <c r="L30" s="85"/>
      <c r="M30" s="6" t="str">
        <f t="shared" si="2"/>
        <v/>
      </c>
      <c r="N30" s="19"/>
      <c r="O30" s="8"/>
      <c r="P30" s="86"/>
      <c r="Q30" s="86"/>
      <c r="R30" s="87" t="str">
        <f t="shared" si="3"/>
        <v/>
      </c>
      <c r="S30" s="87"/>
      <c r="T30" s="88" t="str">
        <f t="shared" si="4"/>
        <v/>
      </c>
      <c r="U30" s="88"/>
    </row>
    <row r="31" spans="2:21" x14ac:dyDescent="0.15">
      <c r="B31" s="19">
        <v>23</v>
      </c>
      <c r="C31" s="85" t="str">
        <f t="shared" si="1"/>
        <v/>
      </c>
      <c r="D31" s="85"/>
      <c r="E31" s="19"/>
      <c r="F31" s="8"/>
      <c r="G31" s="19" t="s">
        <v>3</v>
      </c>
      <c r="H31" s="86"/>
      <c r="I31" s="86"/>
      <c r="J31" s="19"/>
      <c r="K31" s="85" t="str">
        <f t="shared" si="0"/>
        <v/>
      </c>
      <c r="L31" s="85"/>
      <c r="M31" s="6" t="str">
        <f t="shared" si="2"/>
        <v/>
      </c>
      <c r="N31" s="19"/>
      <c r="O31" s="8"/>
      <c r="P31" s="86"/>
      <c r="Q31" s="86"/>
      <c r="R31" s="87" t="str">
        <f t="shared" si="3"/>
        <v/>
      </c>
      <c r="S31" s="87"/>
      <c r="T31" s="88" t="str">
        <f t="shared" si="4"/>
        <v/>
      </c>
      <c r="U31" s="88"/>
    </row>
    <row r="32" spans="2:21" x14ac:dyDescent="0.15">
      <c r="B32" s="19">
        <v>24</v>
      </c>
      <c r="C32" s="85" t="str">
        <f t="shared" si="1"/>
        <v/>
      </c>
      <c r="D32" s="85"/>
      <c r="E32" s="19"/>
      <c r="F32" s="8"/>
      <c r="G32" s="19" t="s">
        <v>3</v>
      </c>
      <c r="H32" s="86"/>
      <c r="I32" s="86"/>
      <c r="J32" s="19"/>
      <c r="K32" s="85" t="str">
        <f t="shared" si="0"/>
        <v/>
      </c>
      <c r="L32" s="85"/>
      <c r="M32" s="6" t="str">
        <f t="shared" si="2"/>
        <v/>
      </c>
      <c r="N32" s="19"/>
      <c r="O32" s="8"/>
      <c r="P32" s="86"/>
      <c r="Q32" s="86"/>
      <c r="R32" s="87" t="str">
        <f t="shared" si="3"/>
        <v/>
      </c>
      <c r="S32" s="87"/>
      <c r="T32" s="88" t="str">
        <f t="shared" si="4"/>
        <v/>
      </c>
      <c r="U32" s="88"/>
    </row>
    <row r="33" spans="2:21" x14ac:dyDescent="0.15">
      <c r="B33" s="19">
        <v>25</v>
      </c>
      <c r="C33" s="85" t="str">
        <f t="shared" si="1"/>
        <v/>
      </c>
      <c r="D33" s="85"/>
      <c r="E33" s="19"/>
      <c r="F33" s="8"/>
      <c r="G33" s="19" t="s">
        <v>4</v>
      </c>
      <c r="H33" s="86"/>
      <c r="I33" s="86"/>
      <c r="J33" s="19"/>
      <c r="K33" s="85" t="str">
        <f t="shared" si="0"/>
        <v/>
      </c>
      <c r="L33" s="85"/>
      <c r="M33" s="6" t="str">
        <f t="shared" si="2"/>
        <v/>
      </c>
      <c r="N33" s="19"/>
      <c r="O33" s="8"/>
      <c r="P33" s="86"/>
      <c r="Q33" s="86"/>
      <c r="R33" s="87" t="str">
        <f t="shared" si="3"/>
        <v/>
      </c>
      <c r="S33" s="87"/>
      <c r="T33" s="88" t="str">
        <f t="shared" si="4"/>
        <v/>
      </c>
      <c r="U33" s="88"/>
    </row>
    <row r="34" spans="2:21" x14ac:dyDescent="0.15">
      <c r="B34" s="19">
        <v>26</v>
      </c>
      <c r="C34" s="85" t="str">
        <f t="shared" si="1"/>
        <v/>
      </c>
      <c r="D34" s="85"/>
      <c r="E34" s="19"/>
      <c r="F34" s="8"/>
      <c r="G34" s="19" t="s">
        <v>3</v>
      </c>
      <c r="H34" s="86"/>
      <c r="I34" s="86"/>
      <c r="J34" s="19"/>
      <c r="K34" s="85" t="str">
        <f t="shared" si="0"/>
        <v/>
      </c>
      <c r="L34" s="85"/>
      <c r="M34" s="6" t="str">
        <f t="shared" si="2"/>
        <v/>
      </c>
      <c r="N34" s="19"/>
      <c r="O34" s="8"/>
      <c r="P34" s="86"/>
      <c r="Q34" s="86"/>
      <c r="R34" s="87" t="str">
        <f t="shared" si="3"/>
        <v/>
      </c>
      <c r="S34" s="87"/>
      <c r="T34" s="88" t="str">
        <f t="shared" si="4"/>
        <v/>
      </c>
      <c r="U34" s="88"/>
    </row>
    <row r="35" spans="2:21" x14ac:dyDescent="0.15">
      <c r="B35" s="19">
        <v>27</v>
      </c>
      <c r="C35" s="85" t="str">
        <f t="shared" si="1"/>
        <v/>
      </c>
      <c r="D35" s="85"/>
      <c r="E35" s="19"/>
      <c r="F35" s="8"/>
      <c r="G35" s="19" t="s">
        <v>3</v>
      </c>
      <c r="H35" s="86"/>
      <c r="I35" s="86"/>
      <c r="J35" s="19"/>
      <c r="K35" s="85" t="str">
        <f t="shared" si="0"/>
        <v/>
      </c>
      <c r="L35" s="85"/>
      <c r="M35" s="6" t="str">
        <f t="shared" si="2"/>
        <v/>
      </c>
      <c r="N35" s="19"/>
      <c r="O35" s="8"/>
      <c r="P35" s="86"/>
      <c r="Q35" s="86"/>
      <c r="R35" s="87" t="str">
        <f t="shared" si="3"/>
        <v/>
      </c>
      <c r="S35" s="87"/>
      <c r="T35" s="88" t="str">
        <f t="shared" si="4"/>
        <v/>
      </c>
      <c r="U35" s="88"/>
    </row>
    <row r="36" spans="2:21" x14ac:dyDescent="0.15">
      <c r="B36" s="19">
        <v>28</v>
      </c>
      <c r="C36" s="85" t="str">
        <f t="shared" si="1"/>
        <v/>
      </c>
      <c r="D36" s="85"/>
      <c r="E36" s="19"/>
      <c r="F36" s="8"/>
      <c r="G36" s="19" t="s">
        <v>3</v>
      </c>
      <c r="H36" s="86"/>
      <c r="I36" s="86"/>
      <c r="J36" s="19"/>
      <c r="K36" s="85" t="str">
        <f t="shared" si="0"/>
        <v/>
      </c>
      <c r="L36" s="85"/>
      <c r="M36" s="6" t="str">
        <f t="shared" si="2"/>
        <v/>
      </c>
      <c r="N36" s="19"/>
      <c r="O36" s="8"/>
      <c r="P36" s="86"/>
      <c r="Q36" s="86"/>
      <c r="R36" s="87" t="str">
        <f t="shared" si="3"/>
        <v/>
      </c>
      <c r="S36" s="87"/>
      <c r="T36" s="88" t="str">
        <f t="shared" si="4"/>
        <v/>
      </c>
      <c r="U36" s="88"/>
    </row>
    <row r="37" spans="2:21" x14ac:dyDescent="0.15">
      <c r="B37" s="19">
        <v>29</v>
      </c>
      <c r="C37" s="85" t="str">
        <f t="shared" si="1"/>
        <v/>
      </c>
      <c r="D37" s="85"/>
      <c r="E37" s="19"/>
      <c r="F37" s="8"/>
      <c r="G37" s="19" t="s">
        <v>3</v>
      </c>
      <c r="H37" s="86"/>
      <c r="I37" s="86"/>
      <c r="J37" s="19"/>
      <c r="K37" s="85" t="str">
        <f t="shared" si="0"/>
        <v/>
      </c>
      <c r="L37" s="85"/>
      <c r="M37" s="6" t="str">
        <f t="shared" si="2"/>
        <v/>
      </c>
      <c r="N37" s="19"/>
      <c r="O37" s="8"/>
      <c r="P37" s="86"/>
      <c r="Q37" s="86"/>
      <c r="R37" s="87" t="str">
        <f t="shared" si="3"/>
        <v/>
      </c>
      <c r="S37" s="87"/>
      <c r="T37" s="88" t="str">
        <f t="shared" si="4"/>
        <v/>
      </c>
      <c r="U37" s="88"/>
    </row>
    <row r="38" spans="2:21" x14ac:dyDescent="0.15">
      <c r="B38" s="19">
        <v>30</v>
      </c>
      <c r="C38" s="85" t="str">
        <f t="shared" si="1"/>
        <v/>
      </c>
      <c r="D38" s="85"/>
      <c r="E38" s="19"/>
      <c r="F38" s="8"/>
      <c r="G38" s="19" t="s">
        <v>4</v>
      </c>
      <c r="H38" s="86"/>
      <c r="I38" s="86"/>
      <c r="J38" s="19"/>
      <c r="K38" s="85" t="str">
        <f t="shared" si="0"/>
        <v/>
      </c>
      <c r="L38" s="85"/>
      <c r="M38" s="6" t="str">
        <f t="shared" si="2"/>
        <v/>
      </c>
      <c r="N38" s="19"/>
      <c r="O38" s="8"/>
      <c r="P38" s="86"/>
      <c r="Q38" s="86"/>
      <c r="R38" s="87" t="str">
        <f t="shared" si="3"/>
        <v/>
      </c>
      <c r="S38" s="87"/>
      <c r="T38" s="88" t="str">
        <f t="shared" si="4"/>
        <v/>
      </c>
      <c r="U38" s="88"/>
    </row>
    <row r="39" spans="2:21" x14ac:dyDescent="0.15">
      <c r="B39" s="19">
        <v>31</v>
      </c>
      <c r="C39" s="85" t="str">
        <f t="shared" si="1"/>
        <v/>
      </c>
      <c r="D39" s="85"/>
      <c r="E39" s="19"/>
      <c r="F39" s="8"/>
      <c r="G39" s="19" t="s">
        <v>4</v>
      </c>
      <c r="H39" s="86"/>
      <c r="I39" s="86"/>
      <c r="J39" s="19"/>
      <c r="K39" s="85" t="str">
        <f t="shared" si="0"/>
        <v/>
      </c>
      <c r="L39" s="85"/>
      <c r="M39" s="6" t="str">
        <f t="shared" si="2"/>
        <v/>
      </c>
      <c r="N39" s="19"/>
      <c r="O39" s="8"/>
      <c r="P39" s="86"/>
      <c r="Q39" s="86"/>
      <c r="R39" s="87" t="str">
        <f t="shared" si="3"/>
        <v/>
      </c>
      <c r="S39" s="87"/>
      <c r="T39" s="88" t="str">
        <f t="shared" si="4"/>
        <v/>
      </c>
      <c r="U39" s="88"/>
    </row>
    <row r="40" spans="2:21" x14ac:dyDescent="0.15">
      <c r="B40" s="19">
        <v>32</v>
      </c>
      <c r="C40" s="85" t="str">
        <f t="shared" si="1"/>
        <v/>
      </c>
      <c r="D40" s="85"/>
      <c r="E40" s="19"/>
      <c r="F40" s="8"/>
      <c r="G40" s="19" t="s">
        <v>4</v>
      </c>
      <c r="H40" s="86"/>
      <c r="I40" s="86"/>
      <c r="J40" s="19"/>
      <c r="K40" s="85" t="str">
        <f t="shared" si="0"/>
        <v/>
      </c>
      <c r="L40" s="85"/>
      <c r="M40" s="6" t="str">
        <f t="shared" si="2"/>
        <v/>
      </c>
      <c r="N40" s="19"/>
      <c r="O40" s="8"/>
      <c r="P40" s="86"/>
      <c r="Q40" s="86"/>
      <c r="R40" s="87" t="str">
        <f t="shared" si="3"/>
        <v/>
      </c>
      <c r="S40" s="87"/>
      <c r="T40" s="88" t="str">
        <f t="shared" si="4"/>
        <v/>
      </c>
      <c r="U40" s="88"/>
    </row>
    <row r="41" spans="2:21" x14ac:dyDescent="0.15">
      <c r="B41" s="19">
        <v>33</v>
      </c>
      <c r="C41" s="85" t="str">
        <f t="shared" si="1"/>
        <v/>
      </c>
      <c r="D41" s="85"/>
      <c r="E41" s="19"/>
      <c r="F41" s="8"/>
      <c r="G41" s="19" t="s">
        <v>3</v>
      </c>
      <c r="H41" s="86"/>
      <c r="I41" s="86"/>
      <c r="J41" s="19"/>
      <c r="K41" s="85" t="str">
        <f t="shared" si="0"/>
        <v/>
      </c>
      <c r="L41" s="85"/>
      <c r="M41" s="6" t="str">
        <f t="shared" si="2"/>
        <v/>
      </c>
      <c r="N41" s="19"/>
      <c r="O41" s="8"/>
      <c r="P41" s="86"/>
      <c r="Q41" s="86"/>
      <c r="R41" s="87" t="str">
        <f t="shared" si="3"/>
        <v/>
      </c>
      <c r="S41" s="87"/>
      <c r="T41" s="88" t="str">
        <f t="shared" si="4"/>
        <v/>
      </c>
      <c r="U41" s="88"/>
    </row>
    <row r="42" spans="2:21" x14ac:dyDescent="0.15">
      <c r="B42" s="19">
        <v>34</v>
      </c>
      <c r="C42" s="85" t="str">
        <f t="shared" si="1"/>
        <v/>
      </c>
      <c r="D42" s="85"/>
      <c r="E42" s="19"/>
      <c r="F42" s="8"/>
      <c r="G42" s="19" t="s">
        <v>4</v>
      </c>
      <c r="H42" s="86"/>
      <c r="I42" s="86"/>
      <c r="J42" s="19"/>
      <c r="K42" s="85" t="str">
        <f t="shared" si="0"/>
        <v/>
      </c>
      <c r="L42" s="85"/>
      <c r="M42" s="6" t="str">
        <f t="shared" si="2"/>
        <v/>
      </c>
      <c r="N42" s="19"/>
      <c r="O42" s="8"/>
      <c r="P42" s="86"/>
      <c r="Q42" s="86"/>
      <c r="R42" s="87" t="str">
        <f t="shared" si="3"/>
        <v/>
      </c>
      <c r="S42" s="87"/>
      <c r="T42" s="88" t="str">
        <f t="shared" si="4"/>
        <v/>
      </c>
      <c r="U42" s="88"/>
    </row>
    <row r="43" spans="2:21" x14ac:dyDescent="0.15">
      <c r="B43" s="19">
        <v>35</v>
      </c>
      <c r="C43" s="85" t="str">
        <f t="shared" si="1"/>
        <v/>
      </c>
      <c r="D43" s="85"/>
      <c r="E43" s="19"/>
      <c r="F43" s="8"/>
      <c r="G43" s="19" t="s">
        <v>3</v>
      </c>
      <c r="H43" s="86"/>
      <c r="I43" s="86"/>
      <c r="J43" s="19"/>
      <c r="K43" s="85" t="str">
        <f t="shared" si="0"/>
        <v/>
      </c>
      <c r="L43" s="85"/>
      <c r="M43" s="6" t="str">
        <f t="shared" si="2"/>
        <v/>
      </c>
      <c r="N43" s="19"/>
      <c r="O43" s="8"/>
      <c r="P43" s="86"/>
      <c r="Q43" s="86"/>
      <c r="R43" s="87" t="str">
        <f t="shared" si="3"/>
        <v/>
      </c>
      <c r="S43" s="87"/>
      <c r="T43" s="88" t="str">
        <f t="shared" si="4"/>
        <v/>
      </c>
      <c r="U43" s="88"/>
    </row>
    <row r="44" spans="2:21" x14ac:dyDescent="0.15">
      <c r="B44" s="19">
        <v>36</v>
      </c>
      <c r="C44" s="85" t="str">
        <f t="shared" si="1"/>
        <v/>
      </c>
      <c r="D44" s="85"/>
      <c r="E44" s="19"/>
      <c r="F44" s="8"/>
      <c r="G44" s="19" t="s">
        <v>4</v>
      </c>
      <c r="H44" s="86"/>
      <c r="I44" s="86"/>
      <c r="J44" s="19"/>
      <c r="K44" s="85" t="str">
        <f t="shared" si="0"/>
        <v/>
      </c>
      <c r="L44" s="85"/>
      <c r="M44" s="6" t="str">
        <f t="shared" si="2"/>
        <v/>
      </c>
      <c r="N44" s="19"/>
      <c r="O44" s="8"/>
      <c r="P44" s="86"/>
      <c r="Q44" s="86"/>
      <c r="R44" s="87" t="str">
        <f t="shared" si="3"/>
        <v/>
      </c>
      <c r="S44" s="87"/>
      <c r="T44" s="88" t="str">
        <f t="shared" si="4"/>
        <v/>
      </c>
      <c r="U44" s="88"/>
    </row>
    <row r="45" spans="2:21" x14ac:dyDescent="0.15">
      <c r="B45" s="19">
        <v>37</v>
      </c>
      <c r="C45" s="85" t="str">
        <f t="shared" si="1"/>
        <v/>
      </c>
      <c r="D45" s="85"/>
      <c r="E45" s="19"/>
      <c r="F45" s="8"/>
      <c r="G45" s="19" t="s">
        <v>3</v>
      </c>
      <c r="H45" s="86"/>
      <c r="I45" s="86"/>
      <c r="J45" s="19"/>
      <c r="K45" s="85" t="str">
        <f t="shared" si="0"/>
        <v/>
      </c>
      <c r="L45" s="85"/>
      <c r="M45" s="6" t="str">
        <f t="shared" si="2"/>
        <v/>
      </c>
      <c r="N45" s="19"/>
      <c r="O45" s="8"/>
      <c r="P45" s="86"/>
      <c r="Q45" s="86"/>
      <c r="R45" s="87" t="str">
        <f t="shared" si="3"/>
        <v/>
      </c>
      <c r="S45" s="87"/>
      <c r="T45" s="88" t="str">
        <f t="shared" si="4"/>
        <v/>
      </c>
      <c r="U45" s="88"/>
    </row>
    <row r="46" spans="2:21" x14ac:dyDescent="0.15">
      <c r="B46" s="19">
        <v>38</v>
      </c>
      <c r="C46" s="85" t="str">
        <f t="shared" si="1"/>
        <v/>
      </c>
      <c r="D46" s="85"/>
      <c r="E46" s="19"/>
      <c r="F46" s="8"/>
      <c r="G46" s="19" t="s">
        <v>4</v>
      </c>
      <c r="H46" s="86"/>
      <c r="I46" s="86"/>
      <c r="J46" s="19"/>
      <c r="K46" s="85" t="str">
        <f t="shared" si="0"/>
        <v/>
      </c>
      <c r="L46" s="85"/>
      <c r="M46" s="6" t="str">
        <f t="shared" si="2"/>
        <v/>
      </c>
      <c r="N46" s="19"/>
      <c r="O46" s="8"/>
      <c r="P46" s="86"/>
      <c r="Q46" s="86"/>
      <c r="R46" s="87" t="str">
        <f t="shared" si="3"/>
        <v/>
      </c>
      <c r="S46" s="87"/>
      <c r="T46" s="88" t="str">
        <f t="shared" si="4"/>
        <v/>
      </c>
      <c r="U46" s="88"/>
    </row>
    <row r="47" spans="2:21" x14ac:dyDescent="0.15">
      <c r="B47" s="19">
        <v>39</v>
      </c>
      <c r="C47" s="85" t="str">
        <f t="shared" si="1"/>
        <v/>
      </c>
      <c r="D47" s="85"/>
      <c r="E47" s="19"/>
      <c r="F47" s="8"/>
      <c r="G47" s="19" t="s">
        <v>4</v>
      </c>
      <c r="H47" s="86"/>
      <c r="I47" s="86"/>
      <c r="J47" s="19"/>
      <c r="K47" s="85" t="str">
        <f t="shared" si="0"/>
        <v/>
      </c>
      <c r="L47" s="85"/>
      <c r="M47" s="6" t="str">
        <f t="shared" si="2"/>
        <v/>
      </c>
      <c r="N47" s="19"/>
      <c r="O47" s="8"/>
      <c r="P47" s="86"/>
      <c r="Q47" s="86"/>
      <c r="R47" s="87" t="str">
        <f t="shared" si="3"/>
        <v/>
      </c>
      <c r="S47" s="87"/>
      <c r="T47" s="88" t="str">
        <f t="shared" si="4"/>
        <v/>
      </c>
      <c r="U47" s="88"/>
    </row>
    <row r="48" spans="2:21" x14ac:dyDescent="0.15">
      <c r="B48" s="19">
        <v>40</v>
      </c>
      <c r="C48" s="85" t="str">
        <f t="shared" si="1"/>
        <v/>
      </c>
      <c r="D48" s="85"/>
      <c r="E48" s="19"/>
      <c r="F48" s="8"/>
      <c r="G48" s="19" t="s">
        <v>37</v>
      </c>
      <c r="H48" s="86"/>
      <c r="I48" s="86"/>
      <c r="J48" s="19"/>
      <c r="K48" s="85" t="str">
        <f t="shared" si="0"/>
        <v/>
      </c>
      <c r="L48" s="85"/>
      <c r="M48" s="6" t="str">
        <f t="shared" si="2"/>
        <v/>
      </c>
      <c r="N48" s="19"/>
      <c r="O48" s="8"/>
      <c r="P48" s="86"/>
      <c r="Q48" s="86"/>
      <c r="R48" s="87" t="str">
        <f t="shared" si="3"/>
        <v/>
      </c>
      <c r="S48" s="87"/>
      <c r="T48" s="88" t="str">
        <f t="shared" si="4"/>
        <v/>
      </c>
      <c r="U48" s="88"/>
    </row>
    <row r="49" spans="2:21" x14ac:dyDescent="0.15">
      <c r="B49" s="19">
        <v>41</v>
      </c>
      <c r="C49" s="85" t="str">
        <f t="shared" si="1"/>
        <v/>
      </c>
      <c r="D49" s="85"/>
      <c r="E49" s="19"/>
      <c r="F49" s="8"/>
      <c r="G49" s="19" t="s">
        <v>4</v>
      </c>
      <c r="H49" s="86"/>
      <c r="I49" s="86"/>
      <c r="J49" s="19"/>
      <c r="K49" s="85" t="str">
        <f t="shared" si="0"/>
        <v/>
      </c>
      <c r="L49" s="85"/>
      <c r="M49" s="6" t="str">
        <f t="shared" si="2"/>
        <v/>
      </c>
      <c r="N49" s="19"/>
      <c r="O49" s="8"/>
      <c r="P49" s="86"/>
      <c r="Q49" s="86"/>
      <c r="R49" s="87" t="str">
        <f t="shared" si="3"/>
        <v/>
      </c>
      <c r="S49" s="87"/>
      <c r="T49" s="88" t="str">
        <f t="shared" si="4"/>
        <v/>
      </c>
      <c r="U49" s="88"/>
    </row>
    <row r="50" spans="2:21" x14ac:dyDescent="0.15">
      <c r="B50" s="19">
        <v>42</v>
      </c>
      <c r="C50" s="85" t="str">
        <f t="shared" si="1"/>
        <v/>
      </c>
      <c r="D50" s="85"/>
      <c r="E50" s="19"/>
      <c r="F50" s="8"/>
      <c r="G50" s="19" t="s">
        <v>4</v>
      </c>
      <c r="H50" s="86"/>
      <c r="I50" s="86"/>
      <c r="J50" s="19"/>
      <c r="K50" s="85" t="str">
        <f t="shared" si="0"/>
        <v/>
      </c>
      <c r="L50" s="85"/>
      <c r="M50" s="6" t="str">
        <f t="shared" si="2"/>
        <v/>
      </c>
      <c r="N50" s="19"/>
      <c r="O50" s="8"/>
      <c r="P50" s="86"/>
      <c r="Q50" s="86"/>
      <c r="R50" s="87" t="str">
        <f t="shared" si="3"/>
        <v/>
      </c>
      <c r="S50" s="87"/>
      <c r="T50" s="88" t="str">
        <f t="shared" si="4"/>
        <v/>
      </c>
      <c r="U50" s="88"/>
    </row>
    <row r="51" spans="2:21" x14ac:dyDescent="0.15">
      <c r="B51" s="19">
        <v>43</v>
      </c>
      <c r="C51" s="85" t="str">
        <f t="shared" si="1"/>
        <v/>
      </c>
      <c r="D51" s="85"/>
      <c r="E51" s="19"/>
      <c r="F51" s="8"/>
      <c r="G51" s="19" t="s">
        <v>3</v>
      </c>
      <c r="H51" s="86"/>
      <c r="I51" s="86"/>
      <c r="J51" s="19"/>
      <c r="K51" s="85" t="str">
        <f t="shared" si="0"/>
        <v/>
      </c>
      <c r="L51" s="85"/>
      <c r="M51" s="6" t="str">
        <f t="shared" si="2"/>
        <v/>
      </c>
      <c r="N51" s="19"/>
      <c r="O51" s="8"/>
      <c r="P51" s="86"/>
      <c r="Q51" s="86"/>
      <c r="R51" s="87" t="str">
        <f t="shared" si="3"/>
        <v/>
      </c>
      <c r="S51" s="87"/>
      <c r="T51" s="88" t="str">
        <f t="shared" si="4"/>
        <v/>
      </c>
      <c r="U51" s="88"/>
    </row>
    <row r="52" spans="2:21" x14ac:dyDescent="0.15">
      <c r="B52" s="19">
        <v>44</v>
      </c>
      <c r="C52" s="85" t="str">
        <f t="shared" si="1"/>
        <v/>
      </c>
      <c r="D52" s="85"/>
      <c r="E52" s="19"/>
      <c r="F52" s="8"/>
      <c r="G52" s="19" t="s">
        <v>3</v>
      </c>
      <c r="H52" s="86"/>
      <c r="I52" s="86"/>
      <c r="J52" s="19"/>
      <c r="K52" s="85" t="str">
        <f t="shared" si="0"/>
        <v/>
      </c>
      <c r="L52" s="85"/>
      <c r="M52" s="6" t="str">
        <f t="shared" si="2"/>
        <v/>
      </c>
      <c r="N52" s="19"/>
      <c r="O52" s="8"/>
      <c r="P52" s="86"/>
      <c r="Q52" s="86"/>
      <c r="R52" s="87" t="str">
        <f t="shared" si="3"/>
        <v/>
      </c>
      <c r="S52" s="87"/>
      <c r="T52" s="88" t="str">
        <f t="shared" si="4"/>
        <v/>
      </c>
      <c r="U52" s="88"/>
    </row>
    <row r="53" spans="2:21" x14ac:dyDescent="0.15">
      <c r="B53" s="19">
        <v>45</v>
      </c>
      <c r="C53" s="85" t="str">
        <f t="shared" si="1"/>
        <v/>
      </c>
      <c r="D53" s="85"/>
      <c r="E53" s="19"/>
      <c r="F53" s="8"/>
      <c r="G53" s="19" t="s">
        <v>4</v>
      </c>
      <c r="H53" s="86"/>
      <c r="I53" s="86"/>
      <c r="J53" s="19"/>
      <c r="K53" s="85" t="str">
        <f t="shared" si="0"/>
        <v/>
      </c>
      <c r="L53" s="85"/>
      <c r="M53" s="6" t="str">
        <f t="shared" si="2"/>
        <v/>
      </c>
      <c r="N53" s="19"/>
      <c r="O53" s="8"/>
      <c r="P53" s="86"/>
      <c r="Q53" s="86"/>
      <c r="R53" s="87" t="str">
        <f t="shared" si="3"/>
        <v/>
      </c>
      <c r="S53" s="87"/>
      <c r="T53" s="88" t="str">
        <f t="shared" si="4"/>
        <v/>
      </c>
      <c r="U53" s="88"/>
    </row>
    <row r="54" spans="2:21" x14ac:dyDescent="0.15">
      <c r="B54" s="19">
        <v>46</v>
      </c>
      <c r="C54" s="85" t="str">
        <f t="shared" si="1"/>
        <v/>
      </c>
      <c r="D54" s="85"/>
      <c r="E54" s="19"/>
      <c r="F54" s="8"/>
      <c r="G54" s="19" t="s">
        <v>4</v>
      </c>
      <c r="H54" s="86"/>
      <c r="I54" s="86"/>
      <c r="J54" s="19"/>
      <c r="K54" s="85" t="str">
        <f t="shared" si="0"/>
        <v/>
      </c>
      <c r="L54" s="85"/>
      <c r="M54" s="6" t="str">
        <f t="shared" si="2"/>
        <v/>
      </c>
      <c r="N54" s="19"/>
      <c r="O54" s="8"/>
      <c r="P54" s="86"/>
      <c r="Q54" s="86"/>
      <c r="R54" s="87" t="str">
        <f t="shared" si="3"/>
        <v/>
      </c>
      <c r="S54" s="87"/>
      <c r="T54" s="88" t="str">
        <f t="shared" si="4"/>
        <v/>
      </c>
      <c r="U54" s="88"/>
    </row>
    <row r="55" spans="2:21" x14ac:dyDescent="0.15">
      <c r="B55" s="19">
        <v>47</v>
      </c>
      <c r="C55" s="85" t="str">
        <f t="shared" si="1"/>
        <v/>
      </c>
      <c r="D55" s="85"/>
      <c r="E55" s="19"/>
      <c r="F55" s="8"/>
      <c r="G55" s="19" t="s">
        <v>3</v>
      </c>
      <c r="H55" s="86"/>
      <c r="I55" s="86"/>
      <c r="J55" s="19"/>
      <c r="K55" s="85" t="str">
        <f t="shared" si="0"/>
        <v/>
      </c>
      <c r="L55" s="85"/>
      <c r="M55" s="6" t="str">
        <f t="shared" si="2"/>
        <v/>
      </c>
      <c r="N55" s="19"/>
      <c r="O55" s="8"/>
      <c r="P55" s="86"/>
      <c r="Q55" s="86"/>
      <c r="R55" s="87" t="str">
        <f t="shared" si="3"/>
        <v/>
      </c>
      <c r="S55" s="87"/>
      <c r="T55" s="88" t="str">
        <f t="shared" si="4"/>
        <v/>
      </c>
      <c r="U55" s="88"/>
    </row>
    <row r="56" spans="2:21" x14ac:dyDescent="0.15">
      <c r="B56" s="19">
        <v>48</v>
      </c>
      <c r="C56" s="85" t="str">
        <f t="shared" si="1"/>
        <v/>
      </c>
      <c r="D56" s="85"/>
      <c r="E56" s="19"/>
      <c r="F56" s="8"/>
      <c r="G56" s="19" t="s">
        <v>3</v>
      </c>
      <c r="H56" s="86"/>
      <c r="I56" s="86"/>
      <c r="J56" s="19"/>
      <c r="K56" s="85" t="str">
        <f t="shared" si="0"/>
        <v/>
      </c>
      <c r="L56" s="85"/>
      <c r="M56" s="6" t="str">
        <f t="shared" si="2"/>
        <v/>
      </c>
      <c r="N56" s="19"/>
      <c r="O56" s="8"/>
      <c r="P56" s="86"/>
      <c r="Q56" s="86"/>
      <c r="R56" s="87" t="str">
        <f t="shared" si="3"/>
        <v/>
      </c>
      <c r="S56" s="87"/>
      <c r="T56" s="88" t="str">
        <f t="shared" si="4"/>
        <v/>
      </c>
      <c r="U56" s="88"/>
    </row>
    <row r="57" spans="2:21" x14ac:dyDescent="0.15">
      <c r="B57" s="19">
        <v>49</v>
      </c>
      <c r="C57" s="85" t="str">
        <f t="shared" si="1"/>
        <v/>
      </c>
      <c r="D57" s="85"/>
      <c r="E57" s="19"/>
      <c r="F57" s="8"/>
      <c r="G57" s="19" t="s">
        <v>3</v>
      </c>
      <c r="H57" s="86"/>
      <c r="I57" s="86"/>
      <c r="J57" s="19"/>
      <c r="K57" s="85" t="str">
        <f t="shared" si="0"/>
        <v/>
      </c>
      <c r="L57" s="85"/>
      <c r="M57" s="6" t="str">
        <f t="shared" si="2"/>
        <v/>
      </c>
      <c r="N57" s="19"/>
      <c r="O57" s="8"/>
      <c r="P57" s="86"/>
      <c r="Q57" s="86"/>
      <c r="R57" s="87" t="str">
        <f t="shared" si="3"/>
        <v/>
      </c>
      <c r="S57" s="87"/>
      <c r="T57" s="88" t="str">
        <f t="shared" si="4"/>
        <v/>
      </c>
      <c r="U57" s="88"/>
    </row>
    <row r="58" spans="2:21" x14ac:dyDescent="0.15">
      <c r="B58" s="19">
        <v>50</v>
      </c>
      <c r="C58" s="85" t="str">
        <f t="shared" si="1"/>
        <v/>
      </c>
      <c r="D58" s="85"/>
      <c r="E58" s="19"/>
      <c r="F58" s="8"/>
      <c r="G58" s="19" t="s">
        <v>3</v>
      </c>
      <c r="H58" s="86"/>
      <c r="I58" s="86"/>
      <c r="J58" s="19"/>
      <c r="K58" s="85" t="str">
        <f t="shared" si="0"/>
        <v/>
      </c>
      <c r="L58" s="85"/>
      <c r="M58" s="6" t="str">
        <f t="shared" si="2"/>
        <v/>
      </c>
      <c r="N58" s="19"/>
      <c r="O58" s="8"/>
      <c r="P58" s="86"/>
      <c r="Q58" s="86"/>
      <c r="R58" s="87" t="str">
        <f t="shared" si="3"/>
        <v/>
      </c>
      <c r="S58" s="87"/>
      <c r="T58" s="88" t="str">
        <f t="shared" si="4"/>
        <v/>
      </c>
      <c r="U58" s="88"/>
    </row>
    <row r="59" spans="2:21" x14ac:dyDescent="0.15">
      <c r="B59" s="19">
        <v>51</v>
      </c>
      <c r="C59" s="85" t="str">
        <f t="shared" si="1"/>
        <v/>
      </c>
      <c r="D59" s="85"/>
      <c r="E59" s="19"/>
      <c r="F59" s="8"/>
      <c r="G59" s="19" t="s">
        <v>3</v>
      </c>
      <c r="H59" s="86"/>
      <c r="I59" s="86"/>
      <c r="J59" s="19"/>
      <c r="K59" s="85" t="str">
        <f t="shared" si="0"/>
        <v/>
      </c>
      <c r="L59" s="85"/>
      <c r="M59" s="6" t="str">
        <f t="shared" si="2"/>
        <v/>
      </c>
      <c r="N59" s="19"/>
      <c r="O59" s="8"/>
      <c r="P59" s="86"/>
      <c r="Q59" s="86"/>
      <c r="R59" s="87" t="str">
        <f t="shared" si="3"/>
        <v/>
      </c>
      <c r="S59" s="87"/>
      <c r="T59" s="88" t="str">
        <f t="shared" si="4"/>
        <v/>
      </c>
      <c r="U59" s="88"/>
    </row>
    <row r="60" spans="2:21" x14ac:dyDescent="0.15">
      <c r="B60" s="19">
        <v>52</v>
      </c>
      <c r="C60" s="85" t="str">
        <f t="shared" si="1"/>
        <v/>
      </c>
      <c r="D60" s="85"/>
      <c r="E60" s="19"/>
      <c r="F60" s="8"/>
      <c r="G60" s="19" t="s">
        <v>3</v>
      </c>
      <c r="H60" s="86"/>
      <c r="I60" s="86"/>
      <c r="J60" s="19"/>
      <c r="K60" s="85" t="str">
        <f t="shared" si="0"/>
        <v/>
      </c>
      <c r="L60" s="85"/>
      <c r="M60" s="6" t="str">
        <f t="shared" si="2"/>
        <v/>
      </c>
      <c r="N60" s="19"/>
      <c r="O60" s="8"/>
      <c r="P60" s="86"/>
      <c r="Q60" s="86"/>
      <c r="R60" s="87" t="str">
        <f t="shared" si="3"/>
        <v/>
      </c>
      <c r="S60" s="87"/>
      <c r="T60" s="88" t="str">
        <f t="shared" si="4"/>
        <v/>
      </c>
      <c r="U60" s="88"/>
    </row>
    <row r="61" spans="2:21" x14ac:dyDescent="0.15">
      <c r="B61" s="19">
        <v>53</v>
      </c>
      <c r="C61" s="85" t="str">
        <f t="shared" si="1"/>
        <v/>
      </c>
      <c r="D61" s="85"/>
      <c r="E61" s="19"/>
      <c r="F61" s="8"/>
      <c r="G61" s="19" t="s">
        <v>3</v>
      </c>
      <c r="H61" s="86"/>
      <c r="I61" s="86"/>
      <c r="J61" s="19"/>
      <c r="K61" s="85" t="str">
        <f t="shared" si="0"/>
        <v/>
      </c>
      <c r="L61" s="85"/>
      <c r="M61" s="6" t="str">
        <f t="shared" si="2"/>
        <v/>
      </c>
      <c r="N61" s="19"/>
      <c r="O61" s="8"/>
      <c r="P61" s="86"/>
      <c r="Q61" s="86"/>
      <c r="R61" s="87" t="str">
        <f t="shared" si="3"/>
        <v/>
      </c>
      <c r="S61" s="87"/>
      <c r="T61" s="88" t="str">
        <f t="shared" si="4"/>
        <v/>
      </c>
      <c r="U61" s="88"/>
    </row>
    <row r="62" spans="2:21" x14ac:dyDescent="0.15">
      <c r="B62" s="19">
        <v>54</v>
      </c>
      <c r="C62" s="85" t="str">
        <f t="shared" si="1"/>
        <v/>
      </c>
      <c r="D62" s="85"/>
      <c r="E62" s="19"/>
      <c r="F62" s="8"/>
      <c r="G62" s="19" t="s">
        <v>3</v>
      </c>
      <c r="H62" s="86"/>
      <c r="I62" s="86"/>
      <c r="J62" s="19"/>
      <c r="K62" s="85" t="str">
        <f t="shared" si="0"/>
        <v/>
      </c>
      <c r="L62" s="85"/>
      <c r="M62" s="6" t="str">
        <f t="shared" si="2"/>
        <v/>
      </c>
      <c r="N62" s="19"/>
      <c r="O62" s="8"/>
      <c r="P62" s="86"/>
      <c r="Q62" s="86"/>
      <c r="R62" s="87" t="str">
        <f t="shared" si="3"/>
        <v/>
      </c>
      <c r="S62" s="87"/>
      <c r="T62" s="88" t="str">
        <f t="shared" si="4"/>
        <v/>
      </c>
      <c r="U62" s="88"/>
    </row>
    <row r="63" spans="2:21" x14ac:dyDescent="0.15">
      <c r="B63" s="19">
        <v>55</v>
      </c>
      <c r="C63" s="85" t="str">
        <f t="shared" si="1"/>
        <v/>
      </c>
      <c r="D63" s="85"/>
      <c r="E63" s="19"/>
      <c r="F63" s="8"/>
      <c r="G63" s="19" t="s">
        <v>4</v>
      </c>
      <c r="H63" s="86"/>
      <c r="I63" s="86"/>
      <c r="J63" s="19"/>
      <c r="K63" s="85" t="str">
        <f t="shared" si="0"/>
        <v/>
      </c>
      <c r="L63" s="85"/>
      <c r="M63" s="6" t="str">
        <f t="shared" si="2"/>
        <v/>
      </c>
      <c r="N63" s="19"/>
      <c r="O63" s="8"/>
      <c r="P63" s="86"/>
      <c r="Q63" s="86"/>
      <c r="R63" s="87" t="str">
        <f t="shared" si="3"/>
        <v/>
      </c>
      <c r="S63" s="87"/>
      <c r="T63" s="88" t="str">
        <f t="shared" si="4"/>
        <v/>
      </c>
      <c r="U63" s="88"/>
    </row>
    <row r="64" spans="2:21" x14ac:dyDescent="0.15">
      <c r="B64" s="19">
        <v>56</v>
      </c>
      <c r="C64" s="85" t="str">
        <f t="shared" si="1"/>
        <v/>
      </c>
      <c r="D64" s="85"/>
      <c r="E64" s="19"/>
      <c r="F64" s="8"/>
      <c r="G64" s="19" t="s">
        <v>3</v>
      </c>
      <c r="H64" s="86"/>
      <c r="I64" s="86"/>
      <c r="J64" s="19"/>
      <c r="K64" s="85" t="str">
        <f t="shared" si="0"/>
        <v/>
      </c>
      <c r="L64" s="85"/>
      <c r="M64" s="6" t="str">
        <f t="shared" si="2"/>
        <v/>
      </c>
      <c r="N64" s="19"/>
      <c r="O64" s="8"/>
      <c r="P64" s="86"/>
      <c r="Q64" s="86"/>
      <c r="R64" s="87" t="str">
        <f t="shared" si="3"/>
        <v/>
      </c>
      <c r="S64" s="87"/>
      <c r="T64" s="88" t="str">
        <f t="shared" si="4"/>
        <v/>
      </c>
      <c r="U64" s="88"/>
    </row>
    <row r="65" spans="2:21" x14ac:dyDescent="0.15">
      <c r="B65" s="19">
        <v>57</v>
      </c>
      <c r="C65" s="85" t="str">
        <f t="shared" si="1"/>
        <v/>
      </c>
      <c r="D65" s="85"/>
      <c r="E65" s="19"/>
      <c r="F65" s="8"/>
      <c r="G65" s="19" t="s">
        <v>3</v>
      </c>
      <c r="H65" s="86"/>
      <c r="I65" s="86"/>
      <c r="J65" s="19"/>
      <c r="K65" s="85" t="str">
        <f t="shared" si="0"/>
        <v/>
      </c>
      <c r="L65" s="85"/>
      <c r="M65" s="6" t="str">
        <f t="shared" si="2"/>
        <v/>
      </c>
      <c r="N65" s="19"/>
      <c r="O65" s="8"/>
      <c r="P65" s="86"/>
      <c r="Q65" s="86"/>
      <c r="R65" s="87" t="str">
        <f t="shared" si="3"/>
        <v/>
      </c>
      <c r="S65" s="87"/>
      <c r="T65" s="88" t="str">
        <f t="shared" si="4"/>
        <v/>
      </c>
      <c r="U65" s="88"/>
    </row>
    <row r="66" spans="2:21" x14ac:dyDescent="0.15">
      <c r="B66" s="19">
        <v>58</v>
      </c>
      <c r="C66" s="85" t="str">
        <f t="shared" si="1"/>
        <v/>
      </c>
      <c r="D66" s="85"/>
      <c r="E66" s="19"/>
      <c r="F66" s="8"/>
      <c r="G66" s="19" t="s">
        <v>3</v>
      </c>
      <c r="H66" s="86"/>
      <c r="I66" s="86"/>
      <c r="J66" s="19"/>
      <c r="K66" s="85" t="str">
        <f t="shared" si="0"/>
        <v/>
      </c>
      <c r="L66" s="85"/>
      <c r="M66" s="6" t="str">
        <f t="shared" si="2"/>
        <v/>
      </c>
      <c r="N66" s="19"/>
      <c r="O66" s="8"/>
      <c r="P66" s="86"/>
      <c r="Q66" s="86"/>
      <c r="R66" s="87" t="str">
        <f t="shared" si="3"/>
        <v/>
      </c>
      <c r="S66" s="87"/>
      <c r="T66" s="88" t="str">
        <f t="shared" si="4"/>
        <v/>
      </c>
      <c r="U66" s="88"/>
    </row>
    <row r="67" spans="2:21" x14ac:dyDescent="0.15">
      <c r="B67" s="19">
        <v>59</v>
      </c>
      <c r="C67" s="85" t="str">
        <f t="shared" si="1"/>
        <v/>
      </c>
      <c r="D67" s="85"/>
      <c r="E67" s="19"/>
      <c r="F67" s="8"/>
      <c r="G67" s="19" t="s">
        <v>3</v>
      </c>
      <c r="H67" s="86"/>
      <c r="I67" s="86"/>
      <c r="J67" s="19"/>
      <c r="K67" s="85" t="str">
        <f t="shared" si="0"/>
        <v/>
      </c>
      <c r="L67" s="85"/>
      <c r="M67" s="6" t="str">
        <f t="shared" si="2"/>
        <v/>
      </c>
      <c r="N67" s="19"/>
      <c r="O67" s="8"/>
      <c r="P67" s="86"/>
      <c r="Q67" s="86"/>
      <c r="R67" s="87" t="str">
        <f t="shared" si="3"/>
        <v/>
      </c>
      <c r="S67" s="87"/>
      <c r="T67" s="88" t="str">
        <f t="shared" si="4"/>
        <v/>
      </c>
      <c r="U67" s="88"/>
    </row>
    <row r="68" spans="2:21" x14ac:dyDescent="0.15">
      <c r="B68" s="19">
        <v>60</v>
      </c>
      <c r="C68" s="85" t="str">
        <f t="shared" si="1"/>
        <v/>
      </c>
      <c r="D68" s="85"/>
      <c r="E68" s="19"/>
      <c r="F68" s="8"/>
      <c r="G68" s="19" t="s">
        <v>4</v>
      </c>
      <c r="H68" s="86"/>
      <c r="I68" s="86"/>
      <c r="J68" s="19"/>
      <c r="K68" s="85" t="str">
        <f t="shared" si="0"/>
        <v/>
      </c>
      <c r="L68" s="85"/>
      <c r="M68" s="6" t="str">
        <f t="shared" si="2"/>
        <v/>
      </c>
      <c r="N68" s="19"/>
      <c r="O68" s="8"/>
      <c r="P68" s="86"/>
      <c r="Q68" s="86"/>
      <c r="R68" s="87" t="str">
        <f t="shared" si="3"/>
        <v/>
      </c>
      <c r="S68" s="87"/>
      <c r="T68" s="88" t="str">
        <f t="shared" si="4"/>
        <v/>
      </c>
      <c r="U68" s="88"/>
    </row>
    <row r="69" spans="2:21" x14ac:dyDescent="0.15">
      <c r="B69" s="19">
        <v>61</v>
      </c>
      <c r="C69" s="85" t="str">
        <f t="shared" si="1"/>
        <v/>
      </c>
      <c r="D69" s="85"/>
      <c r="E69" s="19"/>
      <c r="F69" s="8"/>
      <c r="G69" s="19" t="s">
        <v>4</v>
      </c>
      <c r="H69" s="86"/>
      <c r="I69" s="86"/>
      <c r="J69" s="19"/>
      <c r="K69" s="85" t="str">
        <f t="shared" si="0"/>
        <v/>
      </c>
      <c r="L69" s="85"/>
      <c r="M69" s="6" t="str">
        <f t="shared" si="2"/>
        <v/>
      </c>
      <c r="N69" s="19"/>
      <c r="O69" s="8"/>
      <c r="P69" s="86"/>
      <c r="Q69" s="86"/>
      <c r="R69" s="87" t="str">
        <f t="shared" si="3"/>
        <v/>
      </c>
      <c r="S69" s="87"/>
      <c r="T69" s="88" t="str">
        <f t="shared" si="4"/>
        <v/>
      </c>
      <c r="U69" s="88"/>
    </row>
    <row r="70" spans="2:21" x14ac:dyDescent="0.15">
      <c r="B70" s="19">
        <v>62</v>
      </c>
      <c r="C70" s="85" t="str">
        <f t="shared" si="1"/>
        <v/>
      </c>
      <c r="D70" s="85"/>
      <c r="E70" s="19"/>
      <c r="F70" s="8"/>
      <c r="G70" s="19" t="s">
        <v>3</v>
      </c>
      <c r="H70" s="86"/>
      <c r="I70" s="86"/>
      <c r="J70" s="19"/>
      <c r="K70" s="85" t="str">
        <f t="shared" si="0"/>
        <v/>
      </c>
      <c r="L70" s="85"/>
      <c r="M70" s="6" t="str">
        <f t="shared" si="2"/>
        <v/>
      </c>
      <c r="N70" s="19"/>
      <c r="O70" s="8"/>
      <c r="P70" s="86"/>
      <c r="Q70" s="86"/>
      <c r="R70" s="87" t="str">
        <f t="shared" si="3"/>
        <v/>
      </c>
      <c r="S70" s="87"/>
      <c r="T70" s="88" t="str">
        <f t="shared" si="4"/>
        <v/>
      </c>
      <c r="U70" s="88"/>
    </row>
    <row r="71" spans="2:21" x14ac:dyDescent="0.15">
      <c r="B71" s="19">
        <v>63</v>
      </c>
      <c r="C71" s="85" t="str">
        <f t="shared" si="1"/>
        <v/>
      </c>
      <c r="D71" s="85"/>
      <c r="E71" s="19"/>
      <c r="F71" s="8"/>
      <c r="G71" s="19" t="s">
        <v>4</v>
      </c>
      <c r="H71" s="86"/>
      <c r="I71" s="86"/>
      <c r="J71" s="19"/>
      <c r="K71" s="85" t="str">
        <f t="shared" si="0"/>
        <v/>
      </c>
      <c r="L71" s="85"/>
      <c r="M71" s="6" t="str">
        <f t="shared" si="2"/>
        <v/>
      </c>
      <c r="N71" s="19"/>
      <c r="O71" s="8"/>
      <c r="P71" s="86"/>
      <c r="Q71" s="86"/>
      <c r="R71" s="87" t="str">
        <f t="shared" si="3"/>
        <v/>
      </c>
      <c r="S71" s="87"/>
      <c r="T71" s="88" t="str">
        <f t="shared" si="4"/>
        <v/>
      </c>
      <c r="U71" s="88"/>
    </row>
    <row r="72" spans="2:21" x14ac:dyDescent="0.15">
      <c r="B72" s="19">
        <v>64</v>
      </c>
      <c r="C72" s="85" t="str">
        <f t="shared" si="1"/>
        <v/>
      </c>
      <c r="D72" s="85"/>
      <c r="E72" s="19"/>
      <c r="F72" s="8"/>
      <c r="G72" s="19" t="s">
        <v>3</v>
      </c>
      <c r="H72" s="86"/>
      <c r="I72" s="86"/>
      <c r="J72" s="19"/>
      <c r="K72" s="85" t="str">
        <f t="shared" si="0"/>
        <v/>
      </c>
      <c r="L72" s="85"/>
      <c r="M72" s="6" t="str">
        <f t="shared" si="2"/>
        <v/>
      </c>
      <c r="N72" s="19"/>
      <c r="O72" s="8"/>
      <c r="P72" s="86"/>
      <c r="Q72" s="86"/>
      <c r="R72" s="87" t="str">
        <f t="shared" si="3"/>
        <v/>
      </c>
      <c r="S72" s="87"/>
      <c r="T72" s="88" t="str">
        <f t="shared" si="4"/>
        <v/>
      </c>
      <c r="U72" s="88"/>
    </row>
    <row r="73" spans="2:21" x14ac:dyDescent="0.15">
      <c r="B73" s="19">
        <v>65</v>
      </c>
      <c r="C73" s="85" t="str">
        <f t="shared" si="1"/>
        <v/>
      </c>
      <c r="D73" s="85"/>
      <c r="E73" s="19"/>
      <c r="F73" s="8"/>
      <c r="G73" s="19" t="s">
        <v>4</v>
      </c>
      <c r="H73" s="86"/>
      <c r="I73" s="86"/>
      <c r="J73" s="19"/>
      <c r="K73" s="85" t="str">
        <f t="shared" ref="K73:K108" si="5">IF(F73="","",C73*0.03)</f>
        <v/>
      </c>
      <c r="L73" s="85"/>
      <c r="M73" s="6" t="str">
        <f t="shared" si="2"/>
        <v/>
      </c>
      <c r="N73" s="19"/>
      <c r="O73" s="8"/>
      <c r="P73" s="86"/>
      <c r="Q73" s="86"/>
      <c r="R73" s="87" t="str">
        <f t="shared" si="3"/>
        <v/>
      </c>
      <c r="S73" s="87"/>
      <c r="T73" s="88" t="str">
        <f t="shared" si="4"/>
        <v/>
      </c>
      <c r="U73" s="88"/>
    </row>
    <row r="74" spans="2:21" x14ac:dyDescent="0.15">
      <c r="B74" s="19">
        <v>66</v>
      </c>
      <c r="C74" s="85" t="str">
        <f t="shared" ref="C74:C108" si="6">IF(R73="","",C73+R73)</f>
        <v/>
      </c>
      <c r="D74" s="85"/>
      <c r="E74" s="19"/>
      <c r="F74" s="8"/>
      <c r="G74" s="19" t="s">
        <v>4</v>
      </c>
      <c r="H74" s="86"/>
      <c r="I74" s="86"/>
      <c r="J74" s="19"/>
      <c r="K74" s="85" t="str">
        <f t="shared" si="5"/>
        <v/>
      </c>
      <c r="L74" s="85"/>
      <c r="M74" s="6" t="str">
        <f t="shared" ref="M74:M108" si="7">IF(J74="","",(K74/J74)/1000)</f>
        <v/>
      </c>
      <c r="N74" s="19"/>
      <c r="O74" s="8"/>
      <c r="P74" s="86"/>
      <c r="Q74" s="86"/>
      <c r="R74" s="87" t="str">
        <f t="shared" ref="R74:R108" si="8">IF(O74="","",(IF(G74="売",H74-P74,P74-H74))*M74*100000)</f>
        <v/>
      </c>
      <c r="S74" s="87"/>
      <c r="T74" s="88" t="str">
        <f t="shared" ref="T74:T108" si="9">IF(O74="","",IF(R74&lt;0,J74*(-1),IF(G74="買",(P74-H74)*100,(H74-P74)*100)))</f>
        <v/>
      </c>
      <c r="U74" s="88"/>
    </row>
    <row r="75" spans="2:21" x14ac:dyDescent="0.15">
      <c r="B75" s="19">
        <v>67</v>
      </c>
      <c r="C75" s="85" t="str">
        <f t="shared" si="6"/>
        <v/>
      </c>
      <c r="D75" s="85"/>
      <c r="E75" s="19"/>
      <c r="F75" s="8"/>
      <c r="G75" s="19" t="s">
        <v>3</v>
      </c>
      <c r="H75" s="86"/>
      <c r="I75" s="86"/>
      <c r="J75" s="19"/>
      <c r="K75" s="85" t="str">
        <f t="shared" si="5"/>
        <v/>
      </c>
      <c r="L75" s="85"/>
      <c r="M75" s="6" t="str">
        <f t="shared" si="7"/>
        <v/>
      </c>
      <c r="N75" s="19"/>
      <c r="O75" s="8"/>
      <c r="P75" s="86"/>
      <c r="Q75" s="86"/>
      <c r="R75" s="87" t="str">
        <f t="shared" si="8"/>
        <v/>
      </c>
      <c r="S75" s="87"/>
      <c r="T75" s="88" t="str">
        <f t="shared" si="9"/>
        <v/>
      </c>
      <c r="U75" s="88"/>
    </row>
    <row r="76" spans="2:21" x14ac:dyDescent="0.15">
      <c r="B76" s="19">
        <v>68</v>
      </c>
      <c r="C76" s="85" t="str">
        <f t="shared" si="6"/>
        <v/>
      </c>
      <c r="D76" s="85"/>
      <c r="E76" s="19"/>
      <c r="F76" s="8"/>
      <c r="G76" s="19" t="s">
        <v>3</v>
      </c>
      <c r="H76" s="86"/>
      <c r="I76" s="86"/>
      <c r="J76" s="19"/>
      <c r="K76" s="85" t="str">
        <f t="shared" si="5"/>
        <v/>
      </c>
      <c r="L76" s="85"/>
      <c r="M76" s="6" t="str">
        <f t="shared" si="7"/>
        <v/>
      </c>
      <c r="N76" s="19"/>
      <c r="O76" s="8"/>
      <c r="P76" s="86"/>
      <c r="Q76" s="86"/>
      <c r="R76" s="87" t="str">
        <f t="shared" si="8"/>
        <v/>
      </c>
      <c r="S76" s="87"/>
      <c r="T76" s="88" t="str">
        <f t="shared" si="9"/>
        <v/>
      </c>
      <c r="U76" s="88"/>
    </row>
    <row r="77" spans="2:21" x14ac:dyDescent="0.15">
      <c r="B77" s="19">
        <v>69</v>
      </c>
      <c r="C77" s="85" t="str">
        <f t="shared" si="6"/>
        <v/>
      </c>
      <c r="D77" s="85"/>
      <c r="E77" s="19"/>
      <c r="F77" s="8"/>
      <c r="G77" s="19" t="s">
        <v>3</v>
      </c>
      <c r="H77" s="86"/>
      <c r="I77" s="86"/>
      <c r="J77" s="19"/>
      <c r="K77" s="85" t="str">
        <f t="shared" si="5"/>
        <v/>
      </c>
      <c r="L77" s="85"/>
      <c r="M77" s="6" t="str">
        <f t="shared" si="7"/>
        <v/>
      </c>
      <c r="N77" s="19"/>
      <c r="O77" s="8"/>
      <c r="P77" s="86"/>
      <c r="Q77" s="86"/>
      <c r="R77" s="87" t="str">
        <f t="shared" si="8"/>
        <v/>
      </c>
      <c r="S77" s="87"/>
      <c r="T77" s="88" t="str">
        <f t="shared" si="9"/>
        <v/>
      </c>
      <c r="U77" s="88"/>
    </row>
    <row r="78" spans="2:21" x14ac:dyDescent="0.15">
      <c r="B78" s="19">
        <v>70</v>
      </c>
      <c r="C78" s="85" t="str">
        <f t="shared" si="6"/>
        <v/>
      </c>
      <c r="D78" s="85"/>
      <c r="E78" s="19"/>
      <c r="F78" s="8"/>
      <c r="G78" s="19" t="s">
        <v>4</v>
      </c>
      <c r="H78" s="86"/>
      <c r="I78" s="86"/>
      <c r="J78" s="19"/>
      <c r="K78" s="85" t="str">
        <f t="shared" si="5"/>
        <v/>
      </c>
      <c r="L78" s="85"/>
      <c r="M78" s="6" t="str">
        <f t="shared" si="7"/>
        <v/>
      </c>
      <c r="N78" s="19"/>
      <c r="O78" s="8"/>
      <c r="P78" s="86"/>
      <c r="Q78" s="86"/>
      <c r="R78" s="87" t="str">
        <f t="shared" si="8"/>
        <v/>
      </c>
      <c r="S78" s="87"/>
      <c r="T78" s="88" t="str">
        <f t="shared" si="9"/>
        <v/>
      </c>
      <c r="U78" s="88"/>
    </row>
    <row r="79" spans="2:21" x14ac:dyDescent="0.15">
      <c r="B79" s="19">
        <v>71</v>
      </c>
      <c r="C79" s="85" t="str">
        <f t="shared" si="6"/>
        <v/>
      </c>
      <c r="D79" s="85"/>
      <c r="E79" s="19"/>
      <c r="F79" s="8"/>
      <c r="G79" s="19" t="s">
        <v>3</v>
      </c>
      <c r="H79" s="86"/>
      <c r="I79" s="86"/>
      <c r="J79" s="19"/>
      <c r="K79" s="85" t="str">
        <f t="shared" si="5"/>
        <v/>
      </c>
      <c r="L79" s="85"/>
      <c r="M79" s="6" t="str">
        <f t="shared" si="7"/>
        <v/>
      </c>
      <c r="N79" s="19"/>
      <c r="O79" s="8"/>
      <c r="P79" s="86"/>
      <c r="Q79" s="86"/>
      <c r="R79" s="87" t="str">
        <f t="shared" si="8"/>
        <v/>
      </c>
      <c r="S79" s="87"/>
      <c r="T79" s="88" t="str">
        <f t="shared" si="9"/>
        <v/>
      </c>
      <c r="U79" s="88"/>
    </row>
    <row r="80" spans="2:21" x14ac:dyDescent="0.15">
      <c r="B80" s="19">
        <v>72</v>
      </c>
      <c r="C80" s="85" t="str">
        <f t="shared" si="6"/>
        <v/>
      </c>
      <c r="D80" s="85"/>
      <c r="E80" s="19"/>
      <c r="F80" s="8"/>
      <c r="G80" s="19" t="s">
        <v>4</v>
      </c>
      <c r="H80" s="86"/>
      <c r="I80" s="86"/>
      <c r="J80" s="19"/>
      <c r="K80" s="85" t="str">
        <f t="shared" si="5"/>
        <v/>
      </c>
      <c r="L80" s="85"/>
      <c r="M80" s="6" t="str">
        <f t="shared" si="7"/>
        <v/>
      </c>
      <c r="N80" s="19"/>
      <c r="O80" s="8"/>
      <c r="P80" s="86"/>
      <c r="Q80" s="86"/>
      <c r="R80" s="87" t="str">
        <f t="shared" si="8"/>
        <v/>
      </c>
      <c r="S80" s="87"/>
      <c r="T80" s="88" t="str">
        <f t="shared" si="9"/>
        <v/>
      </c>
      <c r="U80" s="88"/>
    </row>
    <row r="81" spans="2:21" x14ac:dyDescent="0.15">
      <c r="B81" s="19">
        <v>73</v>
      </c>
      <c r="C81" s="85" t="str">
        <f t="shared" si="6"/>
        <v/>
      </c>
      <c r="D81" s="85"/>
      <c r="E81" s="19"/>
      <c r="F81" s="8"/>
      <c r="G81" s="19" t="s">
        <v>3</v>
      </c>
      <c r="H81" s="86"/>
      <c r="I81" s="86"/>
      <c r="J81" s="19"/>
      <c r="K81" s="85" t="str">
        <f t="shared" si="5"/>
        <v/>
      </c>
      <c r="L81" s="85"/>
      <c r="M81" s="6" t="str">
        <f t="shared" si="7"/>
        <v/>
      </c>
      <c r="N81" s="19"/>
      <c r="O81" s="8"/>
      <c r="P81" s="86"/>
      <c r="Q81" s="86"/>
      <c r="R81" s="87" t="str">
        <f t="shared" si="8"/>
        <v/>
      </c>
      <c r="S81" s="87"/>
      <c r="T81" s="88" t="str">
        <f t="shared" si="9"/>
        <v/>
      </c>
      <c r="U81" s="88"/>
    </row>
    <row r="82" spans="2:21" x14ac:dyDescent="0.15">
      <c r="B82" s="19">
        <v>74</v>
      </c>
      <c r="C82" s="85" t="str">
        <f t="shared" si="6"/>
        <v/>
      </c>
      <c r="D82" s="85"/>
      <c r="E82" s="19"/>
      <c r="F82" s="8"/>
      <c r="G82" s="19" t="s">
        <v>3</v>
      </c>
      <c r="H82" s="86"/>
      <c r="I82" s="86"/>
      <c r="J82" s="19"/>
      <c r="K82" s="85" t="str">
        <f t="shared" si="5"/>
        <v/>
      </c>
      <c r="L82" s="85"/>
      <c r="M82" s="6" t="str">
        <f t="shared" si="7"/>
        <v/>
      </c>
      <c r="N82" s="19"/>
      <c r="O82" s="8"/>
      <c r="P82" s="86"/>
      <c r="Q82" s="86"/>
      <c r="R82" s="87" t="str">
        <f t="shared" si="8"/>
        <v/>
      </c>
      <c r="S82" s="87"/>
      <c r="T82" s="88" t="str">
        <f t="shared" si="9"/>
        <v/>
      </c>
      <c r="U82" s="88"/>
    </row>
    <row r="83" spans="2:21" x14ac:dyDescent="0.15">
      <c r="B83" s="19">
        <v>75</v>
      </c>
      <c r="C83" s="85" t="str">
        <f t="shared" si="6"/>
        <v/>
      </c>
      <c r="D83" s="85"/>
      <c r="E83" s="19"/>
      <c r="F83" s="8"/>
      <c r="G83" s="19" t="s">
        <v>3</v>
      </c>
      <c r="H83" s="86"/>
      <c r="I83" s="86"/>
      <c r="J83" s="19"/>
      <c r="K83" s="85" t="str">
        <f t="shared" si="5"/>
        <v/>
      </c>
      <c r="L83" s="85"/>
      <c r="M83" s="6" t="str">
        <f t="shared" si="7"/>
        <v/>
      </c>
      <c r="N83" s="19"/>
      <c r="O83" s="8"/>
      <c r="P83" s="86"/>
      <c r="Q83" s="86"/>
      <c r="R83" s="87" t="str">
        <f t="shared" si="8"/>
        <v/>
      </c>
      <c r="S83" s="87"/>
      <c r="T83" s="88" t="str">
        <f t="shared" si="9"/>
        <v/>
      </c>
      <c r="U83" s="88"/>
    </row>
    <row r="84" spans="2:21" x14ac:dyDescent="0.15">
      <c r="B84" s="19">
        <v>76</v>
      </c>
      <c r="C84" s="85" t="str">
        <f t="shared" si="6"/>
        <v/>
      </c>
      <c r="D84" s="85"/>
      <c r="E84" s="19"/>
      <c r="F84" s="8"/>
      <c r="G84" s="19" t="s">
        <v>3</v>
      </c>
      <c r="H84" s="86"/>
      <c r="I84" s="86"/>
      <c r="J84" s="19"/>
      <c r="K84" s="85" t="str">
        <f t="shared" si="5"/>
        <v/>
      </c>
      <c r="L84" s="85"/>
      <c r="M84" s="6" t="str">
        <f t="shared" si="7"/>
        <v/>
      </c>
      <c r="N84" s="19"/>
      <c r="O84" s="8"/>
      <c r="P84" s="86"/>
      <c r="Q84" s="86"/>
      <c r="R84" s="87" t="str">
        <f t="shared" si="8"/>
        <v/>
      </c>
      <c r="S84" s="87"/>
      <c r="T84" s="88" t="str">
        <f t="shared" si="9"/>
        <v/>
      </c>
      <c r="U84" s="88"/>
    </row>
    <row r="85" spans="2:21" x14ac:dyDescent="0.15">
      <c r="B85" s="19">
        <v>77</v>
      </c>
      <c r="C85" s="85" t="str">
        <f t="shared" si="6"/>
        <v/>
      </c>
      <c r="D85" s="85"/>
      <c r="E85" s="19"/>
      <c r="F85" s="8"/>
      <c r="G85" s="19" t="s">
        <v>4</v>
      </c>
      <c r="H85" s="86"/>
      <c r="I85" s="86"/>
      <c r="J85" s="19"/>
      <c r="K85" s="85" t="str">
        <f t="shared" si="5"/>
        <v/>
      </c>
      <c r="L85" s="85"/>
      <c r="M85" s="6" t="str">
        <f t="shared" si="7"/>
        <v/>
      </c>
      <c r="N85" s="19"/>
      <c r="O85" s="8"/>
      <c r="P85" s="86"/>
      <c r="Q85" s="86"/>
      <c r="R85" s="87" t="str">
        <f t="shared" si="8"/>
        <v/>
      </c>
      <c r="S85" s="87"/>
      <c r="T85" s="88" t="str">
        <f t="shared" si="9"/>
        <v/>
      </c>
      <c r="U85" s="88"/>
    </row>
    <row r="86" spans="2:21" x14ac:dyDescent="0.15">
      <c r="B86" s="19">
        <v>78</v>
      </c>
      <c r="C86" s="85" t="str">
        <f t="shared" si="6"/>
        <v/>
      </c>
      <c r="D86" s="85"/>
      <c r="E86" s="19"/>
      <c r="F86" s="8"/>
      <c r="G86" s="19" t="s">
        <v>3</v>
      </c>
      <c r="H86" s="86"/>
      <c r="I86" s="86"/>
      <c r="J86" s="19"/>
      <c r="K86" s="85" t="str">
        <f t="shared" si="5"/>
        <v/>
      </c>
      <c r="L86" s="85"/>
      <c r="M86" s="6" t="str">
        <f t="shared" si="7"/>
        <v/>
      </c>
      <c r="N86" s="19"/>
      <c r="O86" s="8"/>
      <c r="P86" s="86"/>
      <c r="Q86" s="86"/>
      <c r="R86" s="87" t="str">
        <f t="shared" si="8"/>
        <v/>
      </c>
      <c r="S86" s="87"/>
      <c r="T86" s="88" t="str">
        <f t="shared" si="9"/>
        <v/>
      </c>
      <c r="U86" s="88"/>
    </row>
    <row r="87" spans="2:21" x14ac:dyDescent="0.15">
      <c r="B87" s="19">
        <v>79</v>
      </c>
      <c r="C87" s="85" t="str">
        <f t="shared" si="6"/>
        <v/>
      </c>
      <c r="D87" s="85"/>
      <c r="E87" s="19"/>
      <c r="F87" s="8"/>
      <c r="G87" s="19" t="s">
        <v>4</v>
      </c>
      <c r="H87" s="86"/>
      <c r="I87" s="86"/>
      <c r="J87" s="19"/>
      <c r="K87" s="85" t="str">
        <f t="shared" si="5"/>
        <v/>
      </c>
      <c r="L87" s="85"/>
      <c r="M87" s="6" t="str">
        <f t="shared" si="7"/>
        <v/>
      </c>
      <c r="N87" s="19"/>
      <c r="O87" s="8"/>
      <c r="P87" s="86"/>
      <c r="Q87" s="86"/>
      <c r="R87" s="87" t="str">
        <f t="shared" si="8"/>
        <v/>
      </c>
      <c r="S87" s="87"/>
      <c r="T87" s="88" t="str">
        <f t="shared" si="9"/>
        <v/>
      </c>
      <c r="U87" s="88"/>
    </row>
    <row r="88" spans="2:21" x14ac:dyDescent="0.15">
      <c r="B88" s="19">
        <v>80</v>
      </c>
      <c r="C88" s="85" t="str">
        <f t="shared" si="6"/>
        <v/>
      </c>
      <c r="D88" s="85"/>
      <c r="E88" s="19"/>
      <c r="F88" s="8"/>
      <c r="G88" s="19" t="s">
        <v>4</v>
      </c>
      <c r="H88" s="86"/>
      <c r="I88" s="86"/>
      <c r="J88" s="19"/>
      <c r="K88" s="85" t="str">
        <f t="shared" si="5"/>
        <v/>
      </c>
      <c r="L88" s="85"/>
      <c r="M88" s="6" t="str">
        <f t="shared" si="7"/>
        <v/>
      </c>
      <c r="N88" s="19"/>
      <c r="O88" s="8"/>
      <c r="P88" s="86"/>
      <c r="Q88" s="86"/>
      <c r="R88" s="87" t="str">
        <f t="shared" si="8"/>
        <v/>
      </c>
      <c r="S88" s="87"/>
      <c r="T88" s="88" t="str">
        <f t="shared" si="9"/>
        <v/>
      </c>
      <c r="U88" s="88"/>
    </row>
    <row r="89" spans="2:21" x14ac:dyDescent="0.15">
      <c r="B89" s="19">
        <v>81</v>
      </c>
      <c r="C89" s="85" t="str">
        <f t="shared" si="6"/>
        <v/>
      </c>
      <c r="D89" s="85"/>
      <c r="E89" s="19"/>
      <c r="F89" s="8"/>
      <c r="G89" s="19" t="s">
        <v>4</v>
      </c>
      <c r="H89" s="86"/>
      <c r="I89" s="86"/>
      <c r="J89" s="19"/>
      <c r="K89" s="85" t="str">
        <f t="shared" si="5"/>
        <v/>
      </c>
      <c r="L89" s="85"/>
      <c r="M89" s="6" t="str">
        <f t="shared" si="7"/>
        <v/>
      </c>
      <c r="N89" s="19"/>
      <c r="O89" s="8"/>
      <c r="P89" s="86"/>
      <c r="Q89" s="86"/>
      <c r="R89" s="87" t="str">
        <f t="shared" si="8"/>
        <v/>
      </c>
      <c r="S89" s="87"/>
      <c r="T89" s="88" t="str">
        <f t="shared" si="9"/>
        <v/>
      </c>
      <c r="U89" s="88"/>
    </row>
    <row r="90" spans="2:21" x14ac:dyDescent="0.15">
      <c r="B90" s="19">
        <v>82</v>
      </c>
      <c r="C90" s="85" t="str">
        <f t="shared" si="6"/>
        <v/>
      </c>
      <c r="D90" s="85"/>
      <c r="E90" s="19"/>
      <c r="F90" s="8"/>
      <c r="G90" s="19" t="s">
        <v>4</v>
      </c>
      <c r="H90" s="86"/>
      <c r="I90" s="86"/>
      <c r="J90" s="19"/>
      <c r="K90" s="85" t="str">
        <f t="shared" si="5"/>
        <v/>
      </c>
      <c r="L90" s="85"/>
      <c r="M90" s="6" t="str">
        <f t="shared" si="7"/>
        <v/>
      </c>
      <c r="N90" s="19"/>
      <c r="O90" s="8"/>
      <c r="P90" s="86"/>
      <c r="Q90" s="86"/>
      <c r="R90" s="87" t="str">
        <f t="shared" si="8"/>
        <v/>
      </c>
      <c r="S90" s="87"/>
      <c r="T90" s="88" t="str">
        <f t="shared" si="9"/>
        <v/>
      </c>
      <c r="U90" s="88"/>
    </row>
    <row r="91" spans="2:21" x14ac:dyDescent="0.15">
      <c r="B91" s="19">
        <v>83</v>
      </c>
      <c r="C91" s="85" t="str">
        <f t="shared" si="6"/>
        <v/>
      </c>
      <c r="D91" s="85"/>
      <c r="E91" s="19"/>
      <c r="F91" s="8"/>
      <c r="G91" s="19" t="s">
        <v>4</v>
      </c>
      <c r="H91" s="86"/>
      <c r="I91" s="86"/>
      <c r="J91" s="19"/>
      <c r="K91" s="85" t="str">
        <f t="shared" si="5"/>
        <v/>
      </c>
      <c r="L91" s="85"/>
      <c r="M91" s="6" t="str">
        <f t="shared" si="7"/>
        <v/>
      </c>
      <c r="N91" s="19"/>
      <c r="O91" s="8"/>
      <c r="P91" s="86"/>
      <c r="Q91" s="86"/>
      <c r="R91" s="87" t="str">
        <f t="shared" si="8"/>
        <v/>
      </c>
      <c r="S91" s="87"/>
      <c r="T91" s="88" t="str">
        <f t="shared" si="9"/>
        <v/>
      </c>
      <c r="U91" s="88"/>
    </row>
    <row r="92" spans="2:21" x14ac:dyDescent="0.15">
      <c r="B92" s="19">
        <v>84</v>
      </c>
      <c r="C92" s="85" t="str">
        <f t="shared" si="6"/>
        <v/>
      </c>
      <c r="D92" s="85"/>
      <c r="E92" s="19"/>
      <c r="F92" s="8"/>
      <c r="G92" s="19" t="s">
        <v>3</v>
      </c>
      <c r="H92" s="86"/>
      <c r="I92" s="86"/>
      <c r="J92" s="19"/>
      <c r="K92" s="85" t="str">
        <f t="shared" si="5"/>
        <v/>
      </c>
      <c r="L92" s="85"/>
      <c r="M92" s="6" t="str">
        <f t="shared" si="7"/>
        <v/>
      </c>
      <c r="N92" s="19"/>
      <c r="O92" s="8"/>
      <c r="P92" s="86"/>
      <c r="Q92" s="86"/>
      <c r="R92" s="87" t="str">
        <f t="shared" si="8"/>
        <v/>
      </c>
      <c r="S92" s="87"/>
      <c r="T92" s="88" t="str">
        <f t="shared" si="9"/>
        <v/>
      </c>
      <c r="U92" s="88"/>
    </row>
    <row r="93" spans="2:21" x14ac:dyDescent="0.15">
      <c r="B93" s="19">
        <v>85</v>
      </c>
      <c r="C93" s="85" t="str">
        <f t="shared" si="6"/>
        <v/>
      </c>
      <c r="D93" s="85"/>
      <c r="E93" s="19"/>
      <c r="F93" s="8"/>
      <c r="G93" s="19" t="s">
        <v>4</v>
      </c>
      <c r="H93" s="86"/>
      <c r="I93" s="86"/>
      <c r="J93" s="19"/>
      <c r="K93" s="85" t="str">
        <f t="shared" si="5"/>
        <v/>
      </c>
      <c r="L93" s="85"/>
      <c r="M93" s="6" t="str">
        <f t="shared" si="7"/>
        <v/>
      </c>
      <c r="N93" s="19"/>
      <c r="O93" s="8"/>
      <c r="P93" s="86"/>
      <c r="Q93" s="86"/>
      <c r="R93" s="87" t="str">
        <f t="shared" si="8"/>
        <v/>
      </c>
      <c r="S93" s="87"/>
      <c r="T93" s="88" t="str">
        <f t="shared" si="9"/>
        <v/>
      </c>
      <c r="U93" s="88"/>
    </row>
    <row r="94" spans="2:21" x14ac:dyDescent="0.15">
      <c r="B94" s="19">
        <v>86</v>
      </c>
      <c r="C94" s="85" t="str">
        <f t="shared" si="6"/>
        <v/>
      </c>
      <c r="D94" s="85"/>
      <c r="E94" s="19"/>
      <c r="F94" s="8"/>
      <c r="G94" s="19" t="s">
        <v>3</v>
      </c>
      <c r="H94" s="86"/>
      <c r="I94" s="86"/>
      <c r="J94" s="19"/>
      <c r="K94" s="85" t="str">
        <f t="shared" si="5"/>
        <v/>
      </c>
      <c r="L94" s="85"/>
      <c r="M94" s="6" t="str">
        <f t="shared" si="7"/>
        <v/>
      </c>
      <c r="N94" s="19"/>
      <c r="O94" s="8"/>
      <c r="P94" s="86"/>
      <c r="Q94" s="86"/>
      <c r="R94" s="87" t="str">
        <f t="shared" si="8"/>
        <v/>
      </c>
      <c r="S94" s="87"/>
      <c r="T94" s="88" t="str">
        <f t="shared" si="9"/>
        <v/>
      </c>
      <c r="U94" s="88"/>
    </row>
    <row r="95" spans="2:21" x14ac:dyDescent="0.15">
      <c r="B95" s="19">
        <v>87</v>
      </c>
      <c r="C95" s="85" t="str">
        <f t="shared" si="6"/>
        <v/>
      </c>
      <c r="D95" s="85"/>
      <c r="E95" s="19"/>
      <c r="F95" s="8"/>
      <c r="G95" s="19" t="s">
        <v>4</v>
      </c>
      <c r="H95" s="86"/>
      <c r="I95" s="86"/>
      <c r="J95" s="19"/>
      <c r="K95" s="85" t="str">
        <f t="shared" si="5"/>
        <v/>
      </c>
      <c r="L95" s="85"/>
      <c r="M95" s="6" t="str">
        <f t="shared" si="7"/>
        <v/>
      </c>
      <c r="N95" s="19"/>
      <c r="O95" s="8"/>
      <c r="P95" s="86"/>
      <c r="Q95" s="86"/>
      <c r="R95" s="87" t="str">
        <f t="shared" si="8"/>
        <v/>
      </c>
      <c r="S95" s="87"/>
      <c r="T95" s="88" t="str">
        <f t="shared" si="9"/>
        <v/>
      </c>
      <c r="U95" s="88"/>
    </row>
    <row r="96" spans="2:21" x14ac:dyDescent="0.15">
      <c r="B96" s="19">
        <v>88</v>
      </c>
      <c r="C96" s="85" t="str">
        <f t="shared" si="6"/>
        <v/>
      </c>
      <c r="D96" s="85"/>
      <c r="E96" s="19"/>
      <c r="F96" s="8"/>
      <c r="G96" s="19" t="s">
        <v>3</v>
      </c>
      <c r="H96" s="86"/>
      <c r="I96" s="86"/>
      <c r="J96" s="19"/>
      <c r="K96" s="85" t="str">
        <f t="shared" si="5"/>
        <v/>
      </c>
      <c r="L96" s="85"/>
      <c r="M96" s="6" t="str">
        <f t="shared" si="7"/>
        <v/>
      </c>
      <c r="N96" s="19"/>
      <c r="O96" s="8"/>
      <c r="P96" s="86"/>
      <c r="Q96" s="86"/>
      <c r="R96" s="87" t="str">
        <f t="shared" si="8"/>
        <v/>
      </c>
      <c r="S96" s="87"/>
      <c r="T96" s="88" t="str">
        <f t="shared" si="9"/>
        <v/>
      </c>
      <c r="U96" s="88"/>
    </row>
    <row r="97" spans="2:21" x14ac:dyDescent="0.15">
      <c r="B97" s="19">
        <v>89</v>
      </c>
      <c r="C97" s="85" t="str">
        <f t="shared" si="6"/>
        <v/>
      </c>
      <c r="D97" s="85"/>
      <c r="E97" s="19"/>
      <c r="F97" s="8"/>
      <c r="G97" s="19" t="s">
        <v>4</v>
      </c>
      <c r="H97" s="86"/>
      <c r="I97" s="86"/>
      <c r="J97" s="19"/>
      <c r="K97" s="85" t="str">
        <f t="shared" si="5"/>
        <v/>
      </c>
      <c r="L97" s="85"/>
      <c r="M97" s="6" t="str">
        <f t="shared" si="7"/>
        <v/>
      </c>
      <c r="N97" s="19"/>
      <c r="O97" s="8"/>
      <c r="P97" s="86"/>
      <c r="Q97" s="86"/>
      <c r="R97" s="87" t="str">
        <f t="shared" si="8"/>
        <v/>
      </c>
      <c r="S97" s="87"/>
      <c r="T97" s="88" t="str">
        <f t="shared" si="9"/>
        <v/>
      </c>
      <c r="U97" s="88"/>
    </row>
    <row r="98" spans="2:21" x14ac:dyDescent="0.15">
      <c r="B98" s="19">
        <v>90</v>
      </c>
      <c r="C98" s="85" t="str">
        <f t="shared" si="6"/>
        <v/>
      </c>
      <c r="D98" s="85"/>
      <c r="E98" s="19"/>
      <c r="F98" s="8"/>
      <c r="G98" s="19" t="s">
        <v>3</v>
      </c>
      <c r="H98" s="86"/>
      <c r="I98" s="86"/>
      <c r="J98" s="19"/>
      <c r="K98" s="85" t="str">
        <f t="shared" si="5"/>
        <v/>
      </c>
      <c r="L98" s="85"/>
      <c r="M98" s="6" t="str">
        <f t="shared" si="7"/>
        <v/>
      </c>
      <c r="N98" s="19"/>
      <c r="O98" s="8"/>
      <c r="P98" s="86"/>
      <c r="Q98" s="86"/>
      <c r="R98" s="87" t="str">
        <f t="shared" si="8"/>
        <v/>
      </c>
      <c r="S98" s="87"/>
      <c r="T98" s="88" t="str">
        <f t="shared" si="9"/>
        <v/>
      </c>
      <c r="U98" s="88"/>
    </row>
    <row r="99" spans="2:21" x14ac:dyDescent="0.15">
      <c r="B99" s="19">
        <v>91</v>
      </c>
      <c r="C99" s="85" t="str">
        <f t="shared" si="6"/>
        <v/>
      </c>
      <c r="D99" s="85"/>
      <c r="E99" s="19"/>
      <c r="F99" s="8"/>
      <c r="G99" s="19" t="s">
        <v>4</v>
      </c>
      <c r="H99" s="86"/>
      <c r="I99" s="86"/>
      <c r="J99" s="19"/>
      <c r="K99" s="85" t="str">
        <f t="shared" si="5"/>
        <v/>
      </c>
      <c r="L99" s="85"/>
      <c r="M99" s="6" t="str">
        <f t="shared" si="7"/>
        <v/>
      </c>
      <c r="N99" s="19"/>
      <c r="O99" s="8"/>
      <c r="P99" s="86"/>
      <c r="Q99" s="86"/>
      <c r="R99" s="87" t="str">
        <f t="shared" si="8"/>
        <v/>
      </c>
      <c r="S99" s="87"/>
      <c r="T99" s="88" t="str">
        <f t="shared" si="9"/>
        <v/>
      </c>
      <c r="U99" s="88"/>
    </row>
    <row r="100" spans="2:21" x14ac:dyDescent="0.15">
      <c r="B100" s="19">
        <v>92</v>
      </c>
      <c r="C100" s="85" t="str">
        <f t="shared" si="6"/>
        <v/>
      </c>
      <c r="D100" s="85"/>
      <c r="E100" s="19"/>
      <c r="F100" s="8"/>
      <c r="G100" s="19" t="s">
        <v>4</v>
      </c>
      <c r="H100" s="86"/>
      <c r="I100" s="86"/>
      <c r="J100" s="19"/>
      <c r="K100" s="85" t="str">
        <f t="shared" si="5"/>
        <v/>
      </c>
      <c r="L100" s="85"/>
      <c r="M100" s="6" t="str">
        <f t="shared" si="7"/>
        <v/>
      </c>
      <c r="N100" s="19"/>
      <c r="O100" s="8"/>
      <c r="P100" s="86"/>
      <c r="Q100" s="86"/>
      <c r="R100" s="87" t="str">
        <f t="shared" si="8"/>
        <v/>
      </c>
      <c r="S100" s="87"/>
      <c r="T100" s="88" t="str">
        <f t="shared" si="9"/>
        <v/>
      </c>
      <c r="U100" s="88"/>
    </row>
    <row r="101" spans="2:21" x14ac:dyDescent="0.15">
      <c r="B101" s="19">
        <v>93</v>
      </c>
      <c r="C101" s="85" t="str">
        <f t="shared" si="6"/>
        <v/>
      </c>
      <c r="D101" s="85"/>
      <c r="E101" s="19"/>
      <c r="F101" s="8"/>
      <c r="G101" s="19" t="s">
        <v>3</v>
      </c>
      <c r="H101" s="86"/>
      <c r="I101" s="86"/>
      <c r="J101" s="19"/>
      <c r="K101" s="85" t="str">
        <f t="shared" si="5"/>
        <v/>
      </c>
      <c r="L101" s="85"/>
      <c r="M101" s="6" t="str">
        <f t="shared" si="7"/>
        <v/>
      </c>
      <c r="N101" s="19"/>
      <c r="O101" s="8"/>
      <c r="P101" s="86"/>
      <c r="Q101" s="86"/>
      <c r="R101" s="87" t="str">
        <f t="shared" si="8"/>
        <v/>
      </c>
      <c r="S101" s="87"/>
      <c r="T101" s="88" t="str">
        <f t="shared" si="9"/>
        <v/>
      </c>
      <c r="U101" s="88"/>
    </row>
    <row r="102" spans="2:21" x14ac:dyDescent="0.15">
      <c r="B102" s="19">
        <v>94</v>
      </c>
      <c r="C102" s="85" t="str">
        <f t="shared" si="6"/>
        <v/>
      </c>
      <c r="D102" s="85"/>
      <c r="E102" s="19"/>
      <c r="F102" s="8"/>
      <c r="G102" s="19" t="s">
        <v>3</v>
      </c>
      <c r="H102" s="86"/>
      <c r="I102" s="86"/>
      <c r="J102" s="19"/>
      <c r="K102" s="85" t="str">
        <f t="shared" si="5"/>
        <v/>
      </c>
      <c r="L102" s="85"/>
      <c r="M102" s="6" t="str">
        <f t="shared" si="7"/>
        <v/>
      </c>
      <c r="N102" s="19"/>
      <c r="O102" s="8"/>
      <c r="P102" s="86"/>
      <c r="Q102" s="86"/>
      <c r="R102" s="87" t="str">
        <f t="shared" si="8"/>
        <v/>
      </c>
      <c r="S102" s="87"/>
      <c r="T102" s="88" t="str">
        <f t="shared" si="9"/>
        <v/>
      </c>
      <c r="U102" s="88"/>
    </row>
    <row r="103" spans="2:21" x14ac:dyDescent="0.15">
      <c r="B103" s="19">
        <v>95</v>
      </c>
      <c r="C103" s="85" t="str">
        <f t="shared" si="6"/>
        <v/>
      </c>
      <c r="D103" s="85"/>
      <c r="E103" s="19"/>
      <c r="F103" s="8"/>
      <c r="G103" s="19" t="s">
        <v>3</v>
      </c>
      <c r="H103" s="86"/>
      <c r="I103" s="86"/>
      <c r="J103" s="19"/>
      <c r="K103" s="85" t="str">
        <f t="shared" si="5"/>
        <v/>
      </c>
      <c r="L103" s="85"/>
      <c r="M103" s="6" t="str">
        <f t="shared" si="7"/>
        <v/>
      </c>
      <c r="N103" s="19"/>
      <c r="O103" s="8"/>
      <c r="P103" s="86"/>
      <c r="Q103" s="86"/>
      <c r="R103" s="87" t="str">
        <f t="shared" si="8"/>
        <v/>
      </c>
      <c r="S103" s="87"/>
      <c r="T103" s="88" t="str">
        <f t="shared" si="9"/>
        <v/>
      </c>
      <c r="U103" s="88"/>
    </row>
    <row r="104" spans="2:21" x14ac:dyDescent="0.15">
      <c r="B104" s="19">
        <v>96</v>
      </c>
      <c r="C104" s="85" t="str">
        <f t="shared" si="6"/>
        <v/>
      </c>
      <c r="D104" s="85"/>
      <c r="E104" s="19"/>
      <c r="F104" s="8"/>
      <c r="G104" s="19" t="s">
        <v>4</v>
      </c>
      <c r="H104" s="86"/>
      <c r="I104" s="86"/>
      <c r="J104" s="19"/>
      <c r="K104" s="85" t="str">
        <f t="shared" si="5"/>
        <v/>
      </c>
      <c r="L104" s="85"/>
      <c r="M104" s="6" t="str">
        <f t="shared" si="7"/>
        <v/>
      </c>
      <c r="N104" s="19"/>
      <c r="O104" s="8"/>
      <c r="P104" s="86"/>
      <c r="Q104" s="86"/>
      <c r="R104" s="87" t="str">
        <f t="shared" si="8"/>
        <v/>
      </c>
      <c r="S104" s="87"/>
      <c r="T104" s="88" t="str">
        <f t="shared" si="9"/>
        <v/>
      </c>
      <c r="U104" s="88"/>
    </row>
    <row r="105" spans="2:21" x14ac:dyDescent="0.15">
      <c r="B105" s="19">
        <v>97</v>
      </c>
      <c r="C105" s="85" t="str">
        <f t="shared" si="6"/>
        <v/>
      </c>
      <c r="D105" s="85"/>
      <c r="E105" s="19"/>
      <c r="F105" s="8"/>
      <c r="G105" s="19" t="s">
        <v>3</v>
      </c>
      <c r="H105" s="86"/>
      <c r="I105" s="86"/>
      <c r="J105" s="19"/>
      <c r="K105" s="85" t="str">
        <f t="shared" si="5"/>
        <v/>
      </c>
      <c r="L105" s="85"/>
      <c r="M105" s="6" t="str">
        <f t="shared" si="7"/>
        <v/>
      </c>
      <c r="N105" s="19"/>
      <c r="O105" s="8"/>
      <c r="P105" s="86"/>
      <c r="Q105" s="86"/>
      <c r="R105" s="87" t="str">
        <f t="shared" si="8"/>
        <v/>
      </c>
      <c r="S105" s="87"/>
      <c r="T105" s="88" t="str">
        <f t="shared" si="9"/>
        <v/>
      </c>
      <c r="U105" s="88"/>
    </row>
    <row r="106" spans="2:21" x14ac:dyDescent="0.15">
      <c r="B106" s="19">
        <v>98</v>
      </c>
      <c r="C106" s="85" t="str">
        <f t="shared" si="6"/>
        <v/>
      </c>
      <c r="D106" s="85"/>
      <c r="E106" s="19"/>
      <c r="F106" s="8"/>
      <c r="G106" s="19" t="s">
        <v>4</v>
      </c>
      <c r="H106" s="86"/>
      <c r="I106" s="86"/>
      <c r="J106" s="19"/>
      <c r="K106" s="85" t="str">
        <f t="shared" si="5"/>
        <v/>
      </c>
      <c r="L106" s="85"/>
      <c r="M106" s="6" t="str">
        <f t="shared" si="7"/>
        <v/>
      </c>
      <c r="N106" s="19"/>
      <c r="O106" s="8"/>
      <c r="P106" s="86"/>
      <c r="Q106" s="86"/>
      <c r="R106" s="87" t="str">
        <f t="shared" si="8"/>
        <v/>
      </c>
      <c r="S106" s="87"/>
      <c r="T106" s="88" t="str">
        <f t="shared" si="9"/>
        <v/>
      </c>
      <c r="U106" s="88"/>
    </row>
    <row r="107" spans="2:21" x14ac:dyDescent="0.15">
      <c r="B107" s="19">
        <v>99</v>
      </c>
      <c r="C107" s="85" t="str">
        <f t="shared" si="6"/>
        <v/>
      </c>
      <c r="D107" s="85"/>
      <c r="E107" s="19"/>
      <c r="F107" s="8"/>
      <c r="G107" s="19" t="s">
        <v>4</v>
      </c>
      <c r="H107" s="86"/>
      <c r="I107" s="86"/>
      <c r="J107" s="19"/>
      <c r="K107" s="85" t="str">
        <f t="shared" si="5"/>
        <v/>
      </c>
      <c r="L107" s="85"/>
      <c r="M107" s="6" t="str">
        <f t="shared" si="7"/>
        <v/>
      </c>
      <c r="N107" s="19"/>
      <c r="O107" s="8"/>
      <c r="P107" s="86"/>
      <c r="Q107" s="86"/>
      <c r="R107" s="87" t="str">
        <f t="shared" si="8"/>
        <v/>
      </c>
      <c r="S107" s="87"/>
      <c r="T107" s="88" t="str">
        <f t="shared" si="9"/>
        <v/>
      </c>
      <c r="U107" s="88"/>
    </row>
    <row r="108" spans="2:21" x14ac:dyDescent="0.15">
      <c r="B108" s="19">
        <v>100</v>
      </c>
      <c r="C108" s="85" t="str">
        <f t="shared" si="6"/>
        <v/>
      </c>
      <c r="D108" s="85"/>
      <c r="E108" s="19"/>
      <c r="F108" s="8"/>
      <c r="G108" s="19" t="s">
        <v>3</v>
      </c>
      <c r="H108" s="86"/>
      <c r="I108" s="86"/>
      <c r="J108" s="19"/>
      <c r="K108" s="85" t="str">
        <f t="shared" si="5"/>
        <v/>
      </c>
      <c r="L108" s="85"/>
      <c r="M108" s="6" t="str">
        <f t="shared" si="7"/>
        <v/>
      </c>
      <c r="N108" s="19"/>
      <c r="O108" s="8"/>
      <c r="P108" s="86"/>
      <c r="Q108" s="86"/>
      <c r="R108" s="87" t="str">
        <f t="shared" si="8"/>
        <v/>
      </c>
      <c r="S108" s="87"/>
      <c r="T108" s="88" t="str">
        <f t="shared" si="9"/>
        <v/>
      </c>
      <c r="U108" s="88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user</cp:lastModifiedBy>
  <cp:revision/>
  <cp:lastPrinted>2015-07-15T10:17:15Z</cp:lastPrinted>
  <dcterms:created xsi:type="dcterms:W3CDTF">2013-10-09T23:04:08Z</dcterms:created>
  <dcterms:modified xsi:type="dcterms:W3CDTF">2020-11-04T10:34:44Z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