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09D96AB-ACAE-4001-A817-CDC378950A16}" xr6:coauthVersionLast="45" xr6:coauthVersionMax="45" xr10:uidLastSave="{00000000-0000-0000-0000-000000000000}"/>
  <bookViews>
    <workbookView xWindow="-120" yWindow="-120" windowWidth="20730" windowHeight="11160" activeTab="6" xr2:uid="{00000000-000D-0000-FFFF-FFFF00000000}"/>
  </bookViews>
  <sheets>
    <sheet name="ルール＆合計" sheetId="1" r:id="rId1"/>
    <sheet name="2020年10月" sheetId="11" r:id="rId2"/>
    <sheet name="2020年10月 (2)" sheetId="13" state="hidden" r:id="rId3"/>
    <sheet name="2015年8月" sheetId="10" r:id="rId4"/>
    <sheet name="画像" sheetId="7" state="hidden" r:id="rId5"/>
    <sheet name="画像 " sheetId="12" r:id="rId6"/>
    <sheet name="気づき" sheetId="9" r:id="rId7"/>
  </sheets>
  <definedNames>
    <definedName name="_xlnm._FilterDatabase" localSheetId="1" hidden="1">'2020年10月'!$O$1:$O$63</definedName>
  </definedNames>
  <calcPr calcId="191029"/>
</workbook>
</file>

<file path=xl/calcChain.xml><?xml version="1.0" encoding="utf-8"?>
<calcChain xmlns="http://schemas.openxmlformats.org/spreadsheetml/2006/main">
  <c r="F8" i="1" l="1"/>
  <c r="E8" i="1"/>
  <c r="C8" i="1"/>
  <c r="B8" i="1"/>
  <c r="D47" i="11"/>
  <c r="D46" i="11"/>
  <c r="D45" i="11"/>
  <c r="D44" i="11"/>
  <c r="O29" i="11"/>
  <c r="O30" i="11"/>
  <c r="J63" i="13" l="1"/>
  <c r="I54" i="13"/>
  <c r="H54" i="13"/>
  <c r="G54" i="13"/>
  <c r="O27" i="13"/>
  <c r="N27" i="13"/>
  <c r="M27" i="13"/>
  <c r="N27" i="11" l="1"/>
  <c r="O27" i="11"/>
  <c r="M27" i="11"/>
  <c r="A8" i="1" l="1"/>
  <c r="I3" i="1"/>
  <c r="J63" i="11" l="1"/>
  <c r="I54" i="11"/>
  <c r="H54" i="11"/>
  <c r="G54" i="11"/>
  <c r="G54" i="10" l="1"/>
  <c r="H54" i="10"/>
  <c r="I54" i="10"/>
  <c r="J63" i="10"/>
  <c r="D8" i="1"/>
  <c r="G8" i="1"/>
  <c r="H8" i="1" s="1"/>
  <c r="H17" i="1" s="1"/>
  <c r="I8" i="1"/>
  <c r="J8" i="1"/>
  <c r="J17" i="1" s="1"/>
  <c r="L8" i="1"/>
  <c r="L17" i="1" s="1"/>
  <c r="D9" i="1"/>
  <c r="G9" i="1"/>
  <c r="H9" i="1" s="1"/>
  <c r="I9" i="1"/>
  <c r="J9" i="1"/>
  <c r="L9" i="1"/>
  <c r="D10" i="1"/>
  <c r="G10" i="1"/>
  <c r="H10" i="1" s="1"/>
  <c r="I10" i="1"/>
  <c r="J10" i="1"/>
  <c r="K10" i="1" s="1"/>
  <c r="L10" i="1"/>
  <c r="D11" i="1"/>
  <c r="G11" i="1"/>
  <c r="H11" i="1" s="1"/>
  <c r="I11" i="1"/>
  <c r="J11" i="1"/>
  <c r="K11" i="1"/>
  <c r="L11" i="1"/>
  <c r="D12" i="1"/>
  <c r="G12" i="1"/>
  <c r="H12" i="1"/>
  <c r="I12" i="1"/>
  <c r="J12" i="1"/>
  <c r="L12" i="1"/>
  <c r="D13" i="1"/>
  <c r="G13" i="1"/>
  <c r="H13" i="1"/>
  <c r="I13" i="1"/>
  <c r="K13" i="1"/>
  <c r="J13" i="1"/>
  <c r="L13" i="1"/>
  <c r="D14" i="1"/>
  <c r="G14" i="1"/>
  <c r="H14" i="1" s="1"/>
  <c r="I14" i="1"/>
  <c r="K14" i="1" s="1"/>
  <c r="J14" i="1"/>
  <c r="L14" i="1"/>
  <c r="D15" i="1"/>
  <c r="G15" i="1"/>
  <c r="H15" i="1" s="1"/>
  <c r="I15" i="1"/>
  <c r="K15" i="1" s="1"/>
  <c r="J15" i="1"/>
  <c r="L15" i="1"/>
  <c r="D16" i="1"/>
  <c r="G16" i="1"/>
  <c r="H16" i="1"/>
  <c r="I16" i="1"/>
  <c r="J16" i="1"/>
  <c r="L16" i="1"/>
  <c r="B17" i="1"/>
  <c r="C17" i="1"/>
  <c r="E17" i="1"/>
  <c r="F17" i="1"/>
  <c r="I17" i="1"/>
  <c r="K8" i="1" l="1"/>
  <c r="K17" i="1" s="1"/>
  <c r="G17" i="1"/>
  <c r="K16" i="1"/>
  <c r="K9" i="1"/>
  <c r="D17" i="1"/>
  <c r="K12" i="1"/>
  <c r="G3" i="1"/>
</calcChain>
</file>

<file path=xl/sharedStrings.xml><?xml version="1.0" encoding="utf-8"?>
<sst xmlns="http://schemas.openxmlformats.org/spreadsheetml/2006/main" count="272" uniqueCount="128">
  <si>
    <t>※入力</t>
  </si>
  <si>
    <t>初期資金</t>
  </si>
  <si>
    <t>スタート日</t>
  </si>
  <si>
    <t>現在資金</t>
  </si>
  <si>
    <t>損切り</t>
  </si>
  <si>
    <t>資金増減</t>
  </si>
  <si>
    <t>トータル集計</t>
  </si>
  <si>
    <t>集計</t>
  </si>
  <si>
    <t>利益合計</t>
  </si>
  <si>
    <t>損失合計</t>
  </si>
  <si>
    <t>損益</t>
  </si>
  <si>
    <t>利益トレード
回数</t>
  </si>
  <si>
    <t>損失トレード
回数</t>
  </si>
  <si>
    <t>総トレード
回数</t>
  </si>
  <si>
    <t>勝率</t>
  </si>
  <si>
    <t>平均利益</t>
  </si>
  <si>
    <t>平均損失</t>
  </si>
  <si>
    <t>平均利益
/平均損失</t>
  </si>
  <si>
    <t>総利益
/総損失(PF)</t>
  </si>
  <si>
    <t>※リスクリワードレシオ</t>
  </si>
  <si>
    <t>※プロフィットファクター</t>
  </si>
  <si>
    <t>通貨ペア</t>
  </si>
  <si>
    <t>売買</t>
  </si>
  <si>
    <t>数量</t>
  </si>
  <si>
    <t>エントリー手法</t>
  </si>
  <si>
    <t>時間足</t>
  </si>
  <si>
    <t>エントリー日時</t>
  </si>
  <si>
    <t>エントリー価格</t>
  </si>
  <si>
    <t>決済時間足</t>
  </si>
  <si>
    <t>決済日時</t>
  </si>
  <si>
    <t>決済価格</t>
  </si>
  <si>
    <t>決済手法</t>
  </si>
  <si>
    <t>結果</t>
  </si>
  <si>
    <t>利益pips</t>
  </si>
  <si>
    <t>損失pips</t>
  </si>
  <si>
    <t>金額　</t>
  </si>
  <si>
    <t>USD/JPY</t>
  </si>
  <si>
    <t>買い</t>
  </si>
  <si>
    <t>1万通貨</t>
  </si>
  <si>
    <t>PB</t>
  </si>
  <si>
    <t>60分</t>
  </si>
  <si>
    <t>2015.07.02.10:00</t>
  </si>
  <si>
    <t>2015.07.02.15:00</t>
  </si>
  <si>
    <t>ストップ切り上げ</t>
  </si>
  <si>
    <t>勝ち</t>
  </si>
  <si>
    <t>合計</t>
  </si>
  <si>
    <t>トレード詳細データ</t>
  </si>
  <si>
    <t>通貨ペア別エントリー回数</t>
  </si>
  <si>
    <t>Buy</t>
  </si>
  <si>
    <t>Sell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</si>
  <si>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</si>
  <si>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</si>
  <si>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</si>
  <si>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</si>
  <si>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</si>
  <si>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</si>
  <si>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</si>
  <si>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保留</t>
  </si>
  <si>
    <t>合計利益</t>
  </si>
  <si>
    <t>合計損失</t>
  </si>
  <si>
    <t>合計損益</t>
  </si>
  <si>
    <t>最大連勝数</t>
  </si>
  <si>
    <t>最大連敗数</t>
  </si>
  <si>
    <t>最大DD(pips)</t>
  </si>
  <si>
    <t>エントリー手法別エントリー回数</t>
  </si>
  <si>
    <t>損益pips</t>
  </si>
  <si>
    <t>リベンジャーズ</t>
  </si>
  <si>
    <t>PAリベンジャーズ</t>
  </si>
  <si>
    <t>TJK</t>
  </si>
  <si>
    <t>HIS +1010</t>
  </si>
  <si>
    <t>RF +1010</t>
  </si>
  <si>
    <t>１．今、のあなたの現状を書いてください。</t>
  </si>
  <si>
    <t>（投資歴はどれくらいなのか、現状は勝てているのか負けているか？など）</t>
  </si>
  <si>
    <t>気づき：</t>
  </si>
  <si>
    <t>eursek</t>
    <phoneticPr fontId="13"/>
  </si>
  <si>
    <t>売</t>
    <rPh sb="0" eb="1">
      <t>ウ</t>
    </rPh>
    <phoneticPr fontId="13"/>
  </si>
  <si>
    <t>4H</t>
    <phoneticPr fontId="13"/>
  </si>
  <si>
    <t>1000通貨</t>
    <rPh sb="4" eb="6">
      <t>ツウカ</t>
    </rPh>
    <phoneticPr fontId="13"/>
  </si>
  <si>
    <t>PB</t>
    <phoneticPr fontId="13"/>
  </si>
  <si>
    <t>2020.10.9.08:00</t>
    <phoneticPr fontId="13"/>
  </si>
  <si>
    <t>損切</t>
    <rPh sb="0" eb="2">
      <t>ソンギリ</t>
    </rPh>
    <phoneticPr fontId="13"/>
  </si>
  <si>
    <t>負け</t>
    <rPh sb="0" eb="1">
      <t>マ</t>
    </rPh>
    <phoneticPr fontId="13"/>
  </si>
  <si>
    <t>2020年　　合計</t>
    <phoneticPr fontId="13"/>
  </si>
  <si>
    <t>2020.10.9 11:00</t>
    <phoneticPr fontId="13"/>
  </si>
  <si>
    <t>2020.10.9～</t>
    <phoneticPr fontId="13"/>
  </si>
  <si>
    <t>gbpjpy</t>
    <phoneticPr fontId="13"/>
  </si>
  <si>
    <t>買</t>
    <rPh sb="0" eb="1">
      <t>カ</t>
    </rPh>
    <phoneticPr fontId="13"/>
  </si>
  <si>
    <t xml:space="preserve">2020.10.12.16:00  </t>
    <phoneticPr fontId="13"/>
  </si>
  <si>
    <t>2020.10.13.16:00</t>
    <phoneticPr fontId="13"/>
  </si>
  <si>
    <t>nzdusd</t>
    <phoneticPr fontId="13"/>
  </si>
  <si>
    <t>2020.10.14.</t>
    <phoneticPr fontId="13"/>
  </si>
  <si>
    <t>1万通貨</t>
    <rPh sb="1" eb="2">
      <t>マン</t>
    </rPh>
    <rPh sb="2" eb="4">
      <t>ツウカ</t>
    </rPh>
    <phoneticPr fontId="13"/>
  </si>
  <si>
    <t>2020.10.15.11:25</t>
    <phoneticPr fontId="13"/>
  </si>
  <si>
    <t>2020.10.20.0:00</t>
    <phoneticPr fontId="13"/>
  </si>
  <si>
    <t>22000通貨</t>
    <rPh sb="5" eb="7">
      <t>ツウカ</t>
    </rPh>
    <phoneticPr fontId="13"/>
  </si>
  <si>
    <t>買</t>
  </si>
  <si>
    <t>４H</t>
    <phoneticPr fontId="13"/>
  </si>
  <si>
    <t>2020.10.21～</t>
    <phoneticPr fontId="13"/>
  </si>
  <si>
    <t>2020.10.21.7：10　</t>
    <phoneticPr fontId="13"/>
  </si>
  <si>
    <t>2020.10.22.17:39</t>
    <phoneticPr fontId="13"/>
  </si>
  <si>
    <t>2020.10.26.06:26</t>
    <phoneticPr fontId="13"/>
  </si>
  <si>
    <t>2020.10.26 09:27</t>
    <phoneticPr fontId="13"/>
  </si>
  <si>
    <t>2020.10.23 11:12</t>
    <phoneticPr fontId="13"/>
  </si>
  <si>
    <t>負け</t>
  </si>
  <si>
    <t>GBP/JPY</t>
    <phoneticPr fontId="13"/>
  </si>
  <si>
    <t>AUD/USD</t>
    <phoneticPr fontId="13"/>
  </si>
  <si>
    <t>NZP/JPY</t>
    <phoneticPr fontId="13"/>
  </si>
  <si>
    <t>2020.10.28 04:50</t>
    <phoneticPr fontId="13"/>
  </si>
  <si>
    <t>ＦＩＢ2.0</t>
    <phoneticPr fontId="13"/>
  </si>
  <si>
    <t>勝ちの合計</t>
    <rPh sb="0" eb="1">
      <t>カ</t>
    </rPh>
    <rPh sb="3" eb="5">
      <t>ゴウケイ</t>
    </rPh>
    <phoneticPr fontId="13"/>
  </si>
  <si>
    <t>負けの合計</t>
    <rPh sb="0" eb="1">
      <t>マ</t>
    </rPh>
    <rPh sb="3" eb="5">
      <t>ゴウケイ</t>
    </rPh>
    <phoneticPr fontId="13"/>
  </si>
  <si>
    <t>投資歴　：2020/6/12から始めました。投資のコミュニティに参加の条件がXmトレーディングに入金（2万円）毎日トレードをすることだったので、始めました。</t>
    <rPh sb="0" eb="2">
      <t>トウシ</t>
    </rPh>
    <rPh sb="2" eb="3">
      <t>レキ</t>
    </rPh>
    <rPh sb="16" eb="17">
      <t>ハジ</t>
    </rPh>
    <rPh sb="22" eb="24">
      <t>トウシ</t>
    </rPh>
    <rPh sb="32" eb="34">
      <t>サンカ</t>
    </rPh>
    <rPh sb="35" eb="37">
      <t>ジョウケン</t>
    </rPh>
    <rPh sb="48" eb="50">
      <t>ニュウキン</t>
    </rPh>
    <rPh sb="52" eb="54">
      <t>マンエン</t>
    </rPh>
    <rPh sb="55" eb="57">
      <t>マイニチ</t>
    </rPh>
    <rPh sb="72" eb="73">
      <t>ハジ</t>
    </rPh>
    <phoneticPr fontId="13"/>
  </si>
  <si>
    <t>色々わからなかったのですが、やってみないとわからないと思い、とても小さいロットで毎日行いました。</t>
    <rPh sb="0" eb="2">
      <t>イロイロ</t>
    </rPh>
    <rPh sb="27" eb="28">
      <t>オモ</t>
    </rPh>
    <rPh sb="33" eb="34">
      <t>チイ</t>
    </rPh>
    <rPh sb="40" eb="42">
      <t>マイニチ</t>
    </rPh>
    <rPh sb="42" eb="43">
      <t>オコナ</t>
    </rPh>
    <phoneticPr fontId="13"/>
  </si>
  <si>
    <t>慌てて入金のため、夜中にコンビニに入金に走りました。しかし、入金もできず、下降を止めることもできず。寝られない夜を過ごしました。</t>
    <rPh sb="0" eb="1">
      <t>アワ</t>
    </rPh>
    <rPh sb="3" eb="5">
      <t>ニュウキン</t>
    </rPh>
    <rPh sb="9" eb="11">
      <t>ヨナカ</t>
    </rPh>
    <rPh sb="17" eb="19">
      <t>ニュウキン</t>
    </rPh>
    <rPh sb="20" eb="21">
      <t>ハシ</t>
    </rPh>
    <rPh sb="30" eb="32">
      <t>ニュウキン</t>
    </rPh>
    <rPh sb="37" eb="39">
      <t>カコウ</t>
    </rPh>
    <rPh sb="40" eb="41">
      <t>ト</t>
    </rPh>
    <rPh sb="50" eb="51">
      <t>ネ</t>
    </rPh>
    <rPh sb="55" eb="56">
      <t>ヨル</t>
    </rPh>
    <rPh sb="57" eb="58">
      <t>ス</t>
    </rPh>
    <phoneticPr fontId="13"/>
  </si>
  <si>
    <t>「もうやめよう」そんな気持ちでした。</t>
    <rPh sb="11" eb="13">
      <t>キモ</t>
    </rPh>
    <phoneticPr fontId="13"/>
  </si>
  <si>
    <t>でも、このくらいのマイナス、今までパチンコでさんざん負けてきたのだから、どうってことない。要は、取り返せばいいのだと気持ちを新たに、入金。</t>
    <rPh sb="14" eb="15">
      <t>イマ</t>
    </rPh>
    <rPh sb="26" eb="27">
      <t>マ</t>
    </rPh>
    <rPh sb="45" eb="46">
      <t>ヨウ</t>
    </rPh>
    <rPh sb="48" eb="49">
      <t>ト</t>
    </rPh>
    <rPh sb="50" eb="51">
      <t>カエ</t>
    </rPh>
    <rPh sb="58" eb="60">
      <t>キモ</t>
    </rPh>
    <rPh sb="62" eb="63">
      <t>アラ</t>
    </rPh>
    <rPh sb="66" eb="68">
      <t>ニュウキン</t>
    </rPh>
    <phoneticPr fontId="13"/>
  </si>
  <si>
    <t>と思っているときにこちらの塾に出会いました。</t>
    <rPh sb="1" eb="2">
      <t>オモ</t>
    </rPh>
    <rPh sb="13" eb="14">
      <t>ジュク</t>
    </rPh>
    <rPh sb="15" eb="17">
      <t>デア</t>
    </rPh>
    <phoneticPr fontId="13"/>
  </si>
  <si>
    <t>このままYouTubeなどで勉強して、時間をかけるのか？トレードを辞めるのか？入会して、勝ち組になるのか？</t>
    <rPh sb="14" eb="16">
      <t>ベンキョウ</t>
    </rPh>
    <rPh sb="19" eb="21">
      <t>ジカン</t>
    </rPh>
    <rPh sb="33" eb="34">
      <t>ヤ</t>
    </rPh>
    <rPh sb="39" eb="41">
      <t>ニュウカイ</t>
    </rPh>
    <rPh sb="44" eb="45">
      <t>カ</t>
    </rPh>
    <rPh sb="46" eb="47">
      <t>グミ</t>
    </rPh>
    <phoneticPr fontId="13"/>
  </si>
  <si>
    <t>こんな私です。よろしくお願いいたします。</t>
    <rPh sb="3" eb="4">
      <t>ワタシ</t>
    </rPh>
    <rPh sb="12" eb="13">
      <t>ネガ</t>
    </rPh>
    <phoneticPr fontId="13"/>
  </si>
  <si>
    <t>その頃は”売り”を知りませんでしたので、買いだけで行いました。暇なとき見ながら買って、なんとなく利確をしていました。損も仕方なく切っていました。</t>
    <rPh sb="25" eb="26">
      <t>オコナ</t>
    </rPh>
    <rPh sb="31" eb="32">
      <t>ヒマ</t>
    </rPh>
    <rPh sb="35" eb="36">
      <t>ミ</t>
    </rPh>
    <rPh sb="39" eb="40">
      <t>カ</t>
    </rPh>
    <rPh sb="48" eb="50">
      <t>リカク</t>
    </rPh>
    <rPh sb="58" eb="59">
      <t>ソン</t>
    </rPh>
    <rPh sb="60" eb="62">
      <t>シカタ</t>
    </rPh>
    <rPh sb="64" eb="65">
      <t>キ</t>
    </rPh>
    <phoneticPr fontId="13"/>
  </si>
  <si>
    <t>悩みに悩んで入会しました。もう定年間近。今後の人生はトレーダーになり自由を手に入れます！</t>
    <rPh sb="0" eb="1">
      <t>ナヤ</t>
    </rPh>
    <rPh sb="3" eb="4">
      <t>ナヤ</t>
    </rPh>
    <rPh sb="6" eb="8">
      <t>ニュウカイ</t>
    </rPh>
    <rPh sb="15" eb="17">
      <t>テイネン</t>
    </rPh>
    <rPh sb="17" eb="19">
      <t>マヂカ</t>
    </rPh>
    <rPh sb="20" eb="22">
      <t>コンゴ</t>
    </rPh>
    <rPh sb="23" eb="25">
      <t>ジンセイ</t>
    </rPh>
    <rPh sb="34" eb="36">
      <t>ジユウ</t>
    </rPh>
    <rPh sb="37" eb="38">
      <t>テ</t>
    </rPh>
    <rPh sb="39" eb="40">
      <t>イ</t>
    </rPh>
    <phoneticPr fontId="13"/>
  </si>
  <si>
    <t xml:space="preserve"> </t>
    <phoneticPr fontId="13"/>
  </si>
  <si>
    <t>自分がいくら投資をすればいいのかわかりませんでした。</t>
  </si>
  <si>
    <t>一番小さいロットで入ってみました。</t>
  </si>
  <si>
    <t>10月のまとめをしました。</t>
    <rPh sb="2" eb="3">
      <t>ガツ</t>
    </rPh>
    <phoneticPr fontId="13"/>
  </si>
  <si>
    <t>しかし、具体的に何をしたらいいのか？わからなかったのでネットで調べながら、勉強しました。追加入もしました。</t>
    <rPh sb="4" eb="7">
      <t>グタイテキ</t>
    </rPh>
    <rPh sb="8" eb="9">
      <t>ナニ</t>
    </rPh>
    <rPh sb="31" eb="32">
      <t>シラ</t>
    </rPh>
    <rPh sb="37" eb="39">
      <t>ベンキョウ</t>
    </rPh>
    <rPh sb="44" eb="45">
      <t>ツイ</t>
    </rPh>
    <rPh sb="45" eb="47">
      <t>カニュウ</t>
    </rPh>
    <phoneticPr fontId="13"/>
  </si>
  <si>
    <t>なんとなくプラスで10万円くらいになっていた時、8月11日GOLDを大きく買い、その夜から大暴落。</t>
    <rPh sb="11" eb="13">
      <t>マンエン</t>
    </rPh>
    <rPh sb="22" eb="23">
      <t>トキ</t>
    </rPh>
    <rPh sb="25" eb="26">
      <t>ガツ</t>
    </rPh>
    <rPh sb="28" eb="29">
      <t>ニチ</t>
    </rPh>
    <rPh sb="34" eb="35">
      <t>オオ</t>
    </rPh>
    <rPh sb="37" eb="38">
      <t>カ</t>
    </rPh>
    <rPh sb="42" eb="43">
      <t>ヨル</t>
    </rPh>
    <rPh sb="45" eb="48">
      <t>ダイボウラク</t>
    </rPh>
    <phoneticPr fontId="13"/>
  </si>
  <si>
    <t>そして、またの大失敗。そして、入金。と繰り返し、「もう元金を割ってしまう。どうしよう。」</t>
    <rPh sb="7" eb="10">
      <t>ダイシッパイ</t>
    </rPh>
    <rPh sb="15" eb="17">
      <t>ニュウキン</t>
    </rPh>
    <rPh sb="19" eb="20">
      <t>ク</t>
    </rPh>
    <rPh sb="21" eb="22">
      <t>カエ</t>
    </rPh>
    <rPh sb="27" eb="29">
      <t>ガンキン</t>
    </rPh>
    <rPh sb="30" eb="31">
      <t>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</si>
</sst>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¥&quot;#,##0;&quot;¥&quot;\-#,##0"/>
    <numFmt numFmtId="6" formatCode="&quot;¥&quot;#,##0;[Red]&quot;¥&quot;\-#,##0"/>
    <numFmt numFmtId="176" formatCode="0.00_ ;[Red]\-0.00\ "/>
    <numFmt numFmtId="177" formatCode="0.00_ "/>
    <numFmt numFmtId="178" formatCode="0.0_);[Red]\(0.0\)"/>
    <numFmt numFmtId="179" formatCode="m/d;@"/>
    <numFmt numFmtId="180" formatCode="&quot;¥&quot;#,##0_);[Red]\(&quot;¥&quot;#,##0\)"/>
    <numFmt numFmtId="181" formatCode="0_);[Red]\(0\)"/>
    <numFmt numFmtId="182" formatCode="#,##0_ ;[Red]\-#,##0\ "/>
    <numFmt numFmtId="183" formatCode="0.0%"/>
    <numFmt numFmtId="184" formatCode="yyyy/m/d;@"/>
    <numFmt numFmtId="185" formatCode="0.0000"/>
    <numFmt numFmtId="186" formatCode="#,##0.00000"/>
    <numFmt numFmtId="187" formatCode="0.000"/>
    <numFmt numFmtId="188" formatCode="0_ ;[Red]\-0\ "/>
    <numFmt numFmtId="189" formatCode="&quot;¥&quot;#,##0_);\(&quot;¥&quot;#,##0\)"/>
  </numFmts>
  <fonts count="16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MS PGothic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HGS創英角ｺﾞｼｯｸUB"/>
      <family val="3"/>
      <charset val="128"/>
    </font>
    <font>
      <sz val="11"/>
      <color theme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0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5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0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0"/>
      </bottom>
      <diagonal/>
    </border>
    <border>
      <left/>
      <right style="thin">
        <color indexed="64"/>
      </right>
      <top style="thin">
        <color indexed="64"/>
      </top>
      <bottom style="double">
        <color indexed="60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0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vertical="center"/>
    </xf>
    <xf numFmtId="9" fontId="0" fillId="0" borderId="6" xfId="0" applyNumberFormat="1" applyFont="1" applyFill="1" applyBorder="1" applyAlignment="1" applyProtection="1">
      <alignment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vertical="center"/>
    </xf>
    <xf numFmtId="177" fontId="0" fillId="0" borderId="1" xfId="0" applyNumberFormat="1" applyFont="1" applyFill="1" applyBorder="1" applyAlignment="1" applyProtection="1">
      <alignment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0" fontId="4" fillId="2" borderId="20" xfId="0" applyNumberFormat="1" applyFont="1" applyFill="1" applyBorder="1" applyAlignment="1" applyProtection="1">
      <alignment horizontal="center" vertical="center"/>
    </xf>
    <xf numFmtId="0" fontId="4" fillId="2" borderId="21" xfId="0" applyNumberFormat="1" applyFont="1" applyFill="1" applyBorder="1" applyAlignment="1" applyProtection="1">
      <alignment horizontal="center" vertical="center"/>
    </xf>
    <xf numFmtId="0" fontId="4" fillId="2" borderId="2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vertical="center"/>
    </xf>
    <xf numFmtId="0" fontId="0" fillId="0" borderId="23" xfId="0" applyNumberFormat="1" applyFont="1" applyFill="1" applyBorder="1" applyAlignment="1" applyProtection="1">
      <alignment vertical="center"/>
    </xf>
    <xf numFmtId="0" fontId="0" fillId="0" borderId="24" xfId="0" applyNumberFormat="1" applyFont="1" applyFill="1" applyBorder="1" applyAlignment="1" applyProtection="1">
      <alignment horizontal="center" vertic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0" fillId="0" borderId="26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>
      <alignment vertical="center"/>
    </xf>
    <xf numFmtId="0" fontId="0" fillId="3" borderId="27" xfId="0" applyNumberFormat="1" applyFont="1" applyFill="1" applyBorder="1" applyAlignment="1" applyProtection="1">
      <alignment vertical="center"/>
    </xf>
    <xf numFmtId="0" fontId="0" fillId="3" borderId="19" xfId="0" applyNumberFormat="1" applyFont="1" applyFill="1" applyBorder="1" applyAlignment="1" applyProtection="1">
      <alignment vertical="center"/>
    </xf>
    <xf numFmtId="0" fontId="0" fillId="3" borderId="21" xfId="0" applyNumberFormat="1" applyFont="1" applyFill="1" applyBorder="1" applyAlignment="1" applyProtection="1">
      <alignment vertical="center"/>
    </xf>
    <xf numFmtId="0" fontId="0" fillId="0" borderId="28" xfId="0" applyNumberFormat="1" applyFont="1" applyFill="1" applyBorder="1" applyAlignment="1" applyProtection="1">
      <alignment vertical="center"/>
    </xf>
    <xf numFmtId="176" fontId="0" fillId="0" borderId="28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vertical="center"/>
    </xf>
    <xf numFmtId="0" fontId="6" fillId="4" borderId="29" xfId="2" applyNumberFormat="1" applyFont="1" applyFill="1" applyBorder="1" applyAlignment="1" applyProtection="1">
      <alignment vertical="center"/>
    </xf>
    <xf numFmtId="178" fontId="6" fillId="4" borderId="27" xfId="2" applyNumberFormat="1" applyFont="1" applyFill="1" applyBorder="1" applyAlignment="1" applyProtection="1">
      <alignment vertical="center"/>
    </xf>
    <xf numFmtId="9" fontId="6" fillId="0" borderId="30" xfId="2" applyNumberFormat="1" applyFont="1" applyFill="1" applyBorder="1" applyAlignment="1" applyProtection="1">
      <alignment horizontal="center" vertical="center"/>
    </xf>
    <xf numFmtId="5" fontId="6" fillId="0" borderId="22" xfId="2" applyNumberFormat="1" applyFont="1" applyFill="1" applyBorder="1" applyAlignment="1" applyProtection="1">
      <alignment horizontal="center" vertical="center"/>
    </xf>
    <xf numFmtId="5" fontId="6" fillId="0" borderId="0" xfId="2" applyNumberFormat="1" applyFont="1" applyFill="1" applyBorder="1" applyAlignment="1" applyProtection="1">
      <alignment horizontal="center" vertical="center"/>
    </xf>
    <xf numFmtId="6" fontId="6" fillId="4" borderId="27" xfId="2" applyNumberFormat="1" applyFont="1" applyFill="1" applyBorder="1" applyAlignment="1" applyProtection="1">
      <alignment vertical="center"/>
    </xf>
    <xf numFmtId="6" fontId="6" fillId="0" borderId="31" xfId="2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55" fontId="7" fillId="0" borderId="13" xfId="2" applyNumberFormat="1" applyFont="1" applyFill="1" applyBorder="1" applyAlignment="1" applyProtection="1">
      <alignment horizontal="center" vertical="center"/>
    </xf>
    <xf numFmtId="55" fontId="0" fillId="0" borderId="13" xfId="0" applyNumberFormat="1" applyFont="1" applyFill="1" applyBorder="1" applyAlignment="1" applyProtection="1">
      <alignment horizontal="center" vertical="center"/>
    </xf>
    <xf numFmtId="55" fontId="7" fillId="0" borderId="32" xfId="2" applyNumberFormat="1" applyFont="1" applyFill="1" applyBorder="1" applyAlignment="1" applyProtection="1">
      <alignment horizontal="center" vertical="center"/>
    </xf>
    <xf numFmtId="0" fontId="6" fillId="4" borderId="33" xfId="2" applyNumberFormat="1" applyFont="1" applyFill="1" applyBorder="1" applyAlignment="1" applyProtection="1">
      <alignment horizontal="center" vertical="center"/>
    </xf>
    <xf numFmtId="0" fontId="6" fillId="4" borderId="34" xfId="2" applyNumberFormat="1" applyFont="1" applyFill="1" applyBorder="1" applyAlignment="1" applyProtection="1">
      <alignment horizontal="center" vertical="center" wrapText="1"/>
    </xf>
    <xf numFmtId="0" fontId="6" fillId="4" borderId="35" xfId="2" applyNumberFormat="1" applyFont="1" applyFill="1" applyBorder="1" applyAlignment="1" applyProtection="1">
      <alignment horizontal="center" vertical="center"/>
    </xf>
    <xf numFmtId="178" fontId="6" fillId="4" borderId="34" xfId="2" applyNumberFormat="1" applyFont="1" applyFill="1" applyBorder="1" applyAlignment="1" applyProtection="1">
      <alignment horizontal="center" vertical="center" wrapText="1"/>
    </xf>
    <xf numFmtId="179" fontId="6" fillId="4" borderId="34" xfId="2" applyNumberFormat="1" applyFont="1" applyFill="1" applyBorder="1" applyAlignment="1" applyProtection="1">
      <alignment horizontal="center" vertical="center"/>
    </xf>
    <xf numFmtId="0" fontId="6" fillId="4" borderId="36" xfId="2" applyNumberFormat="1" applyFont="1" applyFill="1" applyBorder="1" applyAlignment="1" applyProtection="1">
      <alignment horizontal="center" vertical="center" wrapText="1"/>
    </xf>
    <xf numFmtId="178" fontId="6" fillId="4" borderId="37" xfId="2" applyNumberFormat="1" applyFont="1" applyFill="1" applyBorder="1" applyAlignment="1" applyProtection="1">
      <alignment vertical="center"/>
    </xf>
    <xf numFmtId="180" fontId="6" fillId="4" borderId="38" xfId="2" applyNumberFormat="1" applyFont="1" applyFill="1" applyBorder="1" applyAlignment="1" applyProtection="1">
      <alignment horizontal="center" vertical="center"/>
    </xf>
    <xf numFmtId="180" fontId="7" fillId="0" borderId="39" xfId="2" applyNumberFormat="1" applyFont="1" applyFill="1" applyBorder="1" applyAlignment="1" applyProtection="1">
      <alignment horizontal="right" vertical="center"/>
    </xf>
    <xf numFmtId="180" fontId="7" fillId="0" borderId="40" xfId="2" applyNumberFormat="1" applyFont="1" applyFill="1" applyBorder="1" applyAlignment="1" applyProtection="1">
      <alignment horizontal="right" vertical="center"/>
    </xf>
    <xf numFmtId="181" fontId="7" fillId="0" borderId="40" xfId="2" applyNumberFormat="1" applyFont="1" applyFill="1" applyBorder="1" applyAlignment="1" applyProtection="1">
      <alignment horizontal="right" vertical="center"/>
    </xf>
    <xf numFmtId="182" fontId="7" fillId="0" borderId="40" xfId="2" applyNumberFormat="1" applyFont="1" applyFill="1" applyBorder="1" applyAlignment="1" applyProtection="1">
      <alignment horizontal="right" vertical="center"/>
    </xf>
    <xf numFmtId="183" fontId="7" fillId="0" borderId="40" xfId="2" applyNumberFormat="1" applyFont="1" applyFill="1" applyBorder="1" applyAlignment="1" applyProtection="1">
      <alignment vertical="center"/>
    </xf>
    <xf numFmtId="180" fontId="7" fillId="0" borderId="40" xfId="2" applyNumberFormat="1" applyFont="1" applyFill="1" applyBorder="1" applyAlignment="1" applyProtection="1">
      <alignment vertical="center"/>
    </xf>
    <xf numFmtId="177" fontId="7" fillId="0" borderId="40" xfId="2" applyNumberFormat="1" applyFont="1" applyFill="1" applyBorder="1" applyAlignment="1" applyProtection="1">
      <alignment vertical="center"/>
    </xf>
    <xf numFmtId="177" fontId="7" fillId="0" borderId="41" xfId="2" applyNumberFormat="1" applyFont="1" applyFill="1" applyBorder="1" applyAlignment="1" applyProtection="1">
      <alignment vertical="center"/>
    </xf>
    <xf numFmtId="180" fontId="0" fillId="0" borderId="39" xfId="0" applyNumberFormat="1" applyFont="1" applyFill="1" applyBorder="1" applyAlignment="1" applyProtection="1">
      <alignment vertical="center"/>
    </xf>
    <xf numFmtId="180" fontId="0" fillId="0" borderId="40" xfId="0" applyNumberFormat="1" applyFont="1" applyFill="1" applyBorder="1" applyAlignment="1" applyProtection="1">
      <alignment vertical="center"/>
    </xf>
    <xf numFmtId="0" fontId="0" fillId="0" borderId="40" xfId="0" applyNumberFormat="1" applyFont="1" applyFill="1" applyBorder="1" applyAlignment="1" applyProtection="1">
      <alignment vertical="center"/>
    </xf>
    <xf numFmtId="180" fontId="0" fillId="0" borderId="42" xfId="0" applyNumberFormat="1" applyFont="1" applyFill="1" applyBorder="1" applyAlignment="1" applyProtection="1">
      <alignment vertical="center"/>
    </xf>
    <xf numFmtId="180" fontId="0" fillId="0" borderId="43" xfId="0" applyNumberFormat="1" applyFont="1" applyFill="1" applyBorder="1" applyAlignment="1" applyProtection="1">
      <alignment vertical="center"/>
    </xf>
    <xf numFmtId="0" fontId="0" fillId="0" borderId="43" xfId="0" applyNumberFormat="1" applyFont="1" applyFill="1" applyBorder="1" applyAlignment="1" applyProtection="1">
      <alignment vertical="center"/>
    </xf>
    <xf numFmtId="181" fontId="7" fillId="0" borderId="43" xfId="2" applyNumberFormat="1" applyFont="1" applyFill="1" applyBorder="1" applyAlignment="1" applyProtection="1">
      <alignment horizontal="right" vertical="center"/>
    </xf>
    <xf numFmtId="183" fontId="7" fillId="0" borderId="43" xfId="2" applyNumberFormat="1" applyFont="1" applyFill="1" applyBorder="1" applyAlignment="1" applyProtection="1">
      <alignment vertical="center"/>
    </xf>
    <xf numFmtId="180" fontId="7" fillId="0" borderId="43" xfId="2" applyNumberFormat="1" applyFont="1" applyFill="1" applyBorder="1" applyAlignment="1" applyProtection="1">
      <alignment vertical="center"/>
    </xf>
    <xf numFmtId="177" fontId="7" fillId="0" borderId="43" xfId="2" applyNumberFormat="1" applyFont="1" applyFill="1" applyBorder="1" applyAlignment="1" applyProtection="1">
      <alignment vertical="center"/>
    </xf>
    <xf numFmtId="177" fontId="7" fillId="0" borderId="44" xfId="2" applyNumberFormat="1" applyFont="1" applyFill="1" applyBorder="1" applyAlignment="1" applyProtection="1">
      <alignment vertical="center"/>
    </xf>
    <xf numFmtId="6" fontId="7" fillId="0" borderId="40" xfId="2" applyNumberFormat="1" applyFont="1" applyFill="1" applyBorder="1" applyAlignment="1" applyProtection="1">
      <alignment horizontal="right" vertical="center"/>
    </xf>
    <xf numFmtId="6" fontId="7" fillId="0" borderId="43" xfId="2" applyNumberFormat="1" applyFont="1" applyFill="1" applyBorder="1" applyAlignment="1" applyProtection="1">
      <alignment horizontal="right" vertical="center"/>
    </xf>
    <xf numFmtId="55" fontId="0" fillId="0" borderId="12" xfId="0" applyNumberFormat="1" applyFont="1" applyFill="1" applyBorder="1" applyAlignment="1" applyProtection="1">
      <alignment horizontal="center" vertical="center"/>
    </xf>
    <xf numFmtId="5" fontId="1" fillId="0" borderId="45" xfId="0" applyNumberFormat="1" applyFont="1" applyFill="1" applyBorder="1" applyAlignment="1" applyProtection="1">
      <alignment vertical="center"/>
    </xf>
    <xf numFmtId="180" fontId="1" fillId="0" borderId="46" xfId="0" applyNumberFormat="1" applyFont="1" applyFill="1" applyBorder="1" applyAlignment="1" applyProtection="1">
      <alignment vertical="center"/>
    </xf>
    <xf numFmtId="6" fontId="1" fillId="0" borderId="46" xfId="0" applyNumberFormat="1" applyFont="1" applyFill="1" applyBorder="1" applyAlignment="1" applyProtection="1">
      <alignment vertical="center"/>
    </xf>
    <xf numFmtId="182" fontId="1" fillId="0" borderId="46" xfId="0" applyNumberFormat="1" applyFont="1" applyFill="1" applyBorder="1" applyAlignment="1" applyProtection="1">
      <alignment vertical="center"/>
    </xf>
    <xf numFmtId="181" fontId="1" fillId="0" borderId="46" xfId="0" applyNumberFormat="1" applyFont="1" applyFill="1" applyBorder="1" applyAlignment="1" applyProtection="1">
      <alignment vertical="center"/>
    </xf>
    <xf numFmtId="183" fontId="8" fillId="0" borderId="46" xfId="0" applyNumberFormat="1" applyFont="1" applyFill="1" applyBorder="1" applyAlignment="1" applyProtection="1">
      <alignment vertical="center"/>
    </xf>
    <xf numFmtId="177" fontId="1" fillId="0" borderId="47" xfId="0" applyNumberFormat="1" applyFont="1" applyFill="1" applyBorder="1" applyAlignment="1" applyProtection="1">
      <alignment vertical="center"/>
    </xf>
    <xf numFmtId="177" fontId="1" fillId="0" borderId="48" xfId="0" applyNumberFormat="1" applyFont="1" applyFill="1" applyBorder="1" applyAlignment="1" applyProtection="1">
      <alignment vertical="center"/>
    </xf>
    <xf numFmtId="0" fontId="0" fillId="0" borderId="49" xfId="0" applyNumberFormat="1" applyFont="1" applyFill="1" applyBorder="1" applyAlignment="1" applyProtection="1">
      <alignment vertical="center"/>
    </xf>
    <xf numFmtId="0" fontId="9" fillId="0" borderId="41" xfId="0" applyNumberFormat="1" applyFont="1" applyFill="1" applyBorder="1" applyAlignment="1" applyProtection="1">
      <alignment vertical="center"/>
    </xf>
    <xf numFmtId="0" fontId="6" fillId="5" borderId="0" xfId="2" applyNumberFormat="1" applyFont="1" applyFill="1" applyBorder="1" applyAlignment="1" applyProtection="1">
      <alignment vertical="center"/>
    </xf>
    <xf numFmtId="5" fontId="6" fillId="5" borderId="0" xfId="2" applyNumberFormat="1" applyFont="1" applyFill="1" applyBorder="1" applyAlignment="1" applyProtection="1">
      <alignment horizontal="center" vertical="center"/>
    </xf>
    <xf numFmtId="178" fontId="6" fillId="5" borderId="0" xfId="2" applyNumberFormat="1" applyFont="1" applyFill="1" applyBorder="1" applyAlignment="1" applyProtection="1">
      <alignment vertical="center"/>
    </xf>
    <xf numFmtId="6" fontId="6" fillId="5" borderId="0" xfId="2" applyNumberFormat="1" applyFont="1" applyFill="1" applyBorder="1" applyAlignment="1" applyProtection="1">
      <alignment vertical="center"/>
    </xf>
    <xf numFmtId="6" fontId="6" fillId="5" borderId="0" xfId="2" applyNumberFormat="1" applyFont="1" applyFill="1" applyBorder="1" applyAlignment="1" applyProtection="1">
      <alignment horizontal="center" vertical="center"/>
    </xf>
    <xf numFmtId="0" fontId="0" fillId="5" borderId="0" xfId="0" applyNumberFormat="1" applyFont="1" applyFill="1" applyBorder="1" applyAlignment="1" applyProtection="1">
      <alignment vertical="center"/>
    </xf>
    <xf numFmtId="0" fontId="6" fillId="5" borderId="50" xfId="2" applyNumberFormat="1" applyFont="1" applyFill="1" applyBorder="1" applyAlignment="1" applyProtection="1">
      <alignment vertical="center"/>
    </xf>
    <xf numFmtId="5" fontId="6" fillId="5" borderId="50" xfId="2" applyNumberFormat="1" applyFont="1" applyFill="1" applyBorder="1" applyAlignment="1" applyProtection="1">
      <alignment horizontal="center" vertical="center"/>
    </xf>
    <xf numFmtId="178" fontId="6" fillId="5" borderId="50" xfId="2" applyNumberFormat="1" applyFont="1" applyFill="1" applyBorder="1" applyAlignment="1" applyProtection="1">
      <alignment vertical="center"/>
    </xf>
    <xf numFmtId="6" fontId="6" fillId="5" borderId="50" xfId="2" applyNumberFormat="1" applyFont="1" applyFill="1" applyBorder="1" applyAlignment="1" applyProtection="1">
      <alignment vertical="center"/>
    </xf>
    <xf numFmtId="6" fontId="6" fillId="5" borderId="50" xfId="2" applyNumberFormat="1" applyFont="1" applyFill="1" applyBorder="1" applyAlignment="1" applyProtection="1">
      <alignment horizontal="center" vertical="center"/>
    </xf>
    <xf numFmtId="0" fontId="0" fillId="5" borderId="50" xfId="0" applyNumberFormat="1" applyFont="1" applyFill="1" applyBorder="1" applyAlignment="1" applyProtection="1">
      <alignment vertical="center"/>
    </xf>
    <xf numFmtId="0" fontId="0" fillId="0" borderId="50" xfId="0" applyNumberFormat="1" applyFont="1" applyFill="1" applyBorder="1" applyAlignment="1" applyProtection="1">
      <alignment vertical="center"/>
    </xf>
    <xf numFmtId="0" fontId="0" fillId="0" borderId="51" xfId="0" applyNumberFormat="1" applyFont="1" applyFill="1" applyBorder="1" applyAlignment="1" applyProtection="1">
      <alignment vertical="center"/>
    </xf>
    <xf numFmtId="5" fontId="7" fillId="6" borderId="51" xfId="2" applyNumberFormat="1" applyFont="1" applyFill="1" applyBorder="1" applyAlignment="1" applyProtection="1">
      <alignment horizontal="center"/>
    </xf>
    <xf numFmtId="5" fontId="6" fillId="0" borderId="51" xfId="2" applyNumberFormat="1" applyFont="1" applyFill="1" applyBorder="1" applyAlignment="1" applyProtection="1">
      <alignment horizontal="center" vertical="center"/>
    </xf>
    <xf numFmtId="0" fontId="6" fillId="0" borderId="51" xfId="2" applyNumberFormat="1" applyFont="1" applyFill="1" applyBorder="1" applyAlignment="1" applyProtection="1"/>
    <xf numFmtId="5" fontId="7" fillId="6" borderId="11" xfId="2" applyNumberFormat="1" applyFont="1" applyFill="1" applyBorder="1" applyAlignment="1" applyProtection="1">
      <alignment horizontal="center"/>
    </xf>
    <xf numFmtId="0" fontId="10" fillId="4" borderId="52" xfId="2" applyNumberFormat="1" applyFont="1" applyFill="1" applyBorder="1" applyAlignment="1" applyProtection="1">
      <alignment horizontal="center" vertical="center"/>
    </xf>
    <xf numFmtId="5" fontId="10" fillId="5" borderId="50" xfId="2" applyNumberFormat="1" applyFont="1" applyFill="1" applyBorder="1" applyAlignment="1" applyProtection="1">
      <alignment horizontal="center" vertical="center"/>
    </xf>
    <xf numFmtId="9" fontId="6" fillId="5" borderId="53" xfId="2" applyNumberFormat="1" applyFont="1" applyFill="1" applyBorder="1" applyAlignment="1" applyProtection="1">
      <alignment horizontal="center" vertical="center"/>
    </xf>
    <xf numFmtId="5" fontId="7" fillId="6" borderId="54" xfId="2" applyNumberFormat="1" applyFont="1" applyFill="1" applyBorder="1" applyAlignment="1" applyProtection="1">
      <alignment horizontal="center"/>
    </xf>
    <xf numFmtId="0" fontId="0" fillId="0" borderId="55" xfId="0" applyNumberFormat="1" applyFont="1" applyFill="1" applyBorder="1" applyAlignment="1" applyProtection="1">
      <alignment vertical="center"/>
    </xf>
    <xf numFmtId="0" fontId="0" fillId="0" borderId="56" xfId="0" applyNumberFormat="1" applyFont="1" applyFill="1" applyBorder="1" applyAlignment="1" applyProtection="1">
      <alignment vertical="center"/>
    </xf>
    <xf numFmtId="0" fontId="0" fillId="0" borderId="57" xfId="0" applyNumberFormat="1" applyFont="1" applyFill="1" applyBorder="1" applyAlignment="1" applyProtection="1">
      <alignment vertical="center"/>
    </xf>
    <xf numFmtId="0" fontId="6" fillId="4" borderId="27" xfId="2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58" xfId="0" applyNumberFormat="1" applyFont="1" applyFill="1" applyBorder="1" applyAlignment="1" applyProtection="1">
      <alignment vertical="center"/>
    </xf>
    <xf numFmtId="0" fontId="0" fillId="3" borderId="31" xfId="0" applyNumberFormat="1" applyFont="1" applyFill="1" applyBorder="1" applyAlignment="1" applyProtection="1">
      <alignment vertical="center"/>
    </xf>
    <xf numFmtId="0" fontId="1" fillId="0" borderId="0" xfId="3">
      <alignment vertical="center"/>
    </xf>
    <xf numFmtId="0" fontId="1" fillId="0" borderId="60" xfId="3" applyBorder="1">
      <alignment vertical="center"/>
    </xf>
    <xf numFmtId="0" fontId="1" fillId="0" borderId="61" xfId="3" applyBorder="1">
      <alignment vertical="center"/>
    </xf>
    <xf numFmtId="0" fontId="1" fillId="0" borderId="28" xfId="3" applyBorder="1">
      <alignment vertical="center"/>
    </xf>
    <xf numFmtId="0" fontId="1" fillId="0" borderId="0" xfId="3" applyBorder="1">
      <alignment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14" fontId="0" fillId="0" borderId="0" xfId="0" applyNumberFormat="1">
      <alignment vertical="center"/>
    </xf>
    <xf numFmtId="0" fontId="1" fillId="0" borderId="0" xfId="3" applyFill="1" applyBorder="1">
      <alignment vertical="center"/>
    </xf>
    <xf numFmtId="185" fontId="0" fillId="0" borderId="0" xfId="0" applyNumberFormat="1">
      <alignment vertical="center"/>
    </xf>
    <xf numFmtId="55" fontId="7" fillId="0" borderId="13" xfId="0" applyNumberFormat="1" applyFont="1" applyFill="1" applyBorder="1" applyAlignment="1" applyProtection="1">
      <alignment horizontal="center" vertical="center"/>
    </xf>
    <xf numFmtId="3" fontId="0" fillId="0" borderId="0" xfId="0" applyNumberFormat="1">
      <alignment vertical="center"/>
    </xf>
    <xf numFmtId="38" fontId="0" fillId="3" borderId="21" xfId="4" applyFont="1" applyFill="1" applyBorder="1" applyAlignment="1" applyProtection="1">
      <alignment vertical="center"/>
    </xf>
    <xf numFmtId="38" fontId="0" fillId="0" borderId="0" xfId="4" applyFont="1">
      <alignment vertical="center"/>
    </xf>
    <xf numFmtId="38" fontId="0" fillId="0" borderId="28" xfId="4" applyFont="1" applyFill="1" applyBorder="1" applyAlignment="1" applyProtection="1">
      <alignment vertical="center"/>
    </xf>
    <xf numFmtId="38" fontId="0" fillId="0" borderId="0" xfId="4" applyFont="1" applyFill="1" applyBorder="1" applyAlignment="1" applyProtection="1">
      <alignment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186" fontId="0" fillId="0" borderId="0" xfId="0" applyNumberFormat="1">
      <alignment vertical="center"/>
    </xf>
    <xf numFmtId="38" fontId="0" fillId="3" borderId="19" xfId="4" applyNumberFormat="1" applyFont="1" applyFill="1" applyBorder="1" applyAlignment="1" applyProtection="1">
      <alignment vertical="center"/>
    </xf>
    <xf numFmtId="38" fontId="0" fillId="0" borderId="0" xfId="4" applyNumberFormat="1" applyFont="1">
      <alignment vertical="center"/>
    </xf>
    <xf numFmtId="38" fontId="0" fillId="0" borderId="28" xfId="4" applyNumberFormat="1" applyFont="1" applyFill="1" applyBorder="1" applyAlignment="1" applyProtection="1">
      <alignment vertical="center"/>
    </xf>
    <xf numFmtId="38" fontId="0" fillId="0" borderId="4" xfId="4" applyNumberFormat="1" applyFont="1" applyFill="1" applyBorder="1" applyAlignment="1" applyProtection="1">
      <alignment vertical="center"/>
    </xf>
    <xf numFmtId="38" fontId="0" fillId="0" borderId="2" xfId="4" applyNumberFormat="1" applyFont="1" applyFill="1" applyBorder="1" applyAlignment="1" applyProtection="1">
      <alignment vertical="center"/>
    </xf>
    <xf numFmtId="38" fontId="0" fillId="0" borderId="7" xfId="4" applyNumberFormat="1" applyFont="1" applyFill="1" applyBorder="1" applyAlignment="1" applyProtection="1">
      <alignment vertical="center"/>
    </xf>
    <xf numFmtId="38" fontId="0" fillId="0" borderId="3" xfId="4" applyNumberFormat="1" applyFont="1" applyFill="1" applyBorder="1" applyAlignment="1" applyProtection="1">
      <alignment vertical="center"/>
    </xf>
    <xf numFmtId="187" fontId="0" fillId="0" borderId="0" xfId="0" applyNumberFormat="1">
      <alignment vertical="center"/>
    </xf>
    <xf numFmtId="188" fontId="0" fillId="0" borderId="0" xfId="0" applyNumberFormat="1" applyFont="1" applyFill="1" applyBorder="1" applyAlignment="1" applyProtection="1">
      <alignment vertical="center"/>
    </xf>
    <xf numFmtId="0" fontId="0" fillId="0" borderId="2" xfId="0" applyBorder="1">
      <alignment vertical="center"/>
    </xf>
    <xf numFmtId="0" fontId="14" fillId="0" borderId="0" xfId="0" applyFont="1">
      <alignment vertical="center"/>
    </xf>
    <xf numFmtId="182" fontId="0" fillId="0" borderId="0" xfId="4" applyNumberFormat="1" applyFont="1">
      <alignment vertical="center"/>
    </xf>
    <xf numFmtId="38" fontId="0" fillId="3" borderId="19" xfId="4" applyFont="1" applyFill="1" applyBorder="1" applyAlignment="1" applyProtection="1">
      <alignment vertical="center"/>
    </xf>
    <xf numFmtId="38" fontId="0" fillId="0" borderId="5" xfId="4" applyFont="1" applyFill="1" applyBorder="1" applyAlignment="1" applyProtection="1">
      <alignment vertical="center"/>
    </xf>
    <xf numFmtId="38" fontId="0" fillId="0" borderId="1" xfId="4" applyFont="1" applyFill="1" applyBorder="1" applyAlignment="1" applyProtection="1">
      <alignment vertical="center"/>
    </xf>
    <xf numFmtId="38" fontId="2" fillId="0" borderId="1" xfId="4" applyFont="1" applyFill="1" applyBorder="1" applyAlignment="1" applyProtection="1">
      <alignment vertical="center"/>
    </xf>
    <xf numFmtId="38" fontId="0" fillId="0" borderId="8" xfId="4" applyFont="1" applyFill="1" applyBorder="1" applyAlignment="1" applyProtection="1">
      <alignment vertical="center"/>
    </xf>
    <xf numFmtId="38" fontId="0" fillId="0" borderId="1" xfId="4" applyFont="1" applyFill="1" applyBorder="1" applyAlignment="1" applyProtection="1">
      <alignment horizontal="right" vertical="center"/>
    </xf>
    <xf numFmtId="38" fontId="0" fillId="0" borderId="6" xfId="4" applyFont="1" applyFill="1" applyBorder="1" applyAlignment="1" applyProtection="1">
      <alignment vertical="center"/>
    </xf>
    <xf numFmtId="189" fontId="7" fillId="0" borderId="40" xfId="2" applyNumberFormat="1" applyFont="1" applyFill="1" applyBorder="1" applyAlignment="1" applyProtection="1">
      <alignment horizontal="right" vertical="center"/>
    </xf>
    <xf numFmtId="56" fontId="0" fillId="0" borderId="0" xfId="0" applyNumberFormat="1">
      <alignment vertical="center"/>
    </xf>
    <xf numFmtId="0" fontId="3" fillId="0" borderId="0" xfId="0" applyFont="1">
      <alignment vertical="center"/>
    </xf>
    <xf numFmtId="0" fontId="15" fillId="0" borderId="59" xfId="3" applyFont="1" applyBorder="1">
      <alignment vertical="center"/>
    </xf>
    <xf numFmtId="0" fontId="15" fillId="0" borderId="0" xfId="0" applyFont="1">
      <alignment vertical="center"/>
    </xf>
    <xf numFmtId="5" fontId="7" fillId="6" borderId="13" xfId="2" applyNumberFormat="1" applyFont="1" applyFill="1" applyBorder="1" applyAlignment="1" applyProtection="1">
      <alignment horizontal="center"/>
    </xf>
    <xf numFmtId="5" fontId="7" fillId="6" borderId="53" xfId="2" applyNumberFormat="1" applyFont="1" applyFill="1" applyBorder="1" applyAlignment="1" applyProtection="1">
      <alignment horizontal="center"/>
    </xf>
    <xf numFmtId="5" fontId="7" fillId="6" borderId="41" xfId="2" applyNumberFormat="1" applyFont="1" applyFill="1" applyBorder="1" applyAlignment="1" applyProtection="1">
      <alignment horizontal="center"/>
    </xf>
    <xf numFmtId="5" fontId="7" fillId="6" borderId="55" xfId="2" applyNumberFormat="1" applyFont="1" applyFill="1" applyBorder="1" applyAlignment="1" applyProtection="1">
      <alignment horizontal="center"/>
    </xf>
    <xf numFmtId="5" fontId="7" fillId="6" borderId="62" xfId="2" applyNumberFormat="1" applyFont="1" applyFill="1" applyBorder="1" applyAlignment="1" applyProtection="1">
      <alignment horizontal="center"/>
    </xf>
    <xf numFmtId="5" fontId="11" fillId="0" borderId="11" xfId="2" applyNumberFormat="1" applyFont="1" applyFill="1" applyBorder="1" applyAlignment="1" applyProtection="1">
      <alignment horizontal="center" vertical="center"/>
    </xf>
    <xf numFmtId="184" fontId="6" fillId="0" borderId="20" xfId="2" applyNumberFormat="1" applyFont="1" applyFill="1" applyBorder="1" applyAlignment="1" applyProtection="1">
      <alignment horizontal="center" vertical="center"/>
    </xf>
    <xf numFmtId="184" fontId="6" fillId="0" borderId="31" xfId="2" applyNumberFormat="1" applyFont="1" applyFill="1" applyBorder="1" applyAlignment="1" applyProtection="1">
      <alignment horizontal="center" vertical="center"/>
    </xf>
    <xf numFmtId="5" fontId="6" fillId="0" borderId="62" xfId="2" applyNumberFormat="1" applyFont="1" applyFill="1" applyBorder="1" applyAlignment="1" applyProtection="1">
      <alignment horizontal="center" vertical="center"/>
    </xf>
    <xf numFmtId="5" fontId="6" fillId="0" borderId="63" xfId="2" applyNumberFormat="1" applyFont="1" applyFill="1" applyBorder="1" applyAlignment="1" applyProtection="1">
      <alignment horizontal="center" vertical="center"/>
    </xf>
    <xf numFmtId="0" fontId="4" fillId="2" borderId="64" xfId="0" applyNumberFormat="1" applyFont="1" applyFill="1" applyBorder="1" applyAlignment="1" applyProtection="1">
      <alignment horizontal="center" vertical="center"/>
    </xf>
    <xf numFmtId="0" fontId="4" fillId="2" borderId="31" xfId="0" applyNumberFormat="1" applyFont="1" applyFill="1" applyBorder="1" applyAlignment="1" applyProtection="1">
      <alignment horizontal="center" vertical="center"/>
    </xf>
    <xf numFmtId="0" fontId="4" fillId="2" borderId="65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0" fontId="4" fillId="2" borderId="27" xfId="0" applyNumberFormat="1" applyFont="1" applyFill="1" applyBorder="1" applyAlignment="1" applyProtection="1">
      <alignment horizontal="center" vertical="center"/>
    </xf>
  </cellXfs>
  <cellStyles count="5">
    <cellStyle name="桁区切り" xfId="4" builtinId="6"/>
    <cellStyle name="標準" xfId="0" builtinId="0"/>
    <cellStyle name="標準 2" xfId="1" xr:uid="{00000000-0005-0000-0000-000001000000}"/>
    <cellStyle name="標準 3" xfId="2" xr:uid="{00000000-0005-0000-0000-000002000000}"/>
    <cellStyle name="標準_気づき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customXml" Target="../ink/ink1.xm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customXml" Target="../ink/ink2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10</xdr:col>
      <xdr:colOff>349250</xdr:colOff>
      <xdr:row>0</xdr:row>
      <xdr:rowOff>5147323</xdr:rowOff>
    </xdr:to>
    <xdr:pic>
      <xdr:nvPicPr>
        <xdr:cNvPr id="2" name="図 1" descr="像１">
          <a:extLst>
            <a:ext uri="{FF2B5EF4-FFF2-40B4-BE49-F238E27FC236}">
              <a16:creationId xmlns:a16="http://schemas.microsoft.com/office/drawing/2014/main" id="{77C4B748-120D-4975-BABD-7CCD1AC156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425" t="35342" r="1" b="17322"/>
        <a:stretch/>
      </xdr:blipFill>
      <xdr:spPr>
        <a:xfrm>
          <a:off x="1" y="1"/>
          <a:ext cx="7175499" cy="5147322"/>
        </a:xfrm>
        <a:prstGeom prst="rect">
          <a:avLst/>
        </a:prstGeom>
      </xdr:spPr>
    </xdr:pic>
    <xdr:clientData/>
  </xdr:twoCellAnchor>
  <xdr:twoCellAnchor>
    <xdr:from>
      <xdr:col>8</xdr:col>
      <xdr:colOff>15875</xdr:colOff>
      <xdr:row>0</xdr:row>
      <xdr:rowOff>158750</xdr:rowOff>
    </xdr:from>
    <xdr:to>
      <xdr:col>10</xdr:col>
      <xdr:colOff>503555</xdr:colOff>
      <xdr:row>0</xdr:row>
      <xdr:rowOff>918210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AEC26F7-0BC1-4CE1-A809-54E0AA0ECBFB}"/>
            </a:ext>
          </a:extLst>
        </xdr:cNvPr>
        <xdr:cNvSpPr/>
      </xdr:nvSpPr>
      <xdr:spPr>
        <a:xfrm>
          <a:off x="5476875" y="158750"/>
          <a:ext cx="1852930" cy="759460"/>
        </a:xfrm>
        <a:prstGeom prst="wedgeRoundRectCallout">
          <a:avLst>
            <a:gd name="adj1" fmla="val -32007"/>
            <a:gd name="adj2" fmla="val 343457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エントリー</a:t>
          </a:r>
        </a:p>
      </xdr:txBody>
    </xdr:sp>
    <xdr:clientData/>
  </xdr:twoCellAnchor>
  <xdr:twoCellAnchor>
    <xdr:from>
      <xdr:col>14</xdr:col>
      <xdr:colOff>206375</xdr:colOff>
      <xdr:row>0</xdr:row>
      <xdr:rowOff>836930</xdr:rowOff>
    </xdr:from>
    <xdr:to>
      <xdr:col>16</xdr:col>
      <xdr:colOff>57150</xdr:colOff>
      <xdr:row>0</xdr:row>
      <xdr:rowOff>1603375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12FA942-A322-4EC9-9D53-07F4B867012D}"/>
            </a:ext>
          </a:extLst>
        </xdr:cNvPr>
        <xdr:cNvSpPr/>
      </xdr:nvSpPr>
      <xdr:spPr>
        <a:xfrm>
          <a:off x="9763125" y="836930"/>
          <a:ext cx="1216025" cy="766445"/>
        </a:xfrm>
        <a:prstGeom prst="wedgeRoundRectCallout">
          <a:avLst>
            <a:gd name="adj1" fmla="val -356636"/>
            <a:gd name="adj2" fmla="val 263576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損切</a:t>
          </a:r>
        </a:p>
      </xdr:txBody>
    </xdr:sp>
    <xdr:clientData/>
  </xdr:twoCellAnchor>
  <xdr:oneCellAnchor>
    <xdr:from>
      <xdr:col>3</xdr:col>
      <xdr:colOff>365760</xdr:colOff>
      <xdr:row>12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A6F6658-BE4B-4AB2-BE86-CBE05784F2D7}"/>
            </a:ext>
          </a:extLst>
        </xdr:cNvPr>
        <xdr:cNvSpPr txBox="1"/>
      </xdr:nvSpPr>
      <xdr:spPr>
        <a:xfrm>
          <a:off x="2194560" y="2011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0</xdr:colOff>
      <xdr:row>1</xdr:row>
      <xdr:rowOff>284480</xdr:rowOff>
    </xdr:from>
    <xdr:to>
      <xdr:col>17</xdr:col>
      <xdr:colOff>301625</xdr:colOff>
      <xdr:row>2</xdr:row>
      <xdr:rowOff>95250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FF0BAE09-D454-4B1D-9146-0CC8878E8964}"/>
            </a:ext>
          </a:extLst>
        </xdr:cNvPr>
        <xdr:cNvGrpSpPr/>
      </xdr:nvGrpSpPr>
      <xdr:grpSpPr>
        <a:xfrm>
          <a:off x="0" y="5487511"/>
          <a:ext cx="11838781" cy="5013802"/>
          <a:chOff x="0" y="18096230"/>
          <a:chExt cx="17512982" cy="7731441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0BF7E978-D6E3-4E75-8F0D-142B343514B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6920" t="12297" b="17768"/>
          <a:stretch/>
        </xdr:blipFill>
        <xdr:spPr>
          <a:xfrm>
            <a:off x="0" y="18096230"/>
            <a:ext cx="14896719" cy="7493635"/>
          </a:xfrm>
          <a:prstGeom prst="rect">
            <a:avLst/>
          </a:prstGeom>
        </xdr:spPr>
      </xdr:pic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4EAB0FB2-9F43-442E-AD97-D2FBD2B5B8DB}"/>
              </a:ext>
            </a:extLst>
          </xdr:cNvPr>
          <xdr:cNvSpPr txBox="1"/>
        </xdr:nvSpPr>
        <xdr:spPr>
          <a:xfrm>
            <a:off x="420312" y="18122649"/>
            <a:ext cx="2430773" cy="1169757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4000">
                <a:solidFill>
                  <a:srgbClr val="C00000"/>
                </a:solidFill>
              </a:rPr>
              <a:t>画像</a:t>
            </a:r>
            <a:r>
              <a:rPr kumimoji="1" lang="en-US" altLang="ja-JP" sz="4000">
                <a:solidFill>
                  <a:srgbClr val="C00000"/>
                </a:solidFill>
              </a:rPr>
              <a:t>2</a:t>
            </a:r>
          </a:p>
        </xdr:txBody>
      </xdr:sp>
      <xdr:sp macro="" textlink="">
        <xdr:nvSpPr>
          <xdr:cNvPr id="11" name="吹き出し: 角を丸めた四角形 10">
            <a:extLst>
              <a:ext uri="{FF2B5EF4-FFF2-40B4-BE49-F238E27FC236}">
                <a16:creationId xmlns:a16="http://schemas.microsoft.com/office/drawing/2014/main" id="{A16457A0-0876-4306-9C37-117F608AB5C1}"/>
              </a:ext>
            </a:extLst>
          </xdr:cNvPr>
          <xdr:cNvSpPr/>
        </xdr:nvSpPr>
        <xdr:spPr>
          <a:xfrm>
            <a:off x="11135360" y="19091275"/>
            <a:ext cx="1925955" cy="956310"/>
          </a:xfrm>
          <a:prstGeom prst="wedgeRoundRectCallout">
            <a:avLst>
              <a:gd name="adj1" fmla="val 596"/>
              <a:gd name="adj2" fmla="val 268750"/>
              <a:gd name="adj3" fmla="val 16667"/>
            </a:avLst>
          </a:prstGeom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 b="1">
                <a:solidFill>
                  <a:schemeClr val="tx1"/>
                </a:solidFill>
                <a:latin typeface="+mn-ea"/>
                <a:ea typeface="+mn-ea"/>
              </a:rPr>
              <a:t>エントリーしたかった</a:t>
            </a:r>
          </a:p>
        </xdr:txBody>
      </xdr:sp>
      <mc:AlternateContent xmlns:mc="http://schemas.openxmlformats.org/markup-compatibility/2006" xmlns:xdr14="http://schemas.microsoft.com/office/excel/2010/spreadsheetDrawing">
        <mc:Choice Requires="xdr14">
          <xdr14:contentPart xmlns:r="http://schemas.openxmlformats.org/officeDocument/2006/relationships" r:id="rId3">
            <xdr14:nvContentPartPr>
              <xdr14:cNvPr id="12" name="インク 11">
                <a:extLst>
                  <a:ext uri="{FF2B5EF4-FFF2-40B4-BE49-F238E27FC236}">
                    <a16:creationId xmlns:a16="http://schemas.microsoft.com/office/drawing/2014/main" id="{40ECD4B5-A763-48A2-BC1B-8B65BFB8D47F}"/>
                  </a:ext>
                </a:extLst>
              </xdr14:cNvPr>
              <xdr14:cNvContentPartPr/>
            </xdr14:nvContentPartPr>
            <xdr14:nvPr macro=""/>
            <xdr14:xfrm>
              <a:off x="4676055" y="18607985"/>
              <a:ext cx="8693870" cy="7219686"/>
            </xdr14:xfrm>
          </xdr14:contentPart>
        </mc:Choice>
        <mc:Fallback xmlns="">
          <xdr:pic>
            <xdr:nvPicPr>
              <xdr:cNvPr id="12" name="インク 11">
                <a:extLst>
                  <a:ext uri="{FF2B5EF4-FFF2-40B4-BE49-F238E27FC236}">
                    <a16:creationId xmlns:a16="http://schemas.microsoft.com/office/drawing/2014/main" id="{40ECD4B5-A763-48A2-BC1B-8B65BFB8D47F}"/>
                  </a:ext>
                </a:extLst>
              </xdr:cNvPr>
              <xdr:cNvPicPr/>
            </xdr:nvPicPr>
            <xdr:blipFill>
              <a:blip xmlns:r="http://schemas.openxmlformats.org/officeDocument/2006/relationships" r:embed="rId4"/>
              <a:stretch>
                <a:fillRect/>
              </a:stretch>
            </xdr:blipFill>
            <xdr:spPr>
              <a:xfrm>
                <a:off x="4634224" y="18564165"/>
                <a:ext cx="8777531" cy="7307325"/>
              </a:xfrm>
              <a:prstGeom prst="rect">
                <a:avLst/>
              </a:prstGeom>
            </xdr:spPr>
          </xdr:pic>
        </mc:Fallback>
      </mc:AlternateContent>
      <mc:AlternateContent xmlns:mc="http://schemas.openxmlformats.org/markup-compatibility/2006" xmlns:xdr14="http://schemas.microsoft.com/office/excel/2010/spreadsheetDrawing">
        <mc:Choice Requires="xdr14">
          <xdr14:contentPart xmlns:r="http://schemas.openxmlformats.org/officeDocument/2006/relationships" r:id="rId5">
            <xdr14:nvContentPartPr>
              <xdr14:cNvPr id="13" name="インク 12">
                <a:extLst>
                  <a:ext uri="{FF2B5EF4-FFF2-40B4-BE49-F238E27FC236}">
                    <a16:creationId xmlns:a16="http://schemas.microsoft.com/office/drawing/2014/main" id="{43D5EE25-5104-40CF-86D6-EC9691711717}"/>
                  </a:ext>
                </a:extLst>
              </xdr14:cNvPr>
              <xdr14:cNvContentPartPr/>
            </xdr14:nvContentPartPr>
            <xdr14:nvPr macro=""/>
            <xdr14:xfrm>
              <a:off x="7035800" y="18567160"/>
              <a:ext cx="4362720" cy="6532468"/>
            </xdr14:xfrm>
          </xdr14:contentPart>
        </mc:Choice>
        <mc:Fallback xmlns="">
          <xdr:pic>
            <xdr:nvPicPr>
              <xdr:cNvPr id="13" name="インク 12">
                <a:extLst>
                  <a:ext uri="{FF2B5EF4-FFF2-40B4-BE49-F238E27FC236}">
                    <a16:creationId xmlns:a16="http://schemas.microsoft.com/office/drawing/2014/main" id="{43D5EE25-5104-40CF-86D6-EC9691711717}"/>
                  </a:ext>
                </a:extLst>
              </xdr:cNvPr>
              <xdr:cNvPicPr/>
            </xdr:nvPicPr>
            <xdr:blipFill>
              <a:blip xmlns:r="http://schemas.openxmlformats.org/officeDocument/2006/relationships" r:embed="rId6"/>
              <a:stretch>
                <a:fillRect/>
              </a:stretch>
            </xdr:blipFill>
            <xdr:spPr>
              <a:xfrm>
                <a:off x="6993968" y="18523340"/>
                <a:ext cx="4446384" cy="6620107"/>
              </a:xfrm>
              <a:prstGeom prst="rect">
                <a:avLst/>
              </a:prstGeom>
            </xdr:spPr>
          </xdr:pic>
        </mc:Fallback>
      </mc:AlternateContent>
      <xdr:sp macro="" textlink="">
        <xdr:nvSpPr>
          <xdr:cNvPr id="14" name="吹き出し: 角を丸めた四角形 13">
            <a:extLst>
              <a:ext uri="{FF2B5EF4-FFF2-40B4-BE49-F238E27FC236}">
                <a16:creationId xmlns:a16="http://schemas.microsoft.com/office/drawing/2014/main" id="{76611B4F-2727-4B3A-B40F-218DF4DD13F4}"/>
              </a:ext>
            </a:extLst>
          </xdr:cNvPr>
          <xdr:cNvSpPr/>
        </xdr:nvSpPr>
        <xdr:spPr>
          <a:xfrm>
            <a:off x="16043276" y="20431124"/>
            <a:ext cx="1469706" cy="603250"/>
          </a:xfrm>
          <a:prstGeom prst="wedgeRoundRectCallout">
            <a:avLst>
              <a:gd name="adj1" fmla="val -139375"/>
              <a:gd name="adj2" fmla="val 45471"/>
              <a:gd name="adj3" fmla="val 16667"/>
            </a:avLst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/>
              <a:t>間違い</a:t>
            </a:r>
          </a:p>
        </xdr:txBody>
      </xdr:sp>
    </xdr:grpSp>
    <xdr:clientData/>
  </xdr:twoCellAnchor>
  <xdr:twoCellAnchor editAs="oneCell">
    <xdr:from>
      <xdr:col>0</xdr:col>
      <xdr:colOff>0</xdr:colOff>
      <xdr:row>2</xdr:row>
      <xdr:rowOff>190500</xdr:rowOff>
    </xdr:from>
    <xdr:to>
      <xdr:col>18</xdr:col>
      <xdr:colOff>407860</xdr:colOff>
      <xdr:row>2</xdr:row>
      <xdr:rowOff>5064125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5A27F22F-EA79-4652-8E49-FEFF9FFEE1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15131" t="14325" b="27725"/>
        <a:stretch/>
      </xdr:blipFill>
      <xdr:spPr>
        <a:xfrm>
          <a:off x="0" y="10604500"/>
          <a:ext cx="12695110" cy="4873625"/>
        </a:xfrm>
        <a:prstGeom prst="rect">
          <a:avLst/>
        </a:prstGeom>
      </xdr:spPr>
    </xdr:pic>
    <xdr:clientData/>
  </xdr:twoCellAnchor>
  <xdr:twoCellAnchor>
    <xdr:from>
      <xdr:col>13</xdr:col>
      <xdr:colOff>428625</xdr:colOff>
      <xdr:row>2</xdr:row>
      <xdr:rowOff>3683000</xdr:rowOff>
    </xdr:from>
    <xdr:to>
      <xdr:col>15</xdr:col>
      <xdr:colOff>539750</xdr:colOff>
      <xdr:row>2</xdr:row>
      <xdr:rowOff>4143375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12DE1382-45FB-4ACD-B86E-DB152B30567F}"/>
            </a:ext>
          </a:extLst>
        </xdr:cNvPr>
        <xdr:cNvSpPr/>
      </xdr:nvSpPr>
      <xdr:spPr>
        <a:xfrm>
          <a:off x="9302750" y="14097000"/>
          <a:ext cx="1476375" cy="460375"/>
        </a:xfrm>
        <a:prstGeom prst="wedgeRoundRectCallout">
          <a:avLst>
            <a:gd name="adj1" fmla="val -54449"/>
            <a:gd name="adj2" fmla="val -481821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エントリー</a:t>
          </a:r>
        </a:p>
      </xdr:txBody>
    </xdr:sp>
    <xdr:clientData/>
  </xdr:twoCellAnchor>
  <xdr:twoCellAnchor>
    <xdr:from>
      <xdr:col>17</xdr:col>
      <xdr:colOff>333375</xdr:colOff>
      <xdr:row>2</xdr:row>
      <xdr:rowOff>1249680</xdr:rowOff>
    </xdr:from>
    <xdr:to>
      <xdr:col>19</xdr:col>
      <xdr:colOff>184150</xdr:colOff>
      <xdr:row>2</xdr:row>
      <xdr:rowOff>2016125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88E4BBEE-B867-431E-BF79-200B1565C309}"/>
            </a:ext>
          </a:extLst>
        </xdr:cNvPr>
        <xdr:cNvSpPr/>
      </xdr:nvSpPr>
      <xdr:spPr>
        <a:xfrm>
          <a:off x="11938000" y="11663680"/>
          <a:ext cx="1216025" cy="766445"/>
        </a:xfrm>
        <a:prstGeom prst="wedgeRoundRectCallout">
          <a:avLst>
            <a:gd name="adj1" fmla="val -100761"/>
            <a:gd name="adj2" fmla="val 29525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損切</a:t>
          </a:r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18</xdr:col>
      <xdr:colOff>627036</xdr:colOff>
      <xdr:row>3</xdr:row>
      <xdr:rowOff>4580952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3C80618-569B-4FD6-9F01-69E0A0A45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5621000"/>
          <a:ext cx="12914286" cy="45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365760</xdr:colOff>
      <xdr:row>10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8599130-1D99-4830-AA5C-0717E1888D00}"/>
            </a:ext>
          </a:extLst>
        </xdr:cNvPr>
        <xdr:cNvSpPr txBox="1"/>
      </xdr:nvSpPr>
      <xdr:spPr>
        <a:xfrm>
          <a:off x="2394585" y="6240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21</xdr:col>
      <xdr:colOff>37712</xdr:colOff>
      <xdr:row>0</xdr:row>
      <xdr:rowOff>0</xdr:rowOff>
    </xdr:from>
    <xdr:to>
      <xdr:col>39</xdr:col>
      <xdr:colOff>445572</xdr:colOff>
      <xdr:row>28</xdr:row>
      <xdr:rowOff>37695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8F134CE-DD22-4F77-8CCC-6BCED7D1A7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131" t="14325" b="27725"/>
        <a:stretch/>
      </xdr:blipFill>
      <xdr:spPr>
        <a:xfrm>
          <a:off x="14325212" y="0"/>
          <a:ext cx="12654289" cy="5052899"/>
        </a:xfrm>
        <a:prstGeom prst="rect">
          <a:avLst/>
        </a:prstGeom>
      </xdr:spPr>
    </xdr:pic>
    <xdr:clientData/>
  </xdr:twoCellAnchor>
  <xdr:twoCellAnchor editAs="oneCell">
    <xdr:from>
      <xdr:col>1</xdr:col>
      <xdr:colOff>52532</xdr:colOff>
      <xdr:row>1</xdr:row>
      <xdr:rowOff>57150</xdr:rowOff>
    </xdr:from>
    <xdr:to>
      <xdr:col>20</xdr:col>
      <xdr:colOff>1273</xdr:colOff>
      <xdr:row>27</xdr:row>
      <xdr:rowOff>154774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6EED32AE-EDB0-4600-A861-E0C6C263C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0827" y="230332"/>
          <a:ext cx="12836355" cy="4672510"/>
        </a:xfrm>
        <a:prstGeom prst="rect">
          <a:avLst/>
        </a:prstGeom>
      </xdr:spPr>
    </xdr:pic>
    <xdr:clientData/>
  </xdr:twoCellAnchor>
  <xdr:twoCellAnchor editAs="oneCell">
    <xdr:from>
      <xdr:col>1</xdr:col>
      <xdr:colOff>60037</xdr:colOff>
      <xdr:row>30</xdr:row>
      <xdr:rowOff>13277</xdr:rowOff>
    </xdr:from>
    <xdr:to>
      <xdr:col>20</xdr:col>
      <xdr:colOff>106050</xdr:colOff>
      <xdr:row>53</xdr:row>
      <xdr:rowOff>54410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102A570-D67B-4B29-A84B-902F25FB1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8332" y="5324186"/>
          <a:ext cx="12933627" cy="4356247"/>
        </a:xfrm>
        <a:prstGeom prst="rect">
          <a:avLst/>
        </a:prstGeom>
      </xdr:spPr>
    </xdr:pic>
    <xdr:clientData/>
  </xdr:twoCellAnchor>
  <xdr:twoCellAnchor editAs="oneCell">
    <xdr:from>
      <xdr:col>1</xdr:col>
      <xdr:colOff>92242</xdr:colOff>
      <xdr:row>55</xdr:row>
      <xdr:rowOff>91637</xdr:rowOff>
    </xdr:from>
    <xdr:to>
      <xdr:col>20</xdr:col>
      <xdr:colOff>288964</xdr:colOff>
      <xdr:row>78</xdr:row>
      <xdr:rowOff>172450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44EEB75-9822-4D06-AB0C-07396BD6F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0663" y="9833874"/>
          <a:ext cx="12896722" cy="4308576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0-12T23:36:47.014"/>
    </inkml:context>
    <inkml:brush xml:id="br0">
      <inkml:brushProperty name="width" value="0.15875" units="cm"/>
      <inkml:brushProperty name="height" value="0.15875" units="cm"/>
      <inkml:brushProperty name="color" value="#E71224"/>
      <inkml:brushProperty name="ignorePressure" value="1"/>
    </inkml:brush>
  </inkml:definitions>
  <inkml:trace contextRef="#ctx0" brushRef="#br0">0 0,'5'2,"0"0,0 1,0-1,8 6,-2-1,138 75,-7-14,-128-62,162 80,89 58,61 41,71 54,40 38,241 202,-20 31,-278-205,-49-37,-60-43,-62-41,-53-40,20 47,-160-174,32 31,-38-40,1-1,-1 0,2 0,22 10,54 14,10 3,6 10,44 23,62 32,573 302,-458-206,40 44,789 651,-840-606,-61-39,-69-51,-58-55,-69-78,127 107,70 17,-25-22,59 66,42 52,76 78,239 206,-353-318,-54-42,-57-44,-56-44,-87-80,-18-16,45 34,-51-47,-1 0,1-1,1 0,21 8,7 1,-27-8,-1 0,2 1,-2 1,-1 0,15 13,223 204,145 151,123 113,459 451,-36 24,-676-672,-96-92,-70-70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0-12T23:36:51.499"/>
    </inkml:context>
    <inkml:brush xml:id="br0">
      <inkml:brushProperty name="width" value="0.15875" units="cm"/>
      <inkml:brushProperty name="height" value="0.15875" units="cm"/>
      <inkml:brushProperty name="color" value="#E71224"/>
      <inkml:brushProperty name="ignorePressure" value="1"/>
    </inkml:brush>
  </inkml:definitions>
  <inkml:trace contextRef="#ctx0" brushRef="#br0">8191 0,'-56'79,"-70"72,-74 61,-50 31,-26 26,-44 93,-41 40,340-382,-23 23,-74 90,111-123,1 1,1 0,-6 13,6-10,-1-2,-1 1,-14 20,-91 96,68-81,-96 107,-28 39,-660 811,659-800,25-25,-56 80,151-190,-70 136,45-43,54-115,10-29,-1 1,-1-2,-1 1,-1-2,-22 23,-12 15,-616 815,289-282,214-309,105-191,40-65,-103 159,88-133,-105 166,-36 57,-64 94,-95 151,23 3,239-388,-70 186,91-191,-96 174,88-202,-295 493,290-502,-187 311,236-375,1 0,2 2,0-1,2 0,-4 32,7-40,-1 1,-1-1,-1-1,-1 1,-15 25,-60 82,18-32,-74 155,119-205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opLeftCell="A4" zoomScaleSheetLayoutView="100" workbookViewId="0">
      <selection activeCell="F9" sqref="F9"/>
    </sheetView>
  </sheetViews>
  <sheetFormatPr defaultColWidth="10" defaultRowHeight="13.5" customHeight="1"/>
  <cols>
    <col min="1" max="1" width="22.75" customWidth="1"/>
    <col min="2" max="2" width="13.625" customWidth="1"/>
    <col min="3" max="3" width="13.875" customWidth="1"/>
    <col min="4" max="4" width="15.625" customWidth="1"/>
    <col min="5" max="5" width="12.375" customWidth="1"/>
    <col min="6" max="6" width="12.25" customWidth="1"/>
    <col min="7" max="7" width="13.25" customWidth="1"/>
    <col min="9" max="9" width="15.75" customWidth="1"/>
    <col min="10" max="10" width="13.125" customWidth="1"/>
    <col min="11" max="11" width="15.5" customWidth="1"/>
    <col min="12" max="12" width="17.625" customWidth="1"/>
  </cols>
  <sheetData>
    <row r="1" spans="1:12" ht="19.5" customHeight="1">
      <c r="A1" s="121"/>
      <c r="B1" s="169" t="s">
        <v>0</v>
      </c>
      <c r="C1" s="170"/>
      <c r="D1" s="171"/>
      <c r="E1" s="120"/>
      <c r="F1" s="172" t="s">
        <v>0</v>
      </c>
      <c r="G1" s="173"/>
      <c r="H1" s="122"/>
    </row>
    <row r="2" spans="1:12" ht="25.5" customHeight="1">
      <c r="A2" s="123" t="s">
        <v>1</v>
      </c>
      <c r="B2" s="174">
        <v>1000000</v>
      </c>
      <c r="C2" s="174"/>
      <c r="D2" s="174"/>
      <c r="E2" s="64" t="s">
        <v>2</v>
      </c>
      <c r="F2" s="175">
        <v>44113</v>
      </c>
      <c r="G2" s="176"/>
      <c r="H2" s="46"/>
      <c r="I2" s="46"/>
    </row>
    <row r="3" spans="1:12" ht="27" customHeight="1">
      <c r="A3" s="47" t="s">
        <v>3</v>
      </c>
      <c r="B3" s="177">
        <v>1000000</v>
      </c>
      <c r="C3" s="177"/>
      <c r="D3" s="178"/>
      <c r="E3" s="48" t="s">
        <v>4</v>
      </c>
      <c r="F3" s="49">
        <v>0.02</v>
      </c>
      <c r="G3" s="50">
        <f>B3*F3</f>
        <v>20000</v>
      </c>
      <c r="H3" s="52" t="s">
        <v>5</v>
      </c>
      <c r="I3" s="53">
        <f>(B3-B2)</f>
        <v>0</v>
      </c>
      <c r="K3" s="124"/>
    </row>
    <row r="4" spans="1:12" s="103" customFormat="1" ht="17.25" customHeight="1">
      <c r="A4" s="98"/>
      <c r="B4" s="99"/>
      <c r="C4" s="99"/>
      <c r="D4" s="99"/>
      <c r="E4" s="100"/>
      <c r="F4" s="119" t="s">
        <v>0</v>
      </c>
      <c r="G4" s="99"/>
      <c r="H4" s="101"/>
      <c r="I4" s="102"/>
    </row>
    <row r="5" spans="1:12" ht="39" customHeight="1">
      <c r="A5" s="104"/>
      <c r="B5" s="105"/>
      <c r="C5" s="105"/>
      <c r="D5" s="117"/>
      <c r="E5" s="106"/>
      <c r="F5" s="118"/>
      <c r="G5" s="105"/>
      <c r="H5" s="107"/>
      <c r="I5" s="108"/>
      <c r="J5" s="109"/>
      <c r="K5" s="110"/>
      <c r="L5" s="110"/>
    </row>
    <row r="6" spans="1:12" ht="21" customHeight="1">
      <c r="A6" s="114" t="s">
        <v>6</v>
      </c>
      <c r="B6" s="112" t="s">
        <v>0</v>
      </c>
      <c r="C6" s="112" t="s">
        <v>0</v>
      </c>
      <c r="D6" s="113"/>
      <c r="E6" s="112" t="s">
        <v>0</v>
      </c>
      <c r="F6" s="115" t="s">
        <v>0</v>
      </c>
      <c r="G6" s="51"/>
      <c r="H6" s="46"/>
      <c r="I6" s="46"/>
      <c r="L6" s="111"/>
    </row>
    <row r="7" spans="1:12" ht="28.5">
      <c r="A7" s="116" t="s">
        <v>7</v>
      </c>
      <c r="B7" s="58" t="s">
        <v>8</v>
      </c>
      <c r="C7" s="59" t="s">
        <v>9</v>
      </c>
      <c r="D7" s="60" t="s">
        <v>10</v>
      </c>
      <c r="E7" s="61" t="s">
        <v>11</v>
      </c>
      <c r="F7" s="59" t="s">
        <v>12</v>
      </c>
      <c r="G7" s="61" t="s">
        <v>13</v>
      </c>
      <c r="H7" s="60" t="s">
        <v>14</v>
      </c>
      <c r="I7" s="62" t="s">
        <v>15</v>
      </c>
      <c r="J7" s="65" t="s">
        <v>16</v>
      </c>
      <c r="K7" s="59" t="s">
        <v>17</v>
      </c>
      <c r="L7" s="63" t="s">
        <v>18</v>
      </c>
    </row>
    <row r="8" spans="1:12" ht="24.95" customHeight="1">
      <c r="A8" s="55">
        <f>F2</f>
        <v>44113</v>
      </c>
      <c r="B8" s="66">
        <f>'2020年10月'!D43</f>
        <v>49201</v>
      </c>
      <c r="C8" s="164">
        <f>'2020年10月'!E44</f>
        <v>29523</v>
      </c>
      <c r="D8" s="85">
        <f t="shared" ref="D8:D16" si="0">SUM(B8-C8)</f>
        <v>19678</v>
      </c>
      <c r="E8" s="68">
        <f>'2020年10月'!D39</f>
        <v>1</v>
      </c>
      <c r="F8" s="69">
        <f>'2020年10月'!D40</f>
        <v>2</v>
      </c>
      <c r="G8" s="68">
        <f t="shared" ref="G8:G16" si="1">SUM(E8+F8)</f>
        <v>3</v>
      </c>
      <c r="H8" s="70">
        <f t="shared" ref="H8:H16" si="2">E8/G8</f>
        <v>0.33333333333333331</v>
      </c>
      <c r="I8" s="71">
        <f t="shared" ref="I8:I16" si="3">B8/E8</f>
        <v>49201</v>
      </c>
      <c r="J8" s="71">
        <f t="shared" ref="J8:J16" si="4">C8/F8</f>
        <v>14761.5</v>
      </c>
      <c r="K8" s="72">
        <f t="shared" ref="K8:K16" si="5">I8/J8</f>
        <v>3.3330623581614334</v>
      </c>
      <c r="L8" s="73">
        <f t="shared" ref="L8:L16" si="6">B8/C8</f>
        <v>1.6665311790807167</v>
      </c>
    </row>
    <row r="9" spans="1:12" ht="24.95" customHeight="1">
      <c r="A9" s="136">
        <v>44136</v>
      </c>
      <c r="B9" s="74"/>
      <c r="C9" s="75"/>
      <c r="D9" s="85">
        <f t="shared" si="0"/>
        <v>0</v>
      </c>
      <c r="E9" s="76"/>
      <c r="F9" s="76"/>
      <c r="G9" s="68">
        <f t="shared" si="1"/>
        <v>0</v>
      </c>
      <c r="H9" s="70" t="e">
        <f t="shared" si="2"/>
        <v>#DIV/0!</v>
      </c>
      <c r="I9" s="71" t="e">
        <f t="shared" si="3"/>
        <v>#DIV/0!</v>
      </c>
      <c r="J9" s="71" t="e">
        <f t="shared" si="4"/>
        <v>#DIV/0!</v>
      </c>
      <c r="K9" s="72" t="e">
        <f t="shared" si="5"/>
        <v>#DIV/0!</v>
      </c>
      <c r="L9" s="73" t="e">
        <f t="shared" si="6"/>
        <v>#DIV/0!</v>
      </c>
    </row>
    <row r="10" spans="1:12" ht="24.95" customHeight="1">
      <c r="A10" s="55">
        <v>44166</v>
      </c>
      <c r="B10" s="74"/>
      <c r="C10" s="75"/>
      <c r="D10" s="85">
        <f t="shared" si="0"/>
        <v>0</v>
      </c>
      <c r="E10" s="76"/>
      <c r="F10" s="76"/>
      <c r="G10" s="68">
        <f t="shared" si="1"/>
        <v>0</v>
      </c>
      <c r="H10" s="70" t="e">
        <f t="shared" si="2"/>
        <v>#DIV/0!</v>
      </c>
      <c r="I10" s="71" t="e">
        <f t="shared" si="3"/>
        <v>#DIV/0!</v>
      </c>
      <c r="J10" s="71" t="e">
        <f t="shared" si="4"/>
        <v>#DIV/0!</v>
      </c>
      <c r="K10" s="72" t="e">
        <f t="shared" si="5"/>
        <v>#DIV/0!</v>
      </c>
      <c r="L10" s="73" t="e">
        <f t="shared" si="6"/>
        <v>#DIV/0!</v>
      </c>
    </row>
    <row r="11" spans="1:12" ht="24.95" customHeight="1">
      <c r="A11" s="56"/>
      <c r="B11" s="74"/>
      <c r="C11" s="75"/>
      <c r="D11" s="85">
        <f t="shared" si="0"/>
        <v>0</v>
      </c>
      <c r="E11" s="76"/>
      <c r="F11" s="76"/>
      <c r="G11" s="68">
        <f t="shared" si="1"/>
        <v>0</v>
      </c>
      <c r="H11" s="70" t="e">
        <f t="shared" si="2"/>
        <v>#DIV/0!</v>
      </c>
      <c r="I11" s="71" t="e">
        <f t="shared" si="3"/>
        <v>#DIV/0!</v>
      </c>
      <c r="J11" s="71" t="e">
        <f t="shared" si="4"/>
        <v>#DIV/0!</v>
      </c>
      <c r="K11" s="72" t="e">
        <f t="shared" si="5"/>
        <v>#DIV/0!</v>
      </c>
      <c r="L11" s="73" t="e">
        <f t="shared" si="6"/>
        <v>#DIV/0!</v>
      </c>
    </row>
    <row r="12" spans="1:12" ht="24.95" customHeight="1">
      <c r="A12" s="55"/>
      <c r="B12" s="74"/>
      <c r="C12" s="67"/>
      <c r="D12" s="85">
        <f t="shared" si="0"/>
        <v>0</v>
      </c>
      <c r="E12" s="76"/>
      <c r="F12" s="76"/>
      <c r="G12" s="68">
        <f t="shared" si="1"/>
        <v>0</v>
      </c>
      <c r="H12" s="70" t="e">
        <f t="shared" si="2"/>
        <v>#DIV/0!</v>
      </c>
      <c r="I12" s="71" t="e">
        <f t="shared" si="3"/>
        <v>#DIV/0!</v>
      </c>
      <c r="J12" s="71" t="e">
        <f t="shared" si="4"/>
        <v>#DIV/0!</v>
      </c>
      <c r="K12" s="72" t="e">
        <f t="shared" si="5"/>
        <v>#DIV/0!</v>
      </c>
      <c r="L12" s="73" t="e">
        <f t="shared" si="6"/>
        <v>#DIV/0!</v>
      </c>
    </row>
    <row r="13" spans="1:12" ht="24.95" customHeight="1">
      <c r="A13" s="56"/>
      <c r="B13" s="74"/>
      <c r="C13" s="75"/>
      <c r="D13" s="85">
        <f t="shared" si="0"/>
        <v>0</v>
      </c>
      <c r="E13" s="76"/>
      <c r="F13" s="76"/>
      <c r="G13" s="68">
        <f t="shared" si="1"/>
        <v>0</v>
      </c>
      <c r="H13" s="70" t="e">
        <f t="shared" si="2"/>
        <v>#DIV/0!</v>
      </c>
      <c r="I13" s="71" t="e">
        <f t="shared" si="3"/>
        <v>#DIV/0!</v>
      </c>
      <c r="J13" s="71" t="e">
        <f t="shared" si="4"/>
        <v>#DIV/0!</v>
      </c>
      <c r="K13" s="72" t="e">
        <f t="shared" si="5"/>
        <v>#DIV/0!</v>
      </c>
      <c r="L13" s="73" t="e">
        <f t="shared" si="6"/>
        <v>#DIV/0!</v>
      </c>
    </row>
    <row r="14" spans="1:12" ht="24.95" customHeight="1">
      <c r="A14" s="55"/>
      <c r="B14" s="74"/>
      <c r="C14" s="67"/>
      <c r="D14" s="85">
        <f t="shared" si="0"/>
        <v>0</v>
      </c>
      <c r="E14" s="76"/>
      <c r="F14" s="76"/>
      <c r="G14" s="68">
        <f t="shared" si="1"/>
        <v>0</v>
      </c>
      <c r="H14" s="70" t="e">
        <f t="shared" si="2"/>
        <v>#DIV/0!</v>
      </c>
      <c r="I14" s="71" t="e">
        <f t="shared" si="3"/>
        <v>#DIV/0!</v>
      </c>
      <c r="J14" s="71" t="e">
        <f t="shared" si="4"/>
        <v>#DIV/0!</v>
      </c>
      <c r="K14" s="72" t="e">
        <f t="shared" si="5"/>
        <v>#DIV/0!</v>
      </c>
      <c r="L14" s="73" t="e">
        <f t="shared" si="6"/>
        <v>#DIV/0!</v>
      </c>
    </row>
    <row r="15" spans="1:12" ht="24.95" customHeight="1">
      <c r="A15" s="56"/>
      <c r="B15" s="74"/>
      <c r="C15" s="67"/>
      <c r="D15" s="85">
        <f t="shared" si="0"/>
        <v>0</v>
      </c>
      <c r="E15" s="76"/>
      <c r="F15" s="76"/>
      <c r="G15" s="68">
        <f t="shared" si="1"/>
        <v>0</v>
      </c>
      <c r="H15" s="70" t="e">
        <f t="shared" si="2"/>
        <v>#DIV/0!</v>
      </c>
      <c r="I15" s="71" t="e">
        <f t="shared" si="3"/>
        <v>#DIV/0!</v>
      </c>
      <c r="J15" s="71" t="e">
        <f t="shared" si="4"/>
        <v>#DIV/0!</v>
      </c>
      <c r="K15" s="72" t="e">
        <f t="shared" si="5"/>
        <v>#DIV/0!</v>
      </c>
      <c r="L15" s="73" t="e">
        <f t="shared" si="6"/>
        <v>#DIV/0!</v>
      </c>
    </row>
    <row r="16" spans="1:12" ht="24.95" customHeight="1" thickBot="1">
      <c r="A16" s="57"/>
      <c r="B16" s="77"/>
      <c r="C16" s="78"/>
      <c r="D16" s="86">
        <f t="shared" si="0"/>
        <v>0</v>
      </c>
      <c r="E16" s="79"/>
      <c r="F16" s="79"/>
      <c r="G16" s="80">
        <f t="shared" si="1"/>
        <v>0</v>
      </c>
      <c r="H16" s="81" t="e">
        <f t="shared" si="2"/>
        <v>#DIV/0!</v>
      </c>
      <c r="I16" s="82" t="e">
        <f t="shared" si="3"/>
        <v>#DIV/0!</v>
      </c>
      <c r="J16" s="82" t="e">
        <f t="shared" si="4"/>
        <v>#DIV/0!</v>
      </c>
      <c r="K16" s="83" t="e">
        <f t="shared" si="5"/>
        <v>#DIV/0!</v>
      </c>
      <c r="L16" s="84" t="e">
        <f t="shared" si="6"/>
        <v>#DIV/0!</v>
      </c>
    </row>
    <row r="17" spans="1:12" ht="24.95" customHeight="1" thickTop="1">
      <c r="A17" s="87" t="s">
        <v>82</v>
      </c>
      <c r="B17" s="88">
        <f t="shared" ref="B17:G17" si="7">SUM(B8:B16)</f>
        <v>49201</v>
      </c>
      <c r="C17" s="89">
        <f t="shared" si="7"/>
        <v>29523</v>
      </c>
      <c r="D17" s="90">
        <f t="shared" si="7"/>
        <v>19678</v>
      </c>
      <c r="E17" s="91">
        <f t="shared" si="7"/>
        <v>1</v>
      </c>
      <c r="F17" s="92">
        <f t="shared" si="7"/>
        <v>2</v>
      </c>
      <c r="G17" s="91">
        <f t="shared" si="7"/>
        <v>3</v>
      </c>
      <c r="H17" s="93" t="e">
        <f>AVERAGE(H8:H16)</f>
        <v>#DIV/0!</v>
      </c>
      <c r="I17" s="89" t="e">
        <f>AVERAGE(I8:I16)</f>
        <v>#DIV/0!</v>
      </c>
      <c r="J17" s="89" t="e">
        <f>AVERAGE(J8:J16)</f>
        <v>#DIV/0!</v>
      </c>
      <c r="K17" s="94" t="e">
        <f>AVERAGE(K8:K16)</f>
        <v>#DIV/0!</v>
      </c>
      <c r="L17" s="95" t="e">
        <f>AVERAGE(L8:L16)</f>
        <v>#DIV/0!</v>
      </c>
    </row>
    <row r="18" spans="1:12">
      <c r="A18" s="54"/>
      <c r="J18" s="96"/>
      <c r="K18" s="97" t="s">
        <v>19</v>
      </c>
      <c r="L18" s="97" t="s">
        <v>20</v>
      </c>
    </row>
    <row r="19" spans="1:12">
      <c r="A19" s="54"/>
    </row>
  </sheetData>
  <mergeCells count="5">
    <mergeCell ref="B1:D1"/>
    <mergeCell ref="F1:G1"/>
    <mergeCell ref="B2:D2"/>
    <mergeCell ref="F2:G2"/>
    <mergeCell ref="B3:D3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7A046-3A9D-4747-A847-AAEEFC12370E}">
  <dimension ref="A1:P63"/>
  <sheetViews>
    <sheetView topLeftCell="A25" zoomScale="98" zoomScaleNormal="98" zoomScaleSheetLayoutView="100" workbookViewId="0">
      <pane activePane="bottomRight" state="frozen"/>
      <selection activeCell="E45" sqref="E45"/>
    </sheetView>
  </sheetViews>
  <sheetFormatPr defaultColWidth="10" defaultRowHeight="13.5" customHeight="1"/>
  <cols>
    <col min="1" max="1" width="9.625" customWidth="1"/>
    <col min="2" max="2" width="5.25" bestFit="1" customWidth="1"/>
    <col min="3" max="3" width="13.875" style="146" customWidth="1"/>
    <col min="4" max="4" width="11.375" style="139" customWidth="1"/>
    <col min="5" max="5" width="7.125" bestFit="1" customWidth="1"/>
    <col min="6" max="6" width="16.5" bestFit="1" customWidth="1"/>
    <col min="7" max="7" width="13.125" customWidth="1"/>
    <col min="8" max="8" width="11" bestFit="1" customWidth="1"/>
    <col min="9" max="9" width="15.5" bestFit="1" customWidth="1"/>
    <col min="10" max="10" width="12.125" bestFit="1" customWidth="1"/>
    <col min="11" max="11" width="9" bestFit="1" customWidth="1"/>
    <col min="12" max="12" width="5.25" bestFit="1" customWidth="1"/>
    <col min="13" max="13" width="8.25" bestFit="1" customWidth="1"/>
    <col min="14" max="14" width="9.5" bestFit="1" customWidth="1"/>
    <col min="15" max="15" width="7.875" style="139" bestFit="1" customWidth="1"/>
  </cols>
  <sheetData>
    <row r="1" spans="1:16" ht="14.25" thickBot="1">
      <c r="A1" s="39" t="s">
        <v>21</v>
      </c>
      <c r="B1" s="40" t="s">
        <v>22</v>
      </c>
      <c r="C1" s="145" t="s">
        <v>23</v>
      </c>
      <c r="D1" s="157" t="s">
        <v>24</v>
      </c>
      <c r="E1" s="40" t="s">
        <v>25</v>
      </c>
      <c r="F1" s="40" t="s">
        <v>26</v>
      </c>
      <c r="G1" s="40" t="s">
        <v>27</v>
      </c>
      <c r="H1" s="40" t="s">
        <v>28</v>
      </c>
      <c r="I1" s="40" t="s">
        <v>29</v>
      </c>
      <c r="J1" s="40" t="s">
        <v>30</v>
      </c>
      <c r="K1" s="40" t="s">
        <v>31</v>
      </c>
      <c r="L1" s="40" t="s">
        <v>32</v>
      </c>
      <c r="M1" s="40" t="s">
        <v>33</v>
      </c>
      <c r="N1" s="126" t="s">
        <v>34</v>
      </c>
      <c r="O1" s="138" t="s">
        <v>35</v>
      </c>
    </row>
    <row r="2" spans="1:16" ht="13.5" customHeight="1">
      <c r="A2" t="s">
        <v>104</v>
      </c>
      <c r="B2" t="s">
        <v>95</v>
      </c>
      <c r="C2" s="146">
        <v>22000</v>
      </c>
      <c r="D2" s="139" t="s">
        <v>78</v>
      </c>
      <c r="E2" t="s">
        <v>96</v>
      </c>
      <c r="F2" s="133" t="s">
        <v>98</v>
      </c>
      <c r="G2">
        <v>136.678</v>
      </c>
      <c r="H2" t="s">
        <v>96</v>
      </c>
      <c r="I2" t="s">
        <v>101</v>
      </c>
      <c r="J2" s="152">
        <v>136.297</v>
      </c>
      <c r="K2" t="s">
        <v>108</v>
      </c>
      <c r="L2" t="s">
        <v>81</v>
      </c>
      <c r="N2">
        <v>38</v>
      </c>
      <c r="O2" s="139">
        <v>-8382</v>
      </c>
      <c r="P2" s="156"/>
    </row>
    <row r="3" spans="1:16">
      <c r="A3" t="s">
        <v>105</v>
      </c>
      <c r="B3" t="s">
        <v>95</v>
      </c>
      <c r="C3" s="146">
        <v>11200</v>
      </c>
      <c r="D3" s="139" t="s">
        <v>78</v>
      </c>
      <c r="E3" t="s">
        <v>96</v>
      </c>
      <c r="F3" t="s">
        <v>99</v>
      </c>
      <c r="G3">
        <v>0.70979999999999999</v>
      </c>
      <c r="H3" t="s">
        <v>96</v>
      </c>
      <c r="I3" t="s">
        <v>102</v>
      </c>
      <c r="J3" s="144">
        <v>0.71399999999999997</v>
      </c>
      <c r="K3" t="s">
        <v>108</v>
      </c>
      <c r="L3" t="s">
        <v>44</v>
      </c>
      <c r="M3" s="153">
        <v>42</v>
      </c>
      <c r="N3" s="10"/>
      <c r="O3" s="139">
        <v>49201</v>
      </c>
      <c r="P3" s="156"/>
    </row>
    <row r="4" spans="1:16">
      <c r="A4" t="s">
        <v>106</v>
      </c>
      <c r="B4" t="s">
        <v>95</v>
      </c>
      <c r="C4" s="146">
        <v>87000</v>
      </c>
      <c r="D4" s="139" t="s">
        <v>78</v>
      </c>
      <c r="E4" t="s">
        <v>96</v>
      </c>
      <c r="F4" t="s">
        <v>100</v>
      </c>
      <c r="G4">
        <v>70.116</v>
      </c>
      <c r="H4" t="s">
        <v>96</v>
      </c>
      <c r="I4" t="s">
        <v>107</v>
      </c>
      <c r="J4" s="152">
        <v>69.873000000000005</v>
      </c>
      <c r="K4" t="s">
        <v>108</v>
      </c>
      <c r="L4" t="s">
        <v>103</v>
      </c>
      <c r="M4" s="10"/>
      <c r="N4" s="153">
        <v>243</v>
      </c>
      <c r="O4" s="139">
        <v>-21141</v>
      </c>
      <c r="P4" s="156"/>
    </row>
    <row r="5" spans="1:16">
      <c r="M5" s="10"/>
      <c r="N5" s="10"/>
    </row>
    <row r="6" spans="1:16">
      <c r="N6" s="10"/>
    </row>
    <row r="7" spans="1:16">
      <c r="N7" s="10"/>
    </row>
    <row r="8" spans="1:16">
      <c r="M8" s="10"/>
      <c r="N8" s="10"/>
    </row>
    <row r="9" spans="1:16">
      <c r="M9" s="10"/>
      <c r="N9" s="10"/>
    </row>
    <row r="10" spans="1:16">
      <c r="M10" s="10"/>
      <c r="N10" s="10"/>
    </row>
    <row r="11" spans="1:16">
      <c r="M11" s="10"/>
      <c r="N11" s="10"/>
    </row>
    <row r="12" spans="1:16">
      <c r="M12" s="10"/>
      <c r="N12" s="10"/>
    </row>
    <row r="13" spans="1:16">
      <c r="M13" s="10"/>
      <c r="N13" s="10"/>
    </row>
    <row r="14" spans="1:16">
      <c r="M14" s="10"/>
      <c r="N14" s="10"/>
    </row>
    <row r="15" spans="1:16">
      <c r="M15" s="10"/>
      <c r="N15" s="10"/>
    </row>
    <row r="16" spans="1:16">
      <c r="M16" s="10"/>
      <c r="N16" s="10"/>
    </row>
    <row r="17" spans="1:15">
      <c r="M17" s="10"/>
      <c r="N17" s="10"/>
    </row>
    <row r="18" spans="1:15">
      <c r="M18" s="10"/>
      <c r="N18" s="10"/>
    </row>
    <row r="19" spans="1:15">
      <c r="M19" s="10"/>
      <c r="N19" s="10"/>
    </row>
    <row r="20" spans="1:15">
      <c r="M20" s="10"/>
      <c r="N20" s="10"/>
    </row>
    <row r="21" spans="1:15">
      <c r="M21" s="10"/>
      <c r="N21" s="10"/>
    </row>
    <row r="22" spans="1:15">
      <c r="M22" s="10"/>
      <c r="N22" s="10"/>
    </row>
    <row r="23" spans="1:15">
      <c r="M23" s="10"/>
      <c r="N23" s="10"/>
    </row>
    <row r="24" spans="1:15">
      <c r="M24" s="10"/>
      <c r="N24" s="10"/>
    </row>
    <row r="25" spans="1:15">
      <c r="M25" s="10"/>
      <c r="N25" s="10"/>
    </row>
    <row r="26" spans="1:15" ht="14.25" thickBot="1">
      <c r="A26" s="42"/>
      <c r="B26" s="42"/>
      <c r="C26" s="147"/>
      <c r="D26" s="140"/>
      <c r="E26" s="42"/>
      <c r="F26" s="42"/>
      <c r="G26" s="42"/>
      <c r="H26" s="42"/>
      <c r="I26" s="42"/>
      <c r="J26" s="42"/>
      <c r="K26" s="42"/>
      <c r="L26" s="42"/>
      <c r="M26" s="43"/>
      <c r="N26" s="43"/>
      <c r="O26" s="140"/>
    </row>
    <row r="27" spans="1:15" ht="14.25" thickTop="1">
      <c r="L27" s="44" t="s">
        <v>45</v>
      </c>
      <c r="M27" s="10">
        <f>SUM(M2:M26)</f>
        <v>42</v>
      </c>
      <c r="N27" s="10">
        <f t="shared" ref="N27:O27" si="0">SUM(N2:N26)</f>
        <v>281</v>
      </c>
      <c r="O27" s="141">
        <f t="shared" si="0"/>
        <v>19678</v>
      </c>
    </row>
    <row r="28" spans="1:15">
      <c r="M28" s="10"/>
      <c r="N28" s="10"/>
    </row>
    <row r="29" spans="1:15">
      <c r="M29" s="10"/>
      <c r="N29" s="10" t="s">
        <v>109</v>
      </c>
      <c r="O29" s="139">
        <f>SUMIF(O2:O4,"&gt;0")</f>
        <v>49201</v>
      </c>
    </row>
    <row r="30" spans="1:15" ht="13.5" customHeight="1">
      <c r="N30" t="s">
        <v>110</v>
      </c>
      <c r="O30" s="139">
        <f>SUMIF(O2:O4,"&lt;0",O2:O4)</f>
        <v>-29523</v>
      </c>
    </row>
    <row r="31" spans="1:15">
      <c r="L31" s="11"/>
      <c r="M31" s="12"/>
      <c r="N31" s="12"/>
    </row>
    <row r="33" spans="3:9" ht="13.5" customHeight="1" thickBot="1"/>
    <row r="34" spans="3:9" ht="14.25" thickBot="1">
      <c r="C34" s="179" t="s">
        <v>46</v>
      </c>
      <c r="D34" s="180"/>
      <c r="F34" s="181" t="s">
        <v>47</v>
      </c>
      <c r="G34" s="182"/>
      <c r="H34" s="143" t="s">
        <v>48</v>
      </c>
      <c r="I34" s="31" t="s">
        <v>49</v>
      </c>
    </row>
    <row r="35" spans="3:9">
      <c r="C35" s="148" t="s">
        <v>50</v>
      </c>
      <c r="D35" s="158" t="s">
        <v>97</v>
      </c>
      <c r="F35" s="154" t="s">
        <v>104</v>
      </c>
      <c r="G35" s="15">
        <v>1</v>
      </c>
      <c r="H35" s="21">
        <v>1</v>
      </c>
      <c r="I35" s="24"/>
    </row>
    <row r="36" spans="3:9">
      <c r="C36" s="149" t="s">
        <v>51</v>
      </c>
      <c r="D36" s="159">
        <v>3</v>
      </c>
      <c r="F36" s="154" t="s">
        <v>105</v>
      </c>
      <c r="G36" s="15">
        <v>1</v>
      </c>
      <c r="H36" s="21">
        <v>1</v>
      </c>
      <c r="I36" s="18"/>
    </row>
    <row r="37" spans="3:9">
      <c r="C37" s="149" t="s">
        <v>52</v>
      </c>
      <c r="D37" s="159">
        <v>0</v>
      </c>
      <c r="F37" s="154" t="s">
        <v>106</v>
      </c>
      <c r="G37" s="15">
        <v>1</v>
      </c>
      <c r="H37" s="21">
        <v>1</v>
      </c>
      <c r="I37" s="18"/>
    </row>
    <row r="38" spans="3:9">
      <c r="C38" s="149" t="s">
        <v>53</v>
      </c>
      <c r="D38" s="159">
        <v>3</v>
      </c>
      <c r="F38" s="2"/>
      <c r="G38" s="17"/>
      <c r="H38" s="22"/>
      <c r="I38" s="18"/>
    </row>
    <row r="39" spans="3:9">
      <c r="C39" s="149" t="s">
        <v>54</v>
      </c>
      <c r="D39" s="159">
        <v>1</v>
      </c>
      <c r="F39" s="2"/>
      <c r="G39" s="17"/>
      <c r="H39" s="22"/>
      <c r="I39" s="18"/>
    </row>
    <row r="40" spans="3:9">
      <c r="C40" s="149" t="s">
        <v>55</v>
      </c>
      <c r="D40" s="160">
        <v>2</v>
      </c>
      <c r="F40" s="2"/>
      <c r="G40" s="17"/>
      <c r="H40" s="22"/>
      <c r="I40" s="18"/>
    </row>
    <row r="41" spans="3:9">
      <c r="C41" s="149" t="s">
        <v>56</v>
      </c>
      <c r="D41" s="159">
        <v>0</v>
      </c>
      <c r="F41" s="2"/>
      <c r="G41" s="17"/>
      <c r="H41" s="22"/>
      <c r="I41" s="18"/>
    </row>
    <row r="42" spans="3:9">
      <c r="C42" s="150" t="s">
        <v>57</v>
      </c>
      <c r="D42" s="161">
        <v>0</v>
      </c>
      <c r="F42" s="2"/>
      <c r="G42" s="17"/>
      <c r="H42" s="22"/>
      <c r="I42" s="18"/>
    </row>
    <row r="43" spans="3:9">
      <c r="C43" s="149" t="s">
        <v>58</v>
      </c>
      <c r="D43" s="159">
        <v>49201</v>
      </c>
      <c r="F43" s="2"/>
      <c r="G43" s="17"/>
      <c r="H43" s="22"/>
      <c r="I43" s="18"/>
    </row>
    <row r="44" spans="3:9">
      <c r="C44" s="149" t="s">
        <v>59</v>
      </c>
      <c r="D44" s="160">
        <f>O30</f>
        <v>-29523</v>
      </c>
      <c r="E44">
        <v>29523</v>
      </c>
      <c r="F44" s="2"/>
      <c r="G44" s="17"/>
      <c r="H44" s="22"/>
      <c r="I44" s="18"/>
    </row>
    <row r="45" spans="3:9">
      <c r="C45" s="149" t="s">
        <v>60</v>
      </c>
      <c r="D45" s="159">
        <f>SUM(D43:D44)</f>
        <v>19678</v>
      </c>
      <c r="F45" s="5"/>
      <c r="G45" s="15"/>
      <c r="H45" s="21"/>
      <c r="I45" s="16"/>
    </row>
    <row r="46" spans="3:9">
      <c r="C46" s="149" t="s">
        <v>15</v>
      </c>
      <c r="D46" s="162">
        <f>O29</f>
        <v>49201</v>
      </c>
      <c r="F46" s="2"/>
      <c r="G46" s="17"/>
      <c r="H46" s="22"/>
      <c r="I46" s="18"/>
    </row>
    <row r="47" spans="3:9">
      <c r="C47" s="149" t="s">
        <v>16</v>
      </c>
      <c r="D47" s="159">
        <f>O30/2</f>
        <v>-14761.5</v>
      </c>
      <c r="F47" s="2"/>
      <c r="G47" s="17"/>
      <c r="H47" s="22"/>
      <c r="I47" s="18"/>
    </row>
    <row r="48" spans="3:9">
      <c r="C48" s="149" t="s">
        <v>61</v>
      </c>
      <c r="D48" s="159">
        <v>0</v>
      </c>
      <c r="F48" s="2"/>
      <c r="G48" s="17"/>
      <c r="H48" s="22"/>
      <c r="I48" s="18"/>
    </row>
    <row r="49" spans="3:10">
      <c r="C49" s="149" t="s">
        <v>62</v>
      </c>
      <c r="D49" s="159">
        <v>0</v>
      </c>
      <c r="F49" s="2"/>
      <c r="G49" s="17"/>
      <c r="H49" s="22"/>
      <c r="I49" s="18"/>
    </row>
    <row r="50" spans="3:10">
      <c r="C50" s="149" t="s">
        <v>63</v>
      </c>
      <c r="D50" s="159">
        <v>243</v>
      </c>
      <c r="F50" s="2"/>
      <c r="G50" s="17"/>
      <c r="H50" s="22"/>
      <c r="I50" s="18"/>
    </row>
    <row r="51" spans="3:10" ht="14.25" thickBot="1">
      <c r="C51" s="151" t="s">
        <v>14</v>
      </c>
      <c r="D51" s="163">
        <v>33</v>
      </c>
      <c r="F51" s="2"/>
      <c r="G51" s="17"/>
      <c r="H51" s="22"/>
      <c r="I51" s="18"/>
    </row>
    <row r="52" spans="3:10">
      <c r="F52" s="2"/>
      <c r="G52" s="17"/>
      <c r="H52" s="22"/>
      <c r="I52" s="18"/>
    </row>
    <row r="53" spans="3:10" ht="14.25" thickBot="1">
      <c r="F53" s="3"/>
      <c r="G53" s="19"/>
      <c r="H53" s="23"/>
      <c r="I53" s="20"/>
    </row>
    <row r="54" spans="3:10" ht="14.25" thickBot="1">
      <c r="F54" s="38" t="s">
        <v>45</v>
      </c>
      <c r="G54" s="45">
        <f>SUM(G35:G53)</f>
        <v>3</v>
      </c>
      <c r="H54" s="45">
        <f>SUM(H35:H53)</f>
        <v>3</v>
      </c>
      <c r="I54" s="45">
        <f>SUM(I35:I53)</f>
        <v>0</v>
      </c>
    </row>
    <row r="57" spans="3:10" ht="14.25" thickBot="1">
      <c r="F57" s="183" t="s">
        <v>64</v>
      </c>
      <c r="G57" s="182"/>
      <c r="H57" s="132" t="s">
        <v>48</v>
      </c>
      <c r="I57" s="29" t="s">
        <v>49</v>
      </c>
      <c r="J57" s="30" t="s">
        <v>65</v>
      </c>
    </row>
    <row r="58" spans="3:10">
      <c r="F58" s="5" t="s">
        <v>66</v>
      </c>
      <c r="G58" s="15">
        <v>0</v>
      </c>
      <c r="H58" s="21">
        <v>0</v>
      </c>
      <c r="I58" s="25">
        <v>0</v>
      </c>
      <c r="J58" s="26">
        <v>0</v>
      </c>
    </row>
    <row r="59" spans="3:10">
      <c r="F59" s="2" t="s">
        <v>67</v>
      </c>
      <c r="G59" s="17">
        <v>0</v>
      </c>
      <c r="H59" s="17">
        <v>0</v>
      </c>
      <c r="I59" s="22">
        <v>0</v>
      </c>
      <c r="J59" s="27">
        <v>0</v>
      </c>
    </row>
    <row r="60" spans="3:10">
      <c r="F60" s="2" t="s">
        <v>68</v>
      </c>
      <c r="G60" s="17">
        <v>0</v>
      </c>
      <c r="H60" s="17">
        <v>0</v>
      </c>
      <c r="I60" s="22">
        <v>0</v>
      </c>
      <c r="J60" s="27">
        <v>0</v>
      </c>
    </row>
    <row r="61" spans="3:10">
      <c r="F61" s="2" t="s">
        <v>69</v>
      </c>
      <c r="G61" s="17">
        <v>0</v>
      </c>
      <c r="H61" s="17">
        <v>0</v>
      </c>
      <c r="I61" s="22">
        <v>0</v>
      </c>
      <c r="J61" s="27">
        <v>0</v>
      </c>
    </row>
    <row r="62" spans="3:10" ht="14.25" thickBot="1">
      <c r="F62" s="33" t="s">
        <v>70</v>
      </c>
      <c r="G62" s="34">
        <v>0</v>
      </c>
      <c r="H62" s="34">
        <v>0</v>
      </c>
      <c r="I62" s="35">
        <v>0</v>
      </c>
      <c r="J62" s="36">
        <v>0</v>
      </c>
    </row>
    <row r="63" spans="3:10" ht="14.25" thickBot="1">
      <c r="F63" s="32" t="s">
        <v>45</v>
      </c>
      <c r="G63" s="32"/>
      <c r="H63" s="32"/>
      <c r="I63" s="37"/>
      <c r="J63" s="125">
        <f>SUM(J58:J62)</f>
        <v>0</v>
      </c>
    </row>
  </sheetData>
  <sortState xmlns:xlrd2="http://schemas.microsoft.com/office/spreadsheetml/2017/richdata2" ref="A2:P4">
    <sortCondition ref="F2:F4"/>
  </sortState>
  <mergeCells count="3">
    <mergeCell ref="C34:D34"/>
    <mergeCell ref="F34:G34"/>
    <mergeCell ref="F57:G57"/>
  </mergeCells>
  <phoneticPr fontId="13"/>
  <dataValidations count="2">
    <dataValidation type="list" allowBlank="1" showInputMessage="1" showErrorMessage="1" sqref="B2:B17" xr:uid="{90C409AD-91BB-4FFC-8A8D-B7F78FA56E2B}">
      <formula1>"買,売"</formula1>
    </dataValidation>
    <dataValidation type="list" allowBlank="1" showInputMessage="1" showErrorMessage="1" sqref="L2:L24" xr:uid="{D2A632F7-F597-4BF6-9101-27B6FE4EFEBB}">
      <formula1>"勝ち,負け"</formula1>
    </dataValidation>
  </dataValidations>
  <pageMargins left="0.69861111111111107" right="0.69861111111111107" top="0.75" bottom="0.75" header="0.3" footer="0.3"/>
  <pageSetup paperSize="9" firstPageNumber="4294963191" orientation="portrait" horizontalDpi="12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FC566-2705-4A60-A8EC-B62BA18A1E32}">
  <dimension ref="A1:O63"/>
  <sheetViews>
    <sheetView zoomScale="98" zoomScaleNormal="98" zoomScaleSheetLayoutView="100" workbookViewId="0">
      <pane activePane="bottomRight" state="frozen"/>
      <selection activeCell="I5" sqref="I5"/>
    </sheetView>
  </sheetViews>
  <sheetFormatPr defaultColWidth="10" defaultRowHeight="13.5" customHeight="1"/>
  <cols>
    <col min="1" max="1" width="9.625" customWidth="1"/>
    <col min="3" max="3" width="17.25" customWidth="1"/>
    <col min="4" max="4" width="32.75" customWidth="1"/>
    <col min="5" max="5" width="6.875" customWidth="1"/>
    <col min="6" max="6" width="15.875" customWidth="1"/>
    <col min="7" max="7" width="13.125" customWidth="1"/>
    <col min="8" max="8" width="11.25" customWidth="1"/>
    <col min="9" max="9" width="15.875" customWidth="1"/>
    <col min="11" max="11" width="18.375" customWidth="1"/>
    <col min="12" max="12" width="9" customWidth="1"/>
    <col min="15" max="15" width="15.875" style="139" customWidth="1"/>
  </cols>
  <sheetData>
    <row r="1" spans="1:15" ht="14.25" thickBot="1">
      <c r="A1" s="39" t="s">
        <v>21</v>
      </c>
      <c r="B1" s="40" t="s">
        <v>22</v>
      </c>
      <c r="C1" s="40" t="s">
        <v>23</v>
      </c>
      <c r="D1" s="40" t="s">
        <v>24</v>
      </c>
      <c r="E1" s="40" t="s">
        <v>25</v>
      </c>
      <c r="F1" s="40" t="s">
        <v>26</v>
      </c>
      <c r="G1" s="40" t="s">
        <v>27</v>
      </c>
      <c r="H1" s="40" t="s">
        <v>28</v>
      </c>
      <c r="I1" s="40" t="s">
        <v>29</v>
      </c>
      <c r="J1" s="40" t="s">
        <v>30</v>
      </c>
      <c r="K1" s="40" t="s">
        <v>31</v>
      </c>
      <c r="L1" s="40" t="s">
        <v>32</v>
      </c>
      <c r="M1" s="40" t="s">
        <v>33</v>
      </c>
      <c r="N1" s="126" t="s">
        <v>34</v>
      </c>
      <c r="O1" s="138" t="s">
        <v>35</v>
      </c>
    </row>
    <row r="2" spans="1:15" ht="13.5" customHeight="1">
      <c r="A2" t="s">
        <v>74</v>
      </c>
      <c r="B2" t="s">
        <v>75</v>
      </c>
      <c r="C2" t="s">
        <v>77</v>
      </c>
      <c r="D2" t="s">
        <v>78</v>
      </c>
      <c r="E2" t="s">
        <v>76</v>
      </c>
      <c r="F2" s="133" t="s">
        <v>79</v>
      </c>
      <c r="G2">
        <v>10.4168</v>
      </c>
      <c r="H2" t="s">
        <v>76</v>
      </c>
      <c r="I2" t="s">
        <v>83</v>
      </c>
      <c r="J2" s="135">
        <v>10.436</v>
      </c>
      <c r="K2" t="s">
        <v>80</v>
      </c>
      <c r="L2" t="s">
        <v>81</v>
      </c>
      <c r="M2">
        <v>0</v>
      </c>
      <c r="N2">
        <v>68</v>
      </c>
      <c r="O2" s="139">
        <v>-230</v>
      </c>
    </row>
    <row r="3" spans="1:15">
      <c r="A3" t="s">
        <v>85</v>
      </c>
      <c r="B3" t="s">
        <v>86</v>
      </c>
      <c r="C3" t="s">
        <v>91</v>
      </c>
      <c r="D3" t="s">
        <v>78</v>
      </c>
      <c r="E3" t="s">
        <v>76</v>
      </c>
      <c r="F3" t="s">
        <v>87</v>
      </c>
      <c r="G3">
        <v>137.441</v>
      </c>
      <c r="H3" t="s">
        <v>76</v>
      </c>
      <c r="I3" t="s">
        <v>88</v>
      </c>
      <c r="J3" s="137">
        <v>137202</v>
      </c>
      <c r="K3" t="s">
        <v>80</v>
      </c>
      <c r="L3" t="s">
        <v>81</v>
      </c>
      <c r="M3" s="10"/>
      <c r="N3" s="10">
        <v>24</v>
      </c>
      <c r="O3" s="139">
        <v>-43200</v>
      </c>
    </row>
    <row r="4" spans="1:15">
      <c r="A4" t="s">
        <v>89</v>
      </c>
      <c r="B4" t="s">
        <v>86</v>
      </c>
      <c r="C4">
        <v>1000</v>
      </c>
      <c r="D4" t="s">
        <v>78</v>
      </c>
      <c r="E4" t="s">
        <v>76</v>
      </c>
      <c r="F4" t="s">
        <v>90</v>
      </c>
      <c r="G4">
        <v>0.66642000000000001</v>
      </c>
      <c r="H4" t="s">
        <v>76</v>
      </c>
      <c r="I4" t="s">
        <v>92</v>
      </c>
      <c r="K4" t="s">
        <v>80</v>
      </c>
      <c r="L4" t="s">
        <v>81</v>
      </c>
      <c r="M4" s="10">
        <v>0</v>
      </c>
      <c r="N4" s="10">
        <v>23</v>
      </c>
      <c r="O4" s="139">
        <v>-55141</v>
      </c>
    </row>
    <row r="5" spans="1:15">
      <c r="A5" t="s">
        <v>85</v>
      </c>
      <c r="B5" t="s">
        <v>86</v>
      </c>
      <c r="C5" t="s">
        <v>94</v>
      </c>
      <c r="D5" t="s">
        <v>78</v>
      </c>
      <c r="E5" t="s">
        <v>76</v>
      </c>
      <c r="F5" t="s">
        <v>93</v>
      </c>
      <c r="G5">
        <v>136.75700000000001</v>
      </c>
      <c r="H5" t="s">
        <v>76</v>
      </c>
      <c r="M5" s="10"/>
      <c r="N5" s="10"/>
    </row>
    <row r="6" spans="1:15">
      <c r="N6" s="10"/>
    </row>
    <row r="7" spans="1:15">
      <c r="N7" s="10"/>
    </row>
    <row r="8" spans="1:15">
      <c r="M8" s="10"/>
      <c r="N8" s="10"/>
    </row>
    <row r="9" spans="1:15">
      <c r="M9" s="10"/>
      <c r="N9" s="10"/>
    </row>
    <row r="10" spans="1:15">
      <c r="M10" s="10"/>
      <c r="N10" s="10"/>
    </row>
    <row r="11" spans="1:15">
      <c r="M11" s="10"/>
      <c r="N11" s="10"/>
    </row>
    <row r="12" spans="1:15">
      <c r="M12" s="10"/>
      <c r="N12" s="10"/>
    </row>
    <row r="13" spans="1:15">
      <c r="M13" s="10"/>
      <c r="N13" s="10"/>
    </row>
    <row r="14" spans="1:15">
      <c r="M14" s="10"/>
      <c r="N14" s="10"/>
    </row>
    <row r="15" spans="1:15">
      <c r="M15" s="10"/>
      <c r="N15" s="10"/>
    </row>
    <row r="16" spans="1:15">
      <c r="M16" s="10"/>
      <c r="N16" s="10"/>
    </row>
    <row r="17" spans="1:15">
      <c r="M17" s="10"/>
      <c r="N17" s="10"/>
    </row>
    <row r="18" spans="1:15">
      <c r="M18" s="10"/>
      <c r="N18" s="10"/>
    </row>
    <row r="19" spans="1:15">
      <c r="M19" s="10"/>
      <c r="N19" s="10"/>
    </row>
    <row r="20" spans="1:15">
      <c r="M20" s="10"/>
      <c r="N20" s="10"/>
    </row>
    <row r="21" spans="1:15">
      <c r="M21" s="10"/>
      <c r="N21" s="10"/>
    </row>
    <row r="22" spans="1:15">
      <c r="M22" s="10"/>
      <c r="N22" s="10"/>
    </row>
    <row r="23" spans="1:15">
      <c r="M23" s="10"/>
      <c r="N23" s="10"/>
    </row>
    <row r="24" spans="1:15">
      <c r="M24" s="10"/>
      <c r="N24" s="10"/>
    </row>
    <row r="25" spans="1:15">
      <c r="M25" s="10"/>
      <c r="N25" s="10"/>
    </row>
    <row r="26" spans="1:15" ht="14.25" thickBo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  <c r="N26" s="43"/>
      <c r="O26" s="140"/>
    </row>
    <row r="27" spans="1:15" ht="14.25" thickTop="1">
      <c r="L27" s="44" t="s">
        <v>45</v>
      </c>
      <c r="M27" s="10">
        <f>SUM(M2:M26)</f>
        <v>0</v>
      </c>
      <c r="N27" s="10">
        <f t="shared" ref="N27:O27" si="0">SUM(N2:N26)</f>
        <v>115</v>
      </c>
      <c r="O27" s="141">
        <f t="shared" si="0"/>
        <v>-98571</v>
      </c>
    </row>
    <row r="28" spans="1:15">
      <c r="M28" s="10"/>
      <c r="N28" s="10"/>
    </row>
    <row r="29" spans="1:15">
      <c r="M29" s="10"/>
      <c r="N29" s="10"/>
    </row>
    <row r="31" spans="1:15">
      <c r="L31" s="11"/>
      <c r="M31" s="12"/>
      <c r="N31" s="12"/>
    </row>
    <row r="34" spans="3:9" ht="14.25" thickBot="1">
      <c r="C34" s="179" t="s">
        <v>46</v>
      </c>
      <c r="D34" s="180"/>
      <c r="F34" s="183" t="s">
        <v>47</v>
      </c>
      <c r="G34" s="182"/>
      <c r="H34" s="142" t="s">
        <v>48</v>
      </c>
      <c r="I34" s="31" t="s">
        <v>49</v>
      </c>
    </row>
    <row r="35" spans="3:9">
      <c r="C35" s="5" t="s">
        <v>50</v>
      </c>
      <c r="D35" s="6" t="s">
        <v>84</v>
      </c>
      <c r="F35" s="5"/>
      <c r="G35" s="15"/>
      <c r="H35" s="21"/>
      <c r="I35" s="24"/>
    </row>
    <row r="36" spans="3:9">
      <c r="C36" s="2" t="s">
        <v>51</v>
      </c>
      <c r="D36" s="1"/>
      <c r="F36" s="2"/>
      <c r="G36" s="17"/>
      <c r="H36" s="22"/>
      <c r="I36" s="18"/>
    </row>
    <row r="37" spans="3:9">
      <c r="C37" s="2" t="s">
        <v>52</v>
      </c>
      <c r="D37" s="1"/>
      <c r="F37" s="2"/>
      <c r="G37" s="17"/>
      <c r="H37" s="22"/>
      <c r="I37" s="18"/>
    </row>
    <row r="38" spans="3:9">
      <c r="C38" s="2" t="s">
        <v>53</v>
      </c>
      <c r="D38" s="1"/>
      <c r="F38" s="2"/>
      <c r="G38" s="17"/>
      <c r="H38" s="22"/>
      <c r="I38" s="18"/>
    </row>
    <row r="39" spans="3:9">
      <c r="C39" s="2" t="s">
        <v>54</v>
      </c>
      <c r="D39" s="1"/>
      <c r="F39" s="2"/>
      <c r="G39" s="17"/>
      <c r="H39" s="22"/>
      <c r="I39" s="18"/>
    </row>
    <row r="40" spans="3:9">
      <c r="C40" s="2" t="s">
        <v>55</v>
      </c>
      <c r="D40" s="4"/>
      <c r="F40" s="2"/>
      <c r="G40" s="17"/>
      <c r="H40" s="22"/>
      <c r="I40" s="18"/>
    </row>
    <row r="41" spans="3:9">
      <c r="C41" s="2" t="s">
        <v>56</v>
      </c>
      <c r="D41" s="1"/>
      <c r="F41" s="2"/>
      <c r="G41" s="17"/>
      <c r="H41" s="22"/>
      <c r="I41" s="18"/>
    </row>
    <row r="42" spans="3:9">
      <c r="C42" s="8" t="s">
        <v>57</v>
      </c>
      <c r="D42" s="9"/>
      <c r="F42" s="2"/>
      <c r="G42" s="17"/>
      <c r="H42" s="22"/>
      <c r="I42" s="18"/>
    </row>
    <row r="43" spans="3:9">
      <c r="C43" s="2" t="s">
        <v>58</v>
      </c>
      <c r="D43" s="1"/>
      <c r="F43" s="2"/>
      <c r="G43" s="17"/>
      <c r="H43" s="22"/>
      <c r="I43" s="18"/>
    </row>
    <row r="44" spans="3:9">
      <c r="C44" s="2" t="s">
        <v>59</v>
      </c>
      <c r="D44" s="4"/>
      <c r="F44" s="2"/>
      <c r="G44" s="17"/>
      <c r="H44" s="22"/>
      <c r="I44" s="18"/>
    </row>
    <row r="45" spans="3:9">
      <c r="C45" s="2" t="s">
        <v>60</v>
      </c>
      <c r="D45" s="1"/>
      <c r="F45" s="5"/>
      <c r="G45" s="15"/>
      <c r="H45" s="21"/>
      <c r="I45" s="16"/>
    </row>
    <row r="46" spans="3:9">
      <c r="C46" s="2" t="s">
        <v>15</v>
      </c>
      <c r="D46" s="13"/>
      <c r="F46" s="2"/>
      <c r="G46" s="17"/>
      <c r="H46" s="22"/>
      <c r="I46" s="18"/>
    </row>
    <row r="47" spans="3:9">
      <c r="C47" s="2" t="s">
        <v>16</v>
      </c>
      <c r="D47" s="13"/>
      <c r="F47" s="2"/>
      <c r="G47" s="17"/>
      <c r="H47" s="22"/>
      <c r="I47" s="18"/>
    </row>
    <row r="48" spans="3:9">
      <c r="C48" s="2" t="s">
        <v>61</v>
      </c>
      <c r="D48" s="1"/>
      <c r="F48" s="2"/>
      <c r="G48" s="17"/>
      <c r="H48" s="22"/>
      <c r="I48" s="18"/>
    </row>
    <row r="49" spans="3:10">
      <c r="C49" s="2" t="s">
        <v>62</v>
      </c>
      <c r="D49" s="1"/>
      <c r="F49" s="2"/>
      <c r="G49" s="17"/>
      <c r="H49" s="22"/>
      <c r="I49" s="18"/>
    </row>
    <row r="50" spans="3:10">
      <c r="C50" s="2" t="s">
        <v>63</v>
      </c>
      <c r="D50" s="14"/>
      <c r="F50" s="2"/>
      <c r="G50" s="17"/>
      <c r="H50" s="22"/>
      <c r="I50" s="18"/>
    </row>
    <row r="51" spans="3:10" ht="14.25" thickBot="1">
      <c r="C51" s="3" t="s">
        <v>14</v>
      </c>
      <c r="D51" s="7"/>
      <c r="F51" s="2"/>
      <c r="G51" s="17"/>
      <c r="H51" s="22"/>
      <c r="I51" s="18"/>
    </row>
    <row r="52" spans="3:10">
      <c r="F52" s="2"/>
      <c r="G52" s="17"/>
      <c r="H52" s="22"/>
      <c r="I52" s="18"/>
    </row>
    <row r="53" spans="3:10" ht="14.25" thickBot="1">
      <c r="F53" s="3"/>
      <c r="G53" s="19"/>
      <c r="H53" s="23"/>
      <c r="I53" s="20"/>
    </row>
    <row r="54" spans="3:10" ht="14.25" thickBot="1">
      <c r="F54" s="38" t="s">
        <v>45</v>
      </c>
      <c r="G54" s="45">
        <f>SUM(G35:G53)</f>
        <v>0</v>
      </c>
      <c r="H54" s="45">
        <f>SUM(H35:H53)</f>
        <v>0</v>
      </c>
      <c r="I54" s="45">
        <f>SUM(I35:I53)</f>
        <v>0</v>
      </c>
    </row>
    <row r="57" spans="3:10" ht="14.25" thickBot="1">
      <c r="F57" s="183" t="s">
        <v>64</v>
      </c>
      <c r="G57" s="182"/>
      <c r="H57" s="142" t="s">
        <v>48</v>
      </c>
      <c r="I57" s="29" t="s">
        <v>49</v>
      </c>
      <c r="J57" s="30" t="s">
        <v>65</v>
      </c>
    </row>
    <row r="58" spans="3:10">
      <c r="F58" s="5" t="s">
        <v>66</v>
      </c>
      <c r="G58" s="15">
        <v>0</v>
      </c>
      <c r="H58" s="21">
        <v>0</v>
      </c>
      <c r="I58" s="25">
        <v>0</v>
      </c>
      <c r="J58" s="26">
        <v>0</v>
      </c>
    </row>
    <row r="59" spans="3:10">
      <c r="F59" s="2" t="s">
        <v>67</v>
      </c>
      <c r="G59" s="17">
        <v>0</v>
      </c>
      <c r="H59" s="17">
        <v>0</v>
      </c>
      <c r="I59" s="22">
        <v>0</v>
      </c>
      <c r="J59" s="27">
        <v>0</v>
      </c>
    </row>
    <row r="60" spans="3:10">
      <c r="F60" s="2" t="s">
        <v>68</v>
      </c>
      <c r="G60" s="17">
        <v>0</v>
      </c>
      <c r="H60" s="17">
        <v>0</v>
      </c>
      <c r="I60" s="22">
        <v>0</v>
      </c>
      <c r="J60" s="27">
        <v>0</v>
      </c>
    </row>
    <row r="61" spans="3:10">
      <c r="F61" s="2" t="s">
        <v>69</v>
      </c>
      <c r="G61" s="17">
        <v>0</v>
      </c>
      <c r="H61" s="17">
        <v>0</v>
      </c>
      <c r="I61" s="22">
        <v>0</v>
      </c>
      <c r="J61" s="27">
        <v>0</v>
      </c>
    </row>
    <row r="62" spans="3:10" ht="14.25" thickBot="1">
      <c r="F62" s="33" t="s">
        <v>70</v>
      </c>
      <c r="G62" s="34">
        <v>0</v>
      </c>
      <c r="H62" s="34">
        <v>0</v>
      </c>
      <c r="I62" s="35">
        <v>0</v>
      </c>
      <c r="J62" s="36">
        <v>0</v>
      </c>
    </row>
    <row r="63" spans="3:10" ht="14.25" thickBot="1">
      <c r="F63" s="32" t="s">
        <v>45</v>
      </c>
      <c r="G63" s="32"/>
      <c r="H63" s="32"/>
      <c r="I63" s="37"/>
      <c r="J63" s="125">
        <f>SUM(J58:J62)</f>
        <v>0</v>
      </c>
    </row>
  </sheetData>
  <mergeCells count="3">
    <mergeCell ref="C34:D34"/>
    <mergeCell ref="F34:G34"/>
    <mergeCell ref="F57:G57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"/>
  <sheetViews>
    <sheetView topLeftCell="A25" zoomScaleSheetLayoutView="100" workbookViewId="0">
      <pane activePane="bottomRight" state="frozen"/>
      <selection activeCell="C2" sqref="C2"/>
    </sheetView>
  </sheetViews>
  <sheetFormatPr defaultColWidth="10" defaultRowHeight="13.5" customHeight="1"/>
  <cols>
    <col min="1" max="1" width="9.625" customWidth="1"/>
    <col min="2" max="2" width="5.25" bestFit="1" customWidth="1"/>
    <col min="3" max="3" width="8.875" customWidth="1"/>
    <col min="4" max="4" width="13.125" bestFit="1" customWidth="1"/>
    <col min="5" max="5" width="6.875" customWidth="1"/>
    <col min="6" max="6" width="15.875" customWidth="1"/>
    <col min="7" max="7" width="13.125" customWidth="1"/>
    <col min="8" max="8" width="11.25" customWidth="1"/>
    <col min="9" max="9" width="15.875" customWidth="1"/>
    <col min="11" max="11" width="14.75" bestFit="1" customWidth="1"/>
    <col min="12" max="12" width="5.25" bestFit="1" customWidth="1"/>
    <col min="13" max="14" width="8.25" bestFit="1" customWidth="1"/>
    <col min="15" max="15" width="6.5" bestFit="1" customWidth="1"/>
  </cols>
  <sheetData>
    <row r="1" spans="1:15">
      <c r="A1" s="39" t="s">
        <v>21</v>
      </c>
      <c r="B1" s="40" t="s">
        <v>22</v>
      </c>
      <c r="C1" s="40" t="s">
        <v>23</v>
      </c>
      <c r="D1" s="40" t="s">
        <v>24</v>
      </c>
      <c r="E1" s="40" t="s">
        <v>25</v>
      </c>
      <c r="F1" s="40" t="s">
        <v>26</v>
      </c>
      <c r="G1" s="40" t="s">
        <v>27</v>
      </c>
      <c r="H1" s="40" t="s">
        <v>28</v>
      </c>
      <c r="I1" s="40" t="s">
        <v>29</v>
      </c>
      <c r="J1" s="40" t="s">
        <v>30</v>
      </c>
      <c r="K1" s="40" t="s">
        <v>31</v>
      </c>
      <c r="L1" s="40" t="s">
        <v>32</v>
      </c>
      <c r="M1" s="40" t="s">
        <v>33</v>
      </c>
      <c r="N1" s="126" t="s">
        <v>34</v>
      </c>
      <c r="O1" s="41" t="s">
        <v>35</v>
      </c>
    </row>
    <row r="2" spans="1:15" ht="13.5" customHeight="1">
      <c r="A2" t="s">
        <v>36</v>
      </c>
      <c r="B2" t="s">
        <v>37</v>
      </c>
      <c r="C2" t="s">
        <v>38</v>
      </c>
      <c r="D2" t="s">
        <v>39</v>
      </c>
      <c r="E2" t="s">
        <v>40</v>
      </c>
      <c r="F2" t="s">
        <v>41</v>
      </c>
      <c r="G2">
        <v>123.4</v>
      </c>
      <c r="H2" t="s">
        <v>40</v>
      </c>
      <c r="I2" t="s">
        <v>42</v>
      </c>
      <c r="J2">
        <v>124.15</v>
      </c>
      <c r="K2" t="s">
        <v>43</v>
      </c>
      <c r="L2" t="s">
        <v>44</v>
      </c>
      <c r="M2">
        <v>75</v>
      </c>
      <c r="N2">
        <v>0</v>
      </c>
      <c r="O2">
        <v>7500</v>
      </c>
    </row>
    <row r="3" spans="1:15">
      <c r="M3" s="10"/>
      <c r="N3" s="10"/>
    </row>
    <row r="4" spans="1:15">
      <c r="M4" s="10"/>
      <c r="N4" s="10"/>
    </row>
    <row r="5" spans="1:15">
      <c r="M5" s="10"/>
      <c r="N5" s="10"/>
    </row>
    <row r="6" spans="1:15">
      <c r="N6" s="10"/>
    </row>
    <row r="7" spans="1:15">
      <c r="N7" s="10"/>
    </row>
    <row r="8" spans="1:15">
      <c r="M8" s="10"/>
      <c r="N8" s="10"/>
    </row>
    <row r="9" spans="1:15">
      <c r="M9" s="10"/>
      <c r="N9" s="10"/>
    </row>
    <row r="10" spans="1:15">
      <c r="M10" s="10"/>
      <c r="N10" s="10"/>
    </row>
    <row r="11" spans="1:15">
      <c r="M11" s="10"/>
      <c r="N11" s="10"/>
    </row>
    <row r="12" spans="1:15">
      <c r="M12" s="10"/>
      <c r="N12" s="10"/>
    </row>
    <row r="13" spans="1:15">
      <c r="M13" s="10"/>
      <c r="N13" s="10"/>
    </row>
    <row r="14" spans="1:15">
      <c r="M14" s="10"/>
      <c r="N14" s="10"/>
    </row>
    <row r="15" spans="1:15">
      <c r="M15" s="10"/>
      <c r="N15" s="10"/>
    </row>
    <row r="16" spans="1:15">
      <c r="M16" s="10"/>
      <c r="N16" s="10"/>
    </row>
    <row r="17" spans="1:15">
      <c r="M17" s="10"/>
      <c r="N17" s="10"/>
    </row>
    <row r="18" spans="1:15">
      <c r="M18" s="10"/>
      <c r="N18" s="10"/>
    </row>
    <row r="19" spans="1:15">
      <c r="M19" s="10"/>
      <c r="N19" s="10"/>
    </row>
    <row r="20" spans="1:15">
      <c r="M20" s="10"/>
      <c r="N20" s="10"/>
    </row>
    <row r="21" spans="1:15">
      <c r="M21" s="10"/>
      <c r="N21" s="10"/>
    </row>
    <row r="22" spans="1:15">
      <c r="M22" s="10"/>
      <c r="N22" s="10"/>
    </row>
    <row r="23" spans="1:15">
      <c r="M23" s="10"/>
      <c r="N23" s="10"/>
    </row>
    <row r="24" spans="1:15">
      <c r="M24" s="10"/>
      <c r="N24" s="10"/>
    </row>
    <row r="25" spans="1:15">
      <c r="M25" s="10"/>
      <c r="N25" s="10"/>
    </row>
    <row r="26" spans="1:1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  <c r="N26" s="43"/>
      <c r="O26" s="42"/>
    </row>
    <row r="27" spans="1:15">
      <c r="L27" s="44" t="s">
        <v>45</v>
      </c>
      <c r="M27" s="10">
        <v>75</v>
      </c>
      <c r="N27" s="10"/>
      <c r="O27">
        <v>7500</v>
      </c>
    </row>
    <row r="28" spans="1:15">
      <c r="M28" s="10"/>
      <c r="N28" s="10"/>
    </row>
    <row r="29" spans="1:15">
      <c r="M29" s="10"/>
      <c r="N29" s="10"/>
    </row>
    <row r="31" spans="1:15">
      <c r="L31" s="11"/>
      <c r="M31" s="12"/>
      <c r="N31" s="12"/>
    </row>
    <row r="34" spans="3:9">
      <c r="C34" s="179" t="s">
        <v>46</v>
      </c>
      <c r="D34" s="180"/>
      <c r="F34" s="183" t="s">
        <v>47</v>
      </c>
      <c r="G34" s="182"/>
      <c r="H34" s="28" t="s">
        <v>48</v>
      </c>
      <c r="I34" s="31" t="s">
        <v>49</v>
      </c>
    </row>
    <row r="35" spans="3:9">
      <c r="C35" s="5" t="s">
        <v>50</v>
      </c>
      <c r="D35" s="6"/>
      <c r="F35" s="5"/>
      <c r="G35" s="15"/>
      <c r="H35" s="21"/>
      <c r="I35" s="24"/>
    </row>
    <row r="36" spans="3:9">
      <c r="C36" s="2" t="s">
        <v>51</v>
      </c>
      <c r="D36" s="1"/>
      <c r="F36" s="2"/>
      <c r="G36" s="17"/>
      <c r="H36" s="22"/>
      <c r="I36" s="18"/>
    </row>
    <row r="37" spans="3:9">
      <c r="C37" s="2" t="s">
        <v>52</v>
      </c>
      <c r="D37" s="1"/>
      <c r="F37" s="2"/>
      <c r="G37" s="17"/>
      <c r="H37" s="22"/>
      <c r="I37" s="18"/>
    </row>
    <row r="38" spans="3:9">
      <c r="C38" s="2" t="s">
        <v>53</v>
      </c>
      <c r="D38" s="1"/>
      <c r="F38" s="2"/>
      <c r="G38" s="17"/>
      <c r="H38" s="22"/>
      <c r="I38" s="18"/>
    </row>
    <row r="39" spans="3:9">
      <c r="C39" s="2" t="s">
        <v>54</v>
      </c>
      <c r="D39" s="1"/>
      <c r="F39" s="2"/>
      <c r="G39" s="17"/>
      <c r="H39" s="22"/>
      <c r="I39" s="18"/>
    </row>
    <row r="40" spans="3:9">
      <c r="C40" s="2" t="s">
        <v>55</v>
      </c>
      <c r="D40" s="4"/>
      <c r="F40" s="2"/>
      <c r="G40" s="17"/>
      <c r="H40" s="22"/>
      <c r="I40" s="18"/>
    </row>
    <row r="41" spans="3:9">
      <c r="C41" s="2" t="s">
        <v>56</v>
      </c>
      <c r="D41" s="1"/>
      <c r="F41" s="2"/>
      <c r="G41" s="17"/>
      <c r="H41" s="22"/>
      <c r="I41" s="18"/>
    </row>
    <row r="42" spans="3:9">
      <c r="C42" s="8" t="s">
        <v>57</v>
      </c>
      <c r="D42" s="9"/>
      <c r="F42" s="2"/>
      <c r="G42" s="17"/>
      <c r="H42" s="22"/>
      <c r="I42" s="18"/>
    </row>
    <row r="43" spans="3:9">
      <c r="C43" s="2" t="s">
        <v>58</v>
      </c>
      <c r="D43" s="1"/>
      <c r="F43" s="2"/>
      <c r="G43" s="17"/>
      <c r="H43" s="22"/>
      <c r="I43" s="18"/>
    </row>
    <row r="44" spans="3:9">
      <c r="C44" s="2" t="s">
        <v>59</v>
      </c>
      <c r="D44" s="4"/>
      <c r="F44" s="2"/>
      <c r="G44" s="17"/>
      <c r="H44" s="22"/>
      <c r="I44" s="18"/>
    </row>
    <row r="45" spans="3:9">
      <c r="C45" s="2" t="s">
        <v>60</v>
      </c>
      <c r="D45" s="1"/>
      <c r="F45" s="5"/>
      <c r="G45" s="15"/>
      <c r="H45" s="21"/>
      <c r="I45" s="16"/>
    </row>
    <row r="46" spans="3:9">
      <c r="C46" s="2" t="s">
        <v>15</v>
      </c>
      <c r="D46" s="13"/>
      <c r="F46" s="2"/>
      <c r="G46" s="17"/>
      <c r="H46" s="22"/>
      <c r="I46" s="18"/>
    </row>
    <row r="47" spans="3:9">
      <c r="C47" s="2" t="s">
        <v>16</v>
      </c>
      <c r="D47" s="13"/>
      <c r="F47" s="2"/>
      <c r="G47" s="17"/>
      <c r="H47" s="22"/>
      <c r="I47" s="18"/>
    </row>
    <row r="48" spans="3:9">
      <c r="C48" s="2" t="s">
        <v>61</v>
      </c>
      <c r="D48" s="1"/>
      <c r="F48" s="2"/>
      <c r="G48" s="17"/>
      <c r="H48" s="22"/>
      <c r="I48" s="18"/>
    </row>
    <row r="49" spans="3:10">
      <c r="C49" s="2" t="s">
        <v>62</v>
      </c>
      <c r="D49" s="1"/>
      <c r="F49" s="2"/>
      <c r="G49" s="17"/>
      <c r="H49" s="22"/>
      <c r="I49" s="18"/>
    </row>
    <row r="50" spans="3:10">
      <c r="C50" s="2" t="s">
        <v>63</v>
      </c>
      <c r="D50" s="14"/>
      <c r="F50" s="2"/>
      <c r="G50" s="17"/>
      <c r="H50" s="22"/>
      <c r="I50" s="18"/>
    </row>
    <row r="51" spans="3:10">
      <c r="C51" s="3" t="s">
        <v>14</v>
      </c>
      <c r="D51" s="7"/>
      <c r="F51" s="2"/>
      <c r="G51" s="17"/>
      <c r="H51" s="22"/>
      <c r="I51" s="18"/>
    </row>
    <row r="52" spans="3:10">
      <c r="F52" s="2"/>
      <c r="G52" s="17"/>
      <c r="H52" s="22"/>
      <c r="I52" s="18"/>
    </row>
    <row r="53" spans="3:10">
      <c r="F53" s="3"/>
      <c r="G53" s="19"/>
      <c r="H53" s="23"/>
      <c r="I53" s="20"/>
    </row>
    <row r="54" spans="3:10">
      <c r="F54" s="38" t="s">
        <v>45</v>
      </c>
      <c r="G54" s="45">
        <f>SUM(G35:G53)</f>
        <v>0</v>
      </c>
      <c r="H54" s="45">
        <f>SUM(H35:H53)</f>
        <v>0</v>
      </c>
      <c r="I54" s="45">
        <f>SUM(I35:I53)</f>
        <v>0</v>
      </c>
    </row>
    <row r="57" spans="3:10">
      <c r="F57" s="183" t="s">
        <v>64</v>
      </c>
      <c r="G57" s="182"/>
      <c r="H57" s="28" t="s">
        <v>48</v>
      </c>
      <c r="I57" s="29" t="s">
        <v>49</v>
      </c>
      <c r="J57" s="30" t="s">
        <v>65</v>
      </c>
    </row>
    <row r="58" spans="3:10">
      <c r="F58" s="5" t="s">
        <v>66</v>
      </c>
      <c r="G58" s="15">
        <v>0</v>
      </c>
      <c r="H58" s="21">
        <v>0</v>
      </c>
      <c r="I58" s="25">
        <v>0</v>
      </c>
      <c r="J58" s="26">
        <v>0</v>
      </c>
    </row>
    <row r="59" spans="3:10">
      <c r="F59" s="2" t="s">
        <v>67</v>
      </c>
      <c r="G59" s="17">
        <v>0</v>
      </c>
      <c r="H59" s="17">
        <v>0</v>
      </c>
      <c r="I59" s="22">
        <v>0</v>
      </c>
      <c r="J59" s="27">
        <v>0</v>
      </c>
    </row>
    <row r="60" spans="3:10">
      <c r="F60" s="2" t="s">
        <v>68</v>
      </c>
      <c r="G60" s="17">
        <v>0</v>
      </c>
      <c r="H60" s="17">
        <v>0</v>
      </c>
      <c r="I60" s="22">
        <v>0</v>
      </c>
      <c r="J60" s="27">
        <v>0</v>
      </c>
    </row>
    <row r="61" spans="3:10">
      <c r="F61" s="2" t="s">
        <v>69</v>
      </c>
      <c r="G61" s="17">
        <v>0</v>
      </c>
      <c r="H61" s="17">
        <v>0</v>
      </c>
      <c r="I61" s="22">
        <v>0</v>
      </c>
      <c r="J61" s="27">
        <v>0</v>
      </c>
    </row>
    <row r="62" spans="3:10">
      <c r="F62" s="33" t="s">
        <v>70</v>
      </c>
      <c r="G62" s="34">
        <v>0</v>
      </c>
      <c r="H62" s="34">
        <v>0</v>
      </c>
      <c r="I62" s="35">
        <v>0</v>
      </c>
      <c r="J62" s="36">
        <v>0</v>
      </c>
    </row>
    <row r="63" spans="3:10">
      <c r="F63" s="32" t="s">
        <v>45</v>
      </c>
      <c r="G63" s="32"/>
      <c r="H63" s="32"/>
      <c r="I63" s="37"/>
      <c r="J63" s="125">
        <f>SUM(J58:J62)</f>
        <v>0</v>
      </c>
    </row>
  </sheetData>
  <mergeCells count="3">
    <mergeCell ref="C34:D34"/>
    <mergeCell ref="F34:G34"/>
    <mergeCell ref="F57:G57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topLeftCell="A4" zoomScale="80" zoomScaleNormal="80" zoomScaleSheetLayoutView="100" workbookViewId="0">
      <selection activeCell="W4" sqref="W4"/>
    </sheetView>
  </sheetViews>
  <sheetFormatPr defaultColWidth="8.875" defaultRowHeight="13.5"/>
  <sheetData>
    <row r="1" ht="409.5" customHeight="1"/>
    <row r="2" ht="409.5" customHeight="1"/>
    <row r="3" ht="409.5" customHeight="1"/>
    <row r="4" ht="409.5" customHeight="1"/>
    <row r="5" ht="409.5" customHeight="1"/>
    <row r="6" ht="409.5" customHeight="1"/>
    <row r="7" ht="409.5" customHeight="1"/>
    <row r="8" ht="409.5" customHeight="1"/>
    <row r="9" ht="409.5" customHeight="1"/>
    <row r="10" ht="409.5" customHeight="1"/>
    <row r="11" ht="409.5" customHeight="1"/>
    <row r="12" ht="409.5" customHeight="1"/>
  </sheetData>
  <phoneticPr fontId="13"/>
  <pageMargins left="0.75" right="0.75" top="1" bottom="1" header="0.51111111111111107" footer="0.51111111111111107"/>
  <pageSetup paperSize="9" firstPageNumber="4294963191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32451-21D9-4F99-A7E0-C0D93D70E05A}">
  <dimension ref="A1:A88"/>
  <sheetViews>
    <sheetView topLeftCell="A67" zoomScale="98" zoomScaleNormal="98" zoomScaleSheetLayoutView="100" workbookViewId="0">
      <selection activeCell="A60" sqref="A60"/>
    </sheetView>
  </sheetViews>
  <sheetFormatPr defaultColWidth="8.875" defaultRowHeight="13.5"/>
  <sheetData>
    <row r="1" spans="1:1">
      <c r="A1" s="155">
        <v>1</v>
      </c>
    </row>
    <row r="23" spans="1:1" ht="15" customHeight="1"/>
    <row r="24" spans="1:1" ht="15" customHeight="1"/>
    <row r="25" spans="1:1" ht="15" customHeight="1"/>
    <row r="26" spans="1:1" ht="15" customHeight="1"/>
    <row r="27" spans="1:1" ht="15" customHeight="1"/>
    <row r="28" spans="1:1" ht="15" customHeight="1"/>
    <row r="29" spans="1:1" ht="15" customHeight="1"/>
    <row r="30" spans="1:1" ht="15" customHeight="1"/>
    <row r="31" spans="1:1" ht="15" customHeight="1">
      <c r="A31" s="166">
        <v>2</v>
      </c>
    </row>
    <row r="32" spans="1:1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spans="1:1" ht="15" customHeight="1"/>
    <row r="50" spans="1:1" ht="15" customHeight="1"/>
    <row r="51" spans="1:1" ht="15" customHeight="1"/>
    <row r="52" spans="1:1" ht="15" customHeight="1"/>
    <row r="53" spans="1:1" ht="15" customHeight="1"/>
    <row r="54" spans="1:1" ht="15" customHeight="1"/>
    <row r="55" spans="1:1" ht="15" customHeight="1"/>
    <row r="56" spans="1:1" ht="15" customHeight="1"/>
    <row r="57" spans="1:1" ht="15" customHeight="1">
      <c r="A57" s="166">
        <v>3</v>
      </c>
    </row>
    <row r="58" spans="1:1" ht="15" customHeight="1"/>
    <row r="59" spans="1:1" ht="15" customHeight="1"/>
    <row r="60" spans="1:1" ht="15" customHeight="1"/>
    <row r="61" spans="1:1" ht="15" customHeight="1"/>
    <row r="62" spans="1:1" ht="15" customHeight="1"/>
    <row r="63" spans="1:1" ht="15" customHeight="1"/>
    <row r="64" spans="1:1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</sheetData>
  <phoneticPr fontId="13"/>
  <pageMargins left="0.75" right="0.75" top="1" bottom="1" header="0.51111111111111107" footer="0.51111111111111107"/>
  <pageSetup paperSize="9" firstPageNumber="42949631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1"/>
  <sheetViews>
    <sheetView tabSelected="1" zoomScaleSheetLayoutView="100" workbookViewId="0">
      <selection activeCell="I4" sqref="I4"/>
    </sheetView>
  </sheetViews>
  <sheetFormatPr defaultColWidth="8.875" defaultRowHeight="13.5"/>
  <sheetData>
    <row r="1" spans="1:9">
      <c r="A1" s="167" t="s">
        <v>71</v>
      </c>
      <c r="B1" s="128"/>
      <c r="C1" s="128"/>
      <c r="D1" s="128"/>
      <c r="E1" s="128"/>
      <c r="F1" s="128"/>
      <c r="G1" s="128"/>
      <c r="H1" s="128"/>
      <c r="I1" s="131"/>
    </row>
    <row r="2" spans="1:9">
      <c r="A2" s="129" t="s">
        <v>72</v>
      </c>
      <c r="B2" s="130"/>
      <c r="C2" s="130"/>
      <c r="D2" s="130"/>
      <c r="E2" s="130"/>
      <c r="F2" s="130"/>
      <c r="G2" s="130"/>
      <c r="H2" s="130"/>
      <c r="I2" s="131"/>
    </row>
    <row r="3" spans="1:9">
      <c r="A3" s="127" t="s">
        <v>111</v>
      </c>
      <c r="D3" s="127"/>
    </row>
    <row r="4" spans="1:9">
      <c r="A4" s="134" t="s">
        <v>125</v>
      </c>
    </row>
    <row r="5" spans="1:9">
      <c r="A5" s="134" t="s">
        <v>112</v>
      </c>
    </row>
    <row r="6" spans="1:9">
      <c r="A6" t="s">
        <v>119</v>
      </c>
    </row>
    <row r="7" spans="1:9">
      <c r="A7" s="134" t="s">
        <v>126</v>
      </c>
    </row>
    <row r="8" spans="1:9">
      <c r="A8" s="134" t="s">
        <v>113</v>
      </c>
    </row>
    <row r="9" spans="1:9">
      <c r="A9" s="134" t="s">
        <v>114</v>
      </c>
    </row>
    <row r="10" spans="1:9">
      <c r="A10" s="134" t="s">
        <v>115</v>
      </c>
    </row>
    <row r="11" spans="1:9">
      <c r="A11" s="134" t="s">
        <v>127</v>
      </c>
    </row>
    <row r="12" spans="1:9">
      <c r="A12" s="134" t="s">
        <v>116</v>
      </c>
    </row>
    <row r="13" spans="1:9">
      <c r="A13" s="134" t="s">
        <v>117</v>
      </c>
    </row>
    <row r="14" spans="1:9">
      <c r="A14" s="134" t="s">
        <v>120</v>
      </c>
    </row>
    <row r="15" spans="1:9">
      <c r="A15" s="134" t="s">
        <v>118</v>
      </c>
    </row>
    <row r="16" spans="1:9">
      <c r="A16" s="134"/>
    </row>
    <row r="17" spans="1:2">
      <c r="A17" s="168" t="s">
        <v>73</v>
      </c>
    </row>
    <row r="18" spans="1:2">
      <c r="A18" s="165">
        <v>44113</v>
      </c>
      <c r="B18" t="s">
        <v>122</v>
      </c>
    </row>
    <row r="19" spans="1:2">
      <c r="B19" t="s">
        <v>123</v>
      </c>
    </row>
    <row r="20" spans="1:2">
      <c r="A20" s="165">
        <v>44136</v>
      </c>
      <c r="B20" t="s">
        <v>124</v>
      </c>
    </row>
    <row r="21" spans="1:2">
      <c r="A21" t="s">
        <v>121</v>
      </c>
    </row>
  </sheetData>
  <phoneticPr fontId="13"/>
  <pageMargins left="0.75" right="0.75" top="1" bottom="1" header="0.51111111111111107" footer="0.51111111111111107"/>
  <pageSetup paperSize="9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ルール＆合計</vt:lpstr>
      <vt:lpstr>2020年10月</vt:lpstr>
      <vt:lpstr>2020年10月 (2)</vt:lpstr>
      <vt:lpstr>2015年8月</vt:lpstr>
      <vt:lpstr>画像</vt:lpstr>
      <vt:lpstr>画像 </vt:lpstr>
      <vt:lpstr>気づき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YUUYA YAMAMURA</dc:creator>
  <cp:keywords/>
  <dc:description/>
  <cp:lastModifiedBy>user</cp:lastModifiedBy>
  <cp:revision/>
  <cp:lastPrinted>1899-12-30T00:00:00Z</cp:lastPrinted>
  <dcterms:created xsi:type="dcterms:W3CDTF">2013-10-09T23:04:08Z</dcterms:created>
  <dcterms:modified xsi:type="dcterms:W3CDTF">2020-11-01T10:02:00Z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