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フリスタFX\003 検証\"/>
    </mc:Choice>
  </mc:AlternateContent>
  <bookViews>
    <workbookView xWindow="0" yWindow="0" windowWidth="28800" windowHeight="12450"/>
  </bookViews>
  <sheets>
    <sheet name="検証シート" sheetId="1" r:id="rId1"/>
    <sheet name="画像" sheetId="6" r:id="rId2"/>
    <sheet name="気づき" sheetId="5" r:id="rId3"/>
    <sheet name="検証終了通貨" sheetId="2" r:id="rId4"/>
    <sheet name="検証シート (3％)" sheetId="8" r:id="rId5"/>
    <sheet name="検証シート (0％) " sheetId="9" r:id="rId6"/>
    <sheet name="検証シート (1％)" sheetId="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60" i="1" l="1"/>
  <c r="P62" i="1" s="1"/>
  <c r="S12" i="1"/>
  <c r="T12" i="1"/>
  <c r="U12" i="1"/>
  <c r="S13" i="1"/>
  <c r="T13" i="1"/>
  <c r="U13" i="1"/>
  <c r="S14" i="1"/>
  <c r="T14" i="1"/>
  <c r="U14" i="1"/>
  <c r="S15" i="1"/>
  <c r="T15" i="1"/>
  <c r="U15" i="1"/>
  <c r="S16" i="1"/>
  <c r="T16" i="1"/>
  <c r="U16" i="1"/>
  <c r="S17" i="1"/>
  <c r="T17" i="1"/>
  <c r="U17" i="1"/>
  <c r="Q18" i="1"/>
  <c r="R18" i="1"/>
  <c r="S18" i="1"/>
  <c r="T18" i="1"/>
  <c r="U18" i="1"/>
  <c r="Q19" i="1"/>
  <c r="R19" i="1"/>
  <c r="S19" i="1"/>
  <c r="T19" i="1"/>
  <c r="U19" i="1"/>
  <c r="Q20" i="1"/>
  <c r="R20" i="1"/>
  <c r="S20" i="1"/>
  <c r="T20" i="1"/>
  <c r="U20" i="1"/>
  <c r="S21" i="1"/>
  <c r="T21" i="1"/>
  <c r="U21" i="1"/>
  <c r="Q22" i="1"/>
  <c r="R22" i="1"/>
  <c r="S22" i="1"/>
  <c r="T22" i="1"/>
  <c r="U22" i="1"/>
  <c r="Q23" i="1"/>
  <c r="R23" i="1"/>
  <c r="S23" i="1"/>
  <c r="T23" i="1"/>
  <c r="U23" i="1"/>
  <c r="S24" i="1"/>
  <c r="T24" i="1"/>
  <c r="U24" i="1"/>
  <c r="S26" i="1"/>
  <c r="T26" i="1"/>
  <c r="U26" i="1"/>
  <c r="Q27" i="1"/>
  <c r="R27" i="1"/>
  <c r="S28" i="1"/>
  <c r="T28" i="1"/>
  <c r="U28" i="1"/>
  <c r="S29" i="1"/>
  <c r="T29" i="1"/>
  <c r="U29" i="1"/>
  <c r="S30" i="1"/>
  <c r="T30" i="1"/>
  <c r="U30" i="1"/>
  <c r="Q31" i="1"/>
  <c r="R31" i="1"/>
  <c r="S31" i="1"/>
  <c r="T31" i="1"/>
  <c r="U31" i="1"/>
  <c r="S32" i="1"/>
  <c r="T32" i="1"/>
  <c r="U32" i="1"/>
  <c r="S33" i="1"/>
  <c r="T33" i="1"/>
  <c r="U33" i="1"/>
  <c r="Q34" i="1"/>
  <c r="R34" i="1"/>
  <c r="S35" i="1"/>
  <c r="T35" i="1"/>
  <c r="U35" i="1"/>
  <c r="Q36" i="1"/>
  <c r="R36" i="1"/>
  <c r="S37" i="1"/>
  <c r="T37" i="1"/>
  <c r="U37" i="1"/>
  <c r="Q38" i="1"/>
  <c r="R38" i="1"/>
  <c r="S38" i="1"/>
  <c r="T38" i="1"/>
  <c r="U38" i="1"/>
  <c r="Q39" i="1"/>
  <c r="R39" i="1"/>
  <c r="Q40" i="1"/>
  <c r="R40" i="1"/>
  <c r="S40" i="1"/>
  <c r="T40" i="1"/>
  <c r="U40" i="1"/>
  <c r="S41" i="1"/>
  <c r="T41" i="1"/>
  <c r="U41" i="1"/>
  <c r="Q42" i="1"/>
  <c r="R42" i="1"/>
  <c r="Q43" i="1"/>
  <c r="R43" i="1"/>
  <c r="S43" i="1"/>
  <c r="T43" i="1"/>
  <c r="U43" i="1"/>
  <c r="S44" i="1"/>
  <c r="T44" i="1"/>
  <c r="U44" i="1"/>
  <c r="S45" i="1"/>
  <c r="T45" i="1"/>
  <c r="U45" i="1"/>
  <c r="S46" i="1"/>
  <c r="T46" i="1"/>
  <c r="U46" i="1"/>
  <c r="Q47" i="1"/>
  <c r="R47" i="1"/>
  <c r="S48" i="1"/>
  <c r="T48" i="1"/>
  <c r="U48" i="1"/>
  <c r="S49" i="1"/>
  <c r="T49" i="1"/>
  <c r="U49" i="1"/>
  <c r="S50" i="1"/>
  <c r="T50" i="1"/>
  <c r="U50" i="1"/>
  <c r="S51" i="1"/>
  <c r="T51" i="1"/>
  <c r="U51" i="1"/>
  <c r="S52" i="1"/>
  <c r="T52" i="1"/>
  <c r="U52" i="1"/>
  <c r="S53" i="1"/>
  <c r="T53" i="1"/>
  <c r="U53" i="1"/>
  <c r="S54" i="1"/>
  <c r="T54" i="1"/>
  <c r="U54" i="1"/>
  <c r="Q55" i="1"/>
  <c r="R55" i="1"/>
  <c r="S56" i="1"/>
  <c r="T56" i="1"/>
  <c r="U56" i="1"/>
  <c r="S57" i="1"/>
  <c r="T57" i="1"/>
  <c r="U57" i="1"/>
  <c r="S58" i="1"/>
  <c r="T58" i="1"/>
  <c r="U58" i="1"/>
  <c r="U9" i="1"/>
  <c r="T9" i="1"/>
  <c r="S9" i="1"/>
  <c r="Q60" i="1" l="1"/>
  <c r="Q62" i="1" s="1"/>
  <c r="U60" i="1"/>
  <c r="U62" i="1" s="1"/>
  <c r="T60" i="1"/>
  <c r="T62" i="1" s="1"/>
  <c r="S60" i="1"/>
  <c r="S62" i="1" s="1"/>
  <c r="R60" i="1"/>
  <c r="R62" i="1" s="1"/>
  <c r="T2" i="1"/>
  <c r="U2" i="1" s="1"/>
  <c r="T1" i="1" l="1"/>
  <c r="U1" i="1" s="1"/>
  <c r="E59" i="1" l="1"/>
  <c r="K59" i="9" l="1"/>
  <c r="K59" i="8"/>
  <c r="K59" i="1" l="1"/>
  <c r="K59" i="7"/>
  <c r="T3" i="1" l="1"/>
  <c r="U3" i="1" s="1"/>
  <c r="F61" i="9" l="1"/>
  <c r="E61" i="9"/>
  <c r="D61" i="9"/>
  <c r="F60" i="9"/>
  <c r="E60" i="9"/>
  <c r="D60" i="9"/>
  <c r="F59" i="9"/>
  <c r="E59" i="9"/>
  <c r="D59" i="9"/>
  <c r="J9" i="9"/>
  <c r="M9" i="9" s="1"/>
  <c r="J8" i="9"/>
  <c r="I8" i="9"/>
  <c r="L9" i="9" s="1"/>
  <c r="O9" i="9" s="1"/>
  <c r="I9" i="9" s="1"/>
  <c r="H8" i="9"/>
  <c r="G8" i="9"/>
  <c r="F61" i="8"/>
  <c r="E61" i="8"/>
  <c r="D61" i="8"/>
  <c r="F60" i="8"/>
  <c r="E60" i="8"/>
  <c r="D60" i="8"/>
  <c r="F59" i="8"/>
  <c r="E59" i="8"/>
  <c r="D59" i="8"/>
  <c r="K9" i="8"/>
  <c r="N9" i="8" s="1"/>
  <c r="J8" i="8"/>
  <c r="I8" i="8"/>
  <c r="H8" i="8"/>
  <c r="G8" i="8"/>
  <c r="F61" i="7"/>
  <c r="E61" i="7"/>
  <c r="D61" i="7"/>
  <c r="F60" i="7"/>
  <c r="E60" i="7"/>
  <c r="D60" i="7"/>
  <c r="F59" i="7"/>
  <c r="E59" i="7"/>
  <c r="D59" i="7"/>
  <c r="J8" i="7"/>
  <c r="I8" i="7"/>
  <c r="L9" i="7" s="1"/>
  <c r="O9" i="7" s="1"/>
  <c r="H8" i="7"/>
  <c r="K9" i="7" s="1"/>
  <c r="N9" i="7" s="1"/>
  <c r="G8" i="7"/>
  <c r="J9" i="7" s="1"/>
  <c r="M9" i="7" s="1"/>
  <c r="F62" i="8" l="1"/>
  <c r="E62" i="7"/>
  <c r="D62" i="9"/>
  <c r="D62" i="8"/>
  <c r="E62" i="9"/>
  <c r="E62" i="8"/>
  <c r="F62" i="9"/>
  <c r="L10" i="9"/>
  <c r="O10" i="9" s="1"/>
  <c r="I10" i="9" s="1"/>
  <c r="K9" i="9"/>
  <c r="N9" i="9" s="1"/>
  <c r="H9" i="9" s="1"/>
  <c r="G9" i="9"/>
  <c r="J9" i="8"/>
  <c r="M9" i="8" s="1"/>
  <c r="G9" i="8" s="1"/>
  <c r="L9" i="8"/>
  <c r="O9" i="8" s="1"/>
  <c r="I9" i="8" s="1"/>
  <c r="H9" i="8"/>
  <c r="F62" i="7"/>
  <c r="G9" i="7"/>
  <c r="H9" i="7"/>
  <c r="D62" i="7"/>
  <c r="I9" i="7"/>
  <c r="L11" i="9" l="1"/>
  <c r="O11" i="9" s="1"/>
  <c r="I11" i="9" s="1"/>
  <c r="K10" i="9"/>
  <c r="N10" i="9" s="1"/>
  <c r="H10" i="9" s="1"/>
  <c r="J10" i="9"/>
  <c r="M10" i="9" s="1"/>
  <c r="G10" i="9" s="1"/>
  <c r="J10" i="8"/>
  <c r="M10" i="8" s="1"/>
  <c r="G10" i="8" s="1"/>
  <c r="L10" i="8"/>
  <c r="O10" i="8" s="1"/>
  <c r="I10" i="8" s="1"/>
  <c r="K10" i="8"/>
  <c r="N10" i="8" s="1"/>
  <c r="H10" i="8" s="1"/>
  <c r="J10" i="7"/>
  <c r="M10" i="7" s="1"/>
  <c r="G10" i="7" s="1"/>
  <c r="K10" i="7"/>
  <c r="N10" i="7" s="1"/>
  <c r="H10" i="7" s="1"/>
  <c r="L10" i="7"/>
  <c r="O10" i="7" s="1"/>
  <c r="I10" i="7" s="1"/>
  <c r="L12" i="9" l="1"/>
  <c r="O12" i="9" s="1"/>
  <c r="I12" i="9" s="1"/>
  <c r="J11" i="9"/>
  <c r="M11" i="9" s="1"/>
  <c r="G11" i="9" s="1"/>
  <c r="K11" i="9"/>
  <c r="N11" i="9" s="1"/>
  <c r="H11" i="9" s="1"/>
  <c r="J11" i="8"/>
  <c r="M11" i="8" s="1"/>
  <c r="G11" i="8" s="1"/>
  <c r="K11" i="8"/>
  <c r="N11" i="8" s="1"/>
  <c r="H11" i="8" s="1"/>
  <c r="L11" i="8"/>
  <c r="O11" i="8" s="1"/>
  <c r="I11" i="8" s="1"/>
  <c r="J11" i="7"/>
  <c r="M11" i="7" s="1"/>
  <c r="G11" i="7" s="1"/>
  <c r="K11" i="7"/>
  <c r="N11" i="7" s="1"/>
  <c r="H11" i="7" s="1"/>
  <c r="L11" i="7"/>
  <c r="O11" i="7" s="1"/>
  <c r="I11" i="7" s="1"/>
  <c r="L13" i="9" l="1"/>
  <c r="O13" i="9" s="1"/>
  <c r="I13" i="9" s="1"/>
  <c r="J12" i="9"/>
  <c r="M12" i="9" s="1"/>
  <c r="G12" i="9" s="1"/>
  <c r="K12" i="9"/>
  <c r="N12" i="9" s="1"/>
  <c r="H12" i="9" s="1"/>
  <c r="J12" i="8"/>
  <c r="M12" i="8" s="1"/>
  <c r="G12" i="8" s="1"/>
  <c r="K12" i="8"/>
  <c r="N12" i="8" s="1"/>
  <c r="H12" i="8" s="1"/>
  <c r="L12" i="8"/>
  <c r="O12" i="8" s="1"/>
  <c r="I12" i="8" s="1"/>
  <c r="L12" i="7"/>
  <c r="O12" i="7" s="1"/>
  <c r="I12" i="7" s="1"/>
  <c r="K12" i="7"/>
  <c r="N12" i="7" s="1"/>
  <c r="H12" i="7" s="1"/>
  <c r="J12" i="7"/>
  <c r="M12" i="7" s="1"/>
  <c r="G12" i="7" s="1"/>
  <c r="J13" i="9" l="1"/>
  <c r="M13" i="9" s="1"/>
  <c r="G13" i="9" s="1"/>
  <c r="L14" i="9"/>
  <c r="O14" i="9" s="1"/>
  <c r="I14" i="9" s="1"/>
  <c r="K13" i="9"/>
  <c r="N13" i="9" s="1"/>
  <c r="H13" i="9" s="1"/>
  <c r="L13" i="8"/>
  <c r="O13" i="8" s="1"/>
  <c r="I13" i="8" s="1"/>
  <c r="K13" i="8"/>
  <c r="N13" i="8" s="1"/>
  <c r="H13" i="8" s="1"/>
  <c r="J13" i="8"/>
  <c r="M13" i="8" s="1"/>
  <c r="G13" i="8" s="1"/>
  <c r="K13" i="7"/>
  <c r="N13" i="7" s="1"/>
  <c r="H13" i="7" s="1"/>
  <c r="L13" i="7"/>
  <c r="O13" i="7" s="1"/>
  <c r="I13" i="7" s="1"/>
  <c r="J13" i="7"/>
  <c r="M13" i="7" s="1"/>
  <c r="G13" i="7" s="1"/>
  <c r="L15" i="9" l="1"/>
  <c r="O15" i="9" s="1"/>
  <c r="I15" i="9" s="1"/>
  <c r="J14" i="9"/>
  <c r="M14" i="9" s="1"/>
  <c r="G14" i="9"/>
  <c r="K14" i="9"/>
  <c r="N14" i="9" s="1"/>
  <c r="H14" i="9" s="1"/>
  <c r="K14" i="8"/>
  <c r="N14" i="8" s="1"/>
  <c r="H14" i="8" s="1"/>
  <c r="L14" i="8"/>
  <c r="O14" i="8" s="1"/>
  <c r="I14" i="8" s="1"/>
  <c r="J14" i="8"/>
  <c r="M14" i="8" s="1"/>
  <c r="G14" i="8" s="1"/>
  <c r="L14" i="7"/>
  <c r="O14" i="7" s="1"/>
  <c r="I14" i="7" s="1"/>
  <c r="K14" i="7"/>
  <c r="N14" i="7" s="1"/>
  <c r="H14" i="7" s="1"/>
  <c r="J14" i="7"/>
  <c r="M14" i="7" s="1"/>
  <c r="G14" i="7" s="1"/>
  <c r="L16" i="9" l="1"/>
  <c r="O16" i="9" s="1"/>
  <c r="I16" i="9" s="1"/>
  <c r="K15" i="9"/>
  <c r="N15" i="9" s="1"/>
  <c r="H15" i="9" s="1"/>
  <c r="J15" i="9"/>
  <c r="M15" i="9" s="1"/>
  <c r="G15" i="9" s="1"/>
  <c r="J15" i="8"/>
  <c r="M15" i="8" s="1"/>
  <c r="G15" i="8" s="1"/>
  <c r="L15" i="8"/>
  <c r="O15" i="8" s="1"/>
  <c r="I15" i="8" s="1"/>
  <c r="K15" i="8"/>
  <c r="N15" i="8" s="1"/>
  <c r="H15" i="8" s="1"/>
  <c r="J15" i="7"/>
  <c r="M15" i="7" s="1"/>
  <c r="G15" i="7" s="1"/>
  <c r="K15" i="7"/>
  <c r="N15" i="7" s="1"/>
  <c r="H15" i="7" s="1"/>
  <c r="L15" i="7"/>
  <c r="O15" i="7" s="1"/>
  <c r="I15" i="7" s="1"/>
  <c r="J16" i="9" l="1"/>
  <c r="M16" i="9" s="1"/>
  <c r="G16" i="9" s="1"/>
  <c r="K16" i="9"/>
  <c r="N16" i="9" s="1"/>
  <c r="H16" i="9" s="1"/>
  <c r="L17" i="9"/>
  <c r="O17" i="9" s="1"/>
  <c r="I17" i="9" s="1"/>
  <c r="L16" i="8"/>
  <c r="O16" i="8" s="1"/>
  <c r="I16" i="8" s="1"/>
  <c r="J16" i="8"/>
  <c r="M16" i="8" s="1"/>
  <c r="G16" i="8" s="1"/>
  <c r="K16" i="8"/>
  <c r="N16" i="8" s="1"/>
  <c r="H16" i="8" s="1"/>
  <c r="L16" i="7"/>
  <c r="O16" i="7" s="1"/>
  <c r="I16" i="7" s="1"/>
  <c r="K16" i="7"/>
  <c r="N16" i="7" s="1"/>
  <c r="H16" i="7" s="1"/>
  <c r="J16" i="7"/>
  <c r="M16" i="7" s="1"/>
  <c r="G16" i="7" s="1"/>
  <c r="L18" i="9" l="1"/>
  <c r="O18" i="9" s="1"/>
  <c r="I18" i="9" s="1"/>
  <c r="K17" i="9"/>
  <c r="N17" i="9" s="1"/>
  <c r="H17" i="9" s="1"/>
  <c r="J17" i="9"/>
  <c r="M17" i="9" s="1"/>
  <c r="G17" i="9" s="1"/>
  <c r="K17" i="8"/>
  <c r="N17" i="8" s="1"/>
  <c r="H17" i="8" s="1"/>
  <c r="J17" i="8"/>
  <c r="M17" i="8" s="1"/>
  <c r="G17" i="8" s="1"/>
  <c r="L17" i="8"/>
  <c r="O17" i="8" s="1"/>
  <c r="I17" i="8" s="1"/>
  <c r="L17" i="7"/>
  <c r="O17" i="7" s="1"/>
  <c r="I17" i="7" s="1"/>
  <c r="K17" i="7"/>
  <c r="N17" i="7" s="1"/>
  <c r="H17" i="7" s="1"/>
  <c r="J17" i="7"/>
  <c r="M17" i="7" s="1"/>
  <c r="G17" i="7" s="1"/>
  <c r="J18" i="9" l="1"/>
  <c r="M18" i="9" s="1"/>
  <c r="G18" i="9" s="1"/>
  <c r="K18" i="9"/>
  <c r="N18" i="9" s="1"/>
  <c r="H18" i="9" s="1"/>
  <c r="L19" i="9"/>
  <c r="O19" i="9" s="1"/>
  <c r="I19" i="9" s="1"/>
  <c r="J18" i="8"/>
  <c r="M18" i="8" s="1"/>
  <c r="G18" i="8" s="1"/>
  <c r="L18" i="8"/>
  <c r="O18" i="8" s="1"/>
  <c r="I18" i="8" s="1"/>
  <c r="K18" i="8"/>
  <c r="N18" i="8" s="1"/>
  <c r="H18" i="8" s="1"/>
  <c r="J18" i="7"/>
  <c r="M18" i="7" s="1"/>
  <c r="G18" i="7" s="1"/>
  <c r="K18" i="7"/>
  <c r="N18" i="7" s="1"/>
  <c r="H18" i="7" s="1"/>
  <c r="L18" i="7"/>
  <c r="O18" i="7" s="1"/>
  <c r="I18" i="7" s="1"/>
  <c r="L20" i="9" l="1"/>
  <c r="O20" i="9" s="1"/>
  <c r="I20" i="9" s="1"/>
  <c r="K19" i="9"/>
  <c r="N19" i="9" s="1"/>
  <c r="H19" i="9" s="1"/>
  <c r="J19" i="9"/>
  <c r="M19" i="9" s="1"/>
  <c r="G19" i="9" s="1"/>
  <c r="L19" i="8"/>
  <c r="O19" i="8" s="1"/>
  <c r="I19" i="8" s="1"/>
  <c r="K19" i="8"/>
  <c r="N19" i="8" s="1"/>
  <c r="H19" i="8" s="1"/>
  <c r="J19" i="8"/>
  <c r="M19" i="8" s="1"/>
  <c r="G19" i="8" s="1"/>
  <c r="K19" i="7"/>
  <c r="N19" i="7" s="1"/>
  <c r="H19" i="7" s="1"/>
  <c r="J19" i="7"/>
  <c r="M19" i="7" s="1"/>
  <c r="G19" i="7" s="1"/>
  <c r="L19" i="7"/>
  <c r="O19" i="7" s="1"/>
  <c r="I19" i="7" s="1"/>
  <c r="J20" i="9" l="1"/>
  <c r="M20" i="9" s="1"/>
  <c r="G20" i="9" s="1"/>
  <c r="K20" i="9"/>
  <c r="N20" i="9" s="1"/>
  <c r="H20" i="9" s="1"/>
  <c r="L21" i="9"/>
  <c r="O21" i="9" s="1"/>
  <c r="I21" i="9" s="1"/>
  <c r="J20" i="8"/>
  <c r="M20" i="8" s="1"/>
  <c r="G20" i="8" s="1"/>
  <c r="K20" i="8"/>
  <c r="N20" i="8" s="1"/>
  <c r="H20" i="8" s="1"/>
  <c r="L20" i="8"/>
  <c r="O20" i="8" s="1"/>
  <c r="I20" i="8" s="1"/>
  <c r="L20" i="7"/>
  <c r="O20" i="7" s="1"/>
  <c r="I20" i="7" s="1"/>
  <c r="J20" i="7"/>
  <c r="M20" i="7" s="1"/>
  <c r="G20" i="7" s="1"/>
  <c r="K20" i="7"/>
  <c r="N20" i="7" s="1"/>
  <c r="H20" i="7" s="1"/>
  <c r="L22" i="9" l="1"/>
  <c r="O22" i="9" s="1"/>
  <c r="I22" i="9" s="1"/>
  <c r="K21" i="9"/>
  <c r="N21" i="9" s="1"/>
  <c r="H21" i="9" s="1"/>
  <c r="J21" i="9"/>
  <c r="M21" i="9" s="1"/>
  <c r="G21" i="9" s="1"/>
  <c r="K21" i="8"/>
  <c r="N21" i="8" s="1"/>
  <c r="H21" i="8" s="1"/>
  <c r="J21" i="8"/>
  <c r="M21" i="8" s="1"/>
  <c r="G21" i="8"/>
  <c r="L21" i="8"/>
  <c r="O21" i="8" s="1"/>
  <c r="I21" i="8" s="1"/>
  <c r="J21" i="7"/>
  <c r="M21" i="7" s="1"/>
  <c r="G21" i="7" s="1"/>
  <c r="L21" i="7"/>
  <c r="O21" i="7" s="1"/>
  <c r="I21" i="7" s="1"/>
  <c r="K21" i="7"/>
  <c r="N21" i="7" s="1"/>
  <c r="H21" i="7" s="1"/>
  <c r="J22" i="9" l="1"/>
  <c r="M22" i="9" s="1"/>
  <c r="G22" i="9" s="1"/>
  <c r="K22" i="9"/>
  <c r="N22" i="9" s="1"/>
  <c r="H22" i="9" s="1"/>
  <c r="L23" i="9"/>
  <c r="O23" i="9" s="1"/>
  <c r="I23" i="9" s="1"/>
  <c r="L22" i="8"/>
  <c r="O22" i="8" s="1"/>
  <c r="I22" i="8" s="1"/>
  <c r="K22" i="8"/>
  <c r="N22" i="8" s="1"/>
  <c r="H22" i="8" s="1"/>
  <c r="J22" i="8"/>
  <c r="M22" i="8" s="1"/>
  <c r="G22" i="8" s="1"/>
  <c r="K22" i="7"/>
  <c r="N22" i="7" s="1"/>
  <c r="H22" i="7" s="1"/>
  <c r="L22" i="7"/>
  <c r="O22" i="7" s="1"/>
  <c r="I22" i="7" s="1"/>
  <c r="J22" i="7"/>
  <c r="M22" i="7" s="1"/>
  <c r="G22" i="7" s="1"/>
  <c r="K23" i="9" l="1"/>
  <c r="N23" i="9" s="1"/>
  <c r="H23" i="9" s="1"/>
  <c r="L24" i="9"/>
  <c r="O24" i="9" s="1"/>
  <c r="I24" i="9" s="1"/>
  <c r="J23" i="9"/>
  <c r="M23" i="9" s="1"/>
  <c r="G23" i="9" s="1"/>
  <c r="J23" i="8"/>
  <c r="M23" i="8" s="1"/>
  <c r="G23" i="8" s="1"/>
  <c r="K23" i="8"/>
  <c r="N23" i="8" s="1"/>
  <c r="H23" i="8" s="1"/>
  <c r="L23" i="8"/>
  <c r="O23" i="8" s="1"/>
  <c r="I23" i="8" s="1"/>
  <c r="K23" i="7"/>
  <c r="N23" i="7" s="1"/>
  <c r="H23" i="7" s="1"/>
  <c r="L23" i="7"/>
  <c r="O23" i="7" s="1"/>
  <c r="I23" i="7" s="1"/>
  <c r="J23" i="7"/>
  <c r="M23" i="7" s="1"/>
  <c r="G23" i="7" s="1"/>
  <c r="J24" i="9" l="1"/>
  <c r="M24" i="9" s="1"/>
  <c r="G24" i="9" s="1"/>
  <c r="L25" i="9"/>
  <c r="O25" i="9" s="1"/>
  <c r="I25" i="9" s="1"/>
  <c r="K24" i="9"/>
  <c r="N24" i="9" s="1"/>
  <c r="H24" i="9" s="1"/>
  <c r="L24" i="8"/>
  <c r="O24" i="8" s="1"/>
  <c r="I24" i="8" s="1"/>
  <c r="K24" i="8"/>
  <c r="N24" i="8" s="1"/>
  <c r="H24" i="8" s="1"/>
  <c r="J24" i="8"/>
  <c r="M24" i="8" s="1"/>
  <c r="G24" i="8" s="1"/>
  <c r="J24" i="7"/>
  <c r="M24" i="7" s="1"/>
  <c r="G24" i="7" s="1"/>
  <c r="L24" i="7"/>
  <c r="O24" i="7" s="1"/>
  <c r="I24" i="7" s="1"/>
  <c r="K24" i="7"/>
  <c r="N24" i="7" s="1"/>
  <c r="H24" i="7" s="1"/>
  <c r="J25" i="9" l="1"/>
  <c r="M25" i="9" s="1"/>
  <c r="G25" i="9" s="1"/>
  <c r="L26" i="9"/>
  <c r="O26" i="9" s="1"/>
  <c r="I26" i="9" s="1"/>
  <c r="K25" i="9"/>
  <c r="N25" i="9" s="1"/>
  <c r="H25" i="9" s="1"/>
  <c r="L25" i="8"/>
  <c r="O25" i="8" s="1"/>
  <c r="I25" i="8" s="1"/>
  <c r="K25" i="8"/>
  <c r="N25" i="8" s="1"/>
  <c r="H25" i="8" s="1"/>
  <c r="J25" i="8"/>
  <c r="M25" i="8" s="1"/>
  <c r="G25" i="8" s="1"/>
  <c r="L25" i="7"/>
  <c r="O25" i="7" s="1"/>
  <c r="I25" i="7" s="1"/>
  <c r="J25" i="7"/>
  <c r="M25" i="7" s="1"/>
  <c r="G25" i="7" s="1"/>
  <c r="K25" i="7"/>
  <c r="N25" i="7" s="1"/>
  <c r="H25" i="7" s="1"/>
  <c r="K26" i="9" l="1"/>
  <c r="N26" i="9" s="1"/>
  <c r="H26" i="9" s="1"/>
  <c r="L27" i="9"/>
  <c r="O27" i="9" s="1"/>
  <c r="I27" i="9" s="1"/>
  <c r="J26" i="9"/>
  <c r="M26" i="9" s="1"/>
  <c r="G26" i="9" s="1"/>
  <c r="J26" i="8"/>
  <c r="M26" i="8" s="1"/>
  <c r="G26" i="8" s="1"/>
  <c r="K26" i="8"/>
  <c r="N26" i="8" s="1"/>
  <c r="H26" i="8" s="1"/>
  <c r="L26" i="8"/>
  <c r="O26" i="8" s="1"/>
  <c r="I26" i="8" s="1"/>
  <c r="L26" i="7"/>
  <c r="O26" i="7" s="1"/>
  <c r="I26" i="7" s="1"/>
  <c r="J26" i="7"/>
  <c r="M26" i="7" s="1"/>
  <c r="G26" i="7" s="1"/>
  <c r="K26" i="7"/>
  <c r="N26" i="7" s="1"/>
  <c r="H26" i="7" s="1"/>
  <c r="J27" i="9" l="1"/>
  <c r="M27" i="9" s="1"/>
  <c r="G27" i="9" s="1"/>
  <c r="L28" i="9"/>
  <c r="O28" i="9" s="1"/>
  <c r="I28" i="9" s="1"/>
  <c r="K27" i="9"/>
  <c r="N27" i="9" s="1"/>
  <c r="H27" i="9" s="1"/>
  <c r="L27" i="8"/>
  <c r="O27" i="8" s="1"/>
  <c r="I27" i="8" s="1"/>
  <c r="J27" i="8"/>
  <c r="M27" i="8" s="1"/>
  <c r="G27" i="8" s="1"/>
  <c r="K27" i="8"/>
  <c r="N27" i="8" s="1"/>
  <c r="H27" i="8" s="1"/>
  <c r="J27" i="7"/>
  <c r="M27" i="7" s="1"/>
  <c r="G27" i="7" s="1"/>
  <c r="L27" i="7"/>
  <c r="O27" i="7" s="1"/>
  <c r="I27" i="7" s="1"/>
  <c r="K27" i="7"/>
  <c r="N27" i="7" s="1"/>
  <c r="H27" i="7" s="1"/>
  <c r="K28" i="9" l="1"/>
  <c r="N28" i="9" s="1"/>
  <c r="H28" i="9" s="1"/>
  <c r="L29" i="9"/>
  <c r="O29" i="9" s="1"/>
  <c r="I29" i="9" s="1"/>
  <c r="J28" i="9"/>
  <c r="M28" i="9" s="1"/>
  <c r="G28" i="9" s="1"/>
  <c r="L28" i="8"/>
  <c r="O28" i="8" s="1"/>
  <c r="I28" i="8" s="1"/>
  <c r="J28" i="8"/>
  <c r="M28" i="8" s="1"/>
  <c r="G28" i="8" s="1"/>
  <c r="K28" i="8"/>
  <c r="N28" i="8" s="1"/>
  <c r="H28" i="8" s="1"/>
  <c r="K28" i="7"/>
  <c r="N28" i="7" s="1"/>
  <c r="H28" i="7" s="1"/>
  <c r="L28" i="7"/>
  <c r="O28" i="7" s="1"/>
  <c r="I28" i="7" s="1"/>
  <c r="J28" i="7"/>
  <c r="M28" i="7" s="1"/>
  <c r="G28" i="7" s="1"/>
  <c r="J29" i="9" l="1"/>
  <c r="M29" i="9" s="1"/>
  <c r="G29" i="9" s="1"/>
  <c r="K29" i="9"/>
  <c r="N29" i="9" s="1"/>
  <c r="H29" i="9" s="1"/>
  <c r="L30" i="9"/>
  <c r="O30" i="9" s="1"/>
  <c r="I30" i="9" s="1"/>
  <c r="J29" i="8"/>
  <c r="M29" i="8" s="1"/>
  <c r="G29" i="8" s="1"/>
  <c r="L29" i="8"/>
  <c r="O29" i="8" s="1"/>
  <c r="I29" i="8" s="1"/>
  <c r="K29" i="8"/>
  <c r="N29" i="8" s="1"/>
  <c r="H29" i="8" s="1"/>
  <c r="J29" i="7"/>
  <c r="M29" i="7" s="1"/>
  <c r="G29" i="7" s="1"/>
  <c r="L29" i="7"/>
  <c r="O29" i="7" s="1"/>
  <c r="I29" i="7" s="1"/>
  <c r="K29" i="7"/>
  <c r="N29" i="7" s="1"/>
  <c r="H29" i="7" s="1"/>
  <c r="L31" i="9" l="1"/>
  <c r="O31" i="9" s="1"/>
  <c r="I31" i="9" s="1"/>
  <c r="K30" i="9"/>
  <c r="N30" i="9" s="1"/>
  <c r="H30" i="9" s="1"/>
  <c r="J30" i="9"/>
  <c r="M30" i="9" s="1"/>
  <c r="G30" i="9" s="1"/>
  <c r="K30" i="8"/>
  <c r="N30" i="8" s="1"/>
  <c r="H30" i="8" s="1"/>
  <c r="L30" i="8"/>
  <c r="O30" i="8" s="1"/>
  <c r="I30" i="8" s="1"/>
  <c r="J30" i="8"/>
  <c r="M30" i="8" s="1"/>
  <c r="G30" i="8" s="1"/>
  <c r="L30" i="7"/>
  <c r="O30" i="7" s="1"/>
  <c r="I30" i="7" s="1"/>
  <c r="J30" i="7"/>
  <c r="M30" i="7" s="1"/>
  <c r="G30" i="7" s="1"/>
  <c r="K30" i="7"/>
  <c r="N30" i="7" s="1"/>
  <c r="H30" i="7" s="1"/>
  <c r="J31" i="9" l="1"/>
  <c r="M31" i="9" s="1"/>
  <c r="G31" i="9" s="1"/>
  <c r="K31" i="9"/>
  <c r="N31" i="9" s="1"/>
  <c r="H31" i="9" s="1"/>
  <c r="L32" i="9"/>
  <c r="O32" i="9" s="1"/>
  <c r="I32" i="9" s="1"/>
  <c r="J31" i="8"/>
  <c r="M31" i="8" s="1"/>
  <c r="G31" i="8" s="1"/>
  <c r="K31" i="8"/>
  <c r="N31" i="8" s="1"/>
  <c r="H31" i="8" s="1"/>
  <c r="L31" i="8"/>
  <c r="O31" i="8" s="1"/>
  <c r="I31" i="8" s="1"/>
  <c r="L31" i="7"/>
  <c r="O31" i="7" s="1"/>
  <c r="I31" i="7" s="1"/>
  <c r="J31" i="7"/>
  <c r="M31" i="7" s="1"/>
  <c r="G31" i="7" s="1"/>
  <c r="K31" i="7"/>
  <c r="N31" i="7" s="1"/>
  <c r="H31" i="7" s="1"/>
  <c r="L33" i="9" l="1"/>
  <c r="O33" i="9" s="1"/>
  <c r="I33" i="9" s="1"/>
  <c r="K32" i="9"/>
  <c r="N32" i="9" s="1"/>
  <c r="H32" i="9" s="1"/>
  <c r="J32" i="9"/>
  <c r="M32" i="9" s="1"/>
  <c r="G32" i="9" s="1"/>
  <c r="L32" i="8"/>
  <c r="O32" i="8" s="1"/>
  <c r="I32" i="8" s="1"/>
  <c r="J32" i="8"/>
  <c r="M32" i="8" s="1"/>
  <c r="G32" i="8" s="1"/>
  <c r="K32" i="8"/>
  <c r="N32" i="8" s="1"/>
  <c r="H32" i="8" s="1"/>
  <c r="K32" i="7"/>
  <c r="N32" i="7" s="1"/>
  <c r="H32" i="7" s="1"/>
  <c r="J32" i="7"/>
  <c r="M32" i="7" s="1"/>
  <c r="G32" i="7" s="1"/>
  <c r="L32" i="7"/>
  <c r="O32" i="7" s="1"/>
  <c r="I32" i="7" s="1"/>
  <c r="J33" i="9" l="1"/>
  <c r="M33" i="9" s="1"/>
  <c r="G33" i="9" s="1"/>
  <c r="K33" i="9"/>
  <c r="N33" i="9" s="1"/>
  <c r="H33" i="9" s="1"/>
  <c r="L34" i="9"/>
  <c r="O34" i="9" s="1"/>
  <c r="I34" i="9" s="1"/>
  <c r="L33" i="8"/>
  <c r="O33" i="8" s="1"/>
  <c r="I33" i="8" s="1"/>
  <c r="J33" i="8"/>
  <c r="M33" i="8" s="1"/>
  <c r="G33" i="8" s="1"/>
  <c r="K33" i="8"/>
  <c r="N33" i="8" s="1"/>
  <c r="H33" i="8" s="1"/>
  <c r="L33" i="7"/>
  <c r="O33" i="7" s="1"/>
  <c r="I33" i="7" s="1"/>
  <c r="J33" i="7"/>
  <c r="M33" i="7" s="1"/>
  <c r="G33" i="7" s="1"/>
  <c r="K33" i="7"/>
  <c r="N33" i="7" s="1"/>
  <c r="H33" i="7" s="1"/>
  <c r="L35" i="9" l="1"/>
  <c r="O35" i="9" s="1"/>
  <c r="I35" i="9" s="1"/>
  <c r="K34" i="9"/>
  <c r="N34" i="9" s="1"/>
  <c r="H34" i="9" s="1"/>
  <c r="J34" i="9"/>
  <c r="M34" i="9" s="1"/>
  <c r="G34" i="9" s="1"/>
  <c r="K34" i="8"/>
  <c r="N34" i="8" s="1"/>
  <c r="H34" i="8" s="1"/>
  <c r="L34" i="8"/>
  <c r="O34" i="8" s="1"/>
  <c r="I34" i="8" s="1"/>
  <c r="J34" i="8"/>
  <c r="M34" i="8" s="1"/>
  <c r="G34" i="8" s="1"/>
  <c r="K34" i="7"/>
  <c r="N34" i="7" s="1"/>
  <c r="H34" i="7" s="1"/>
  <c r="J34" i="7"/>
  <c r="M34" i="7" s="1"/>
  <c r="G34" i="7" s="1"/>
  <c r="L34" i="7"/>
  <c r="O34" i="7" s="1"/>
  <c r="I34" i="7" s="1"/>
  <c r="J35" i="9" l="1"/>
  <c r="M35" i="9" s="1"/>
  <c r="G35" i="9" s="1"/>
  <c r="K35" i="9"/>
  <c r="N35" i="9" s="1"/>
  <c r="H35" i="9" s="1"/>
  <c r="L36" i="9"/>
  <c r="O36" i="9" s="1"/>
  <c r="I36" i="9" s="1"/>
  <c r="J35" i="8"/>
  <c r="M35" i="8" s="1"/>
  <c r="G35" i="8" s="1"/>
  <c r="K35" i="8"/>
  <c r="N35" i="8" s="1"/>
  <c r="H35" i="8" s="1"/>
  <c r="L35" i="8"/>
  <c r="O35" i="8" s="1"/>
  <c r="I35" i="8" s="1"/>
  <c r="L35" i="7"/>
  <c r="O35" i="7" s="1"/>
  <c r="I35" i="7" s="1"/>
  <c r="J35" i="7"/>
  <c r="M35" i="7" s="1"/>
  <c r="G35" i="7" s="1"/>
  <c r="K35" i="7"/>
  <c r="N35" i="7" s="1"/>
  <c r="H35" i="7" s="1"/>
  <c r="L37" i="9" l="1"/>
  <c r="O37" i="9" s="1"/>
  <c r="I37" i="9" s="1"/>
  <c r="K36" i="9"/>
  <c r="N36" i="9" s="1"/>
  <c r="H36" i="9" s="1"/>
  <c r="J36" i="9"/>
  <c r="M36" i="9" s="1"/>
  <c r="G36" i="9" s="1"/>
  <c r="L36" i="8"/>
  <c r="O36" i="8" s="1"/>
  <c r="I36" i="8" s="1"/>
  <c r="J36" i="8"/>
  <c r="M36" i="8" s="1"/>
  <c r="G36" i="8" s="1"/>
  <c r="K36" i="8"/>
  <c r="N36" i="8" s="1"/>
  <c r="H36" i="8" s="1"/>
  <c r="K36" i="7"/>
  <c r="N36" i="7" s="1"/>
  <c r="H36" i="7" s="1"/>
  <c r="J36" i="7"/>
  <c r="M36" i="7" s="1"/>
  <c r="G36" i="7" s="1"/>
  <c r="L36" i="7"/>
  <c r="O36" i="7" s="1"/>
  <c r="I36" i="7" s="1"/>
  <c r="J37" i="9" l="1"/>
  <c r="M37" i="9" s="1"/>
  <c r="G37" i="9" s="1"/>
  <c r="K37" i="9"/>
  <c r="N37" i="9" s="1"/>
  <c r="H37" i="9" s="1"/>
  <c r="L38" i="9"/>
  <c r="O38" i="9" s="1"/>
  <c r="I38" i="9" s="1"/>
  <c r="K37" i="8"/>
  <c r="N37" i="8" s="1"/>
  <c r="H37" i="8" s="1"/>
  <c r="L37" i="8"/>
  <c r="O37" i="8" s="1"/>
  <c r="I37" i="8" s="1"/>
  <c r="J37" i="8"/>
  <c r="M37" i="8" s="1"/>
  <c r="G37" i="8" s="1"/>
  <c r="L37" i="7"/>
  <c r="O37" i="7" s="1"/>
  <c r="I37" i="7" s="1"/>
  <c r="J37" i="7"/>
  <c r="M37" i="7" s="1"/>
  <c r="G37" i="7" s="1"/>
  <c r="K37" i="7"/>
  <c r="N37" i="7" s="1"/>
  <c r="H37" i="7" s="1"/>
  <c r="L39" i="9" l="1"/>
  <c r="O39" i="9" s="1"/>
  <c r="I39" i="9" s="1"/>
  <c r="K38" i="9"/>
  <c r="N38" i="9" s="1"/>
  <c r="H38" i="9" s="1"/>
  <c r="J38" i="9"/>
  <c r="M38" i="9" s="1"/>
  <c r="G38" i="9" s="1"/>
  <c r="L38" i="8"/>
  <c r="O38" i="8" s="1"/>
  <c r="I38" i="8" s="1"/>
  <c r="J38" i="8"/>
  <c r="M38" i="8" s="1"/>
  <c r="G38" i="8" s="1"/>
  <c r="K38" i="8"/>
  <c r="N38" i="8" s="1"/>
  <c r="H38" i="8" s="1"/>
  <c r="K38" i="7"/>
  <c r="N38" i="7" s="1"/>
  <c r="H38" i="7" s="1"/>
  <c r="J38" i="7"/>
  <c r="M38" i="7" s="1"/>
  <c r="G38" i="7" s="1"/>
  <c r="L38" i="7"/>
  <c r="O38" i="7" s="1"/>
  <c r="I38" i="7" s="1"/>
  <c r="J39" i="9" l="1"/>
  <c r="M39" i="9" s="1"/>
  <c r="G39" i="9" s="1"/>
  <c r="K39" i="9"/>
  <c r="N39" i="9" s="1"/>
  <c r="H39" i="9" s="1"/>
  <c r="L40" i="9"/>
  <c r="O40" i="9" s="1"/>
  <c r="I40" i="9" s="1"/>
  <c r="K39" i="8"/>
  <c r="N39" i="8" s="1"/>
  <c r="H39" i="8" s="1"/>
  <c r="J39" i="8"/>
  <c r="M39" i="8" s="1"/>
  <c r="G39" i="8" s="1"/>
  <c r="L39" i="8"/>
  <c r="O39" i="8" s="1"/>
  <c r="I39" i="8" s="1"/>
  <c r="L39" i="7"/>
  <c r="O39" i="7" s="1"/>
  <c r="I39" i="7" s="1"/>
  <c r="J39" i="7"/>
  <c r="M39" i="7" s="1"/>
  <c r="G39" i="7" s="1"/>
  <c r="K39" i="7"/>
  <c r="N39" i="7" s="1"/>
  <c r="H39" i="7" s="1"/>
  <c r="L41" i="9" l="1"/>
  <c r="O41" i="9" s="1"/>
  <c r="I41" i="9" s="1"/>
  <c r="K40" i="9"/>
  <c r="N40" i="9" s="1"/>
  <c r="H40" i="9" s="1"/>
  <c r="J40" i="9"/>
  <c r="M40" i="9" s="1"/>
  <c r="G40" i="9" s="1"/>
  <c r="J40" i="8"/>
  <c r="M40" i="8" s="1"/>
  <c r="G40" i="8" s="1"/>
  <c r="L40" i="8"/>
  <c r="O40" i="8" s="1"/>
  <c r="I40" i="8" s="1"/>
  <c r="K40" i="8"/>
  <c r="N40" i="8" s="1"/>
  <c r="H40" i="8" s="1"/>
  <c r="K40" i="7"/>
  <c r="N40" i="7" s="1"/>
  <c r="H40" i="7" s="1"/>
  <c r="J40" i="7"/>
  <c r="M40" i="7" s="1"/>
  <c r="G40" i="7" s="1"/>
  <c r="L40" i="7"/>
  <c r="O40" i="7" s="1"/>
  <c r="I40" i="7" s="1"/>
  <c r="J41" i="9" l="1"/>
  <c r="M41" i="9" s="1"/>
  <c r="G41" i="9" s="1"/>
  <c r="K41" i="9"/>
  <c r="N41" i="9" s="1"/>
  <c r="H41" i="9" s="1"/>
  <c r="L42" i="9"/>
  <c r="O42" i="9" s="1"/>
  <c r="I42" i="9" s="1"/>
  <c r="L41" i="8"/>
  <c r="O41" i="8" s="1"/>
  <c r="I41" i="8" s="1"/>
  <c r="K41" i="8"/>
  <c r="N41" i="8" s="1"/>
  <c r="H41" i="8" s="1"/>
  <c r="J41" i="8"/>
  <c r="M41" i="8" s="1"/>
  <c r="G41" i="8" s="1"/>
  <c r="L41" i="7"/>
  <c r="O41" i="7" s="1"/>
  <c r="I41" i="7" s="1"/>
  <c r="J41" i="7"/>
  <c r="M41" i="7" s="1"/>
  <c r="G41" i="7" s="1"/>
  <c r="K41" i="7"/>
  <c r="N41" i="7" s="1"/>
  <c r="H41" i="7" s="1"/>
  <c r="L43" i="9" l="1"/>
  <c r="O43" i="9" s="1"/>
  <c r="I43" i="9" s="1"/>
  <c r="K42" i="9"/>
  <c r="N42" i="9" s="1"/>
  <c r="H42" i="9" s="1"/>
  <c r="J42" i="9"/>
  <c r="M42" i="9" s="1"/>
  <c r="G42" i="9" s="1"/>
  <c r="K42" i="8"/>
  <c r="N42" i="8" s="1"/>
  <c r="H42" i="8" s="1"/>
  <c r="L42" i="8"/>
  <c r="O42" i="8" s="1"/>
  <c r="I42" i="8" s="1"/>
  <c r="J42" i="8"/>
  <c r="M42" i="8" s="1"/>
  <c r="G42" i="8" s="1"/>
  <c r="K42" i="7"/>
  <c r="N42" i="7" s="1"/>
  <c r="H42" i="7" s="1"/>
  <c r="L42" i="7"/>
  <c r="O42" i="7" s="1"/>
  <c r="I42" i="7" s="1"/>
  <c r="J42" i="7"/>
  <c r="M42" i="7" s="1"/>
  <c r="G42" i="7" s="1"/>
  <c r="J43" i="9" l="1"/>
  <c r="M43" i="9" s="1"/>
  <c r="G43" i="9" s="1"/>
  <c r="K43" i="9"/>
  <c r="N43" i="9" s="1"/>
  <c r="H43" i="9" s="1"/>
  <c r="L44" i="9"/>
  <c r="O44" i="9" s="1"/>
  <c r="I44" i="9" s="1"/>
  <c r="J43" i="8"/>
  <c r="M43" i="8" s="1"/>
  <c r="G43" i="8" s="1"/>
  <c r="L43" i="8"/>
  <c r="O43" i="8" s="1"/>
  <c r="I43" i="8" s="1"/>
  <c r="K43" i="8"/>
  <c r="N43" i="8" s="1"/>
  <c r="H43" i="8" s="1"/>
  <c r="J43" i="7"/>
  <c r="M43" i="7" s="1"/>
  <c r="G43" i="7" s="1"/>
  <c r="L43" i="7"/>
  <c r="O43" i="7" s="1"/>
  <c r="I43" i="7" s="1"/>
  <c r="K43" i="7"/>
  <c r="N43" i="7" s="1"/>
  <c r="H43" i="7" s="1"/>
  <c r="L45" i="9" l="1"/>
  <c r="O45" i="9" s="1"/>
  <c r="I45" i="9" s="1"/>
  <c r="K44" i="9"/>
  <c r="N44" i="9" s="1"/>
  <c r="H44" i="9" s="1"/>
  <c r="J44" i="9"/>
  <c r="M44" i="9" s="1"/>
  <c r="G44" i="9" s="1"/>
  <c r="L44" i="8"/>
  <c r="O44" i="8" s="1"/>
  <c r="I44" i="8" s="1"/>
  <c r="K44" i="8"/>
  <c r="N44" i="8" s="1"/>
  <c r="H44" i="8" s="1"/>
  <c r="J44" i="8"/>
  <c r="M44" i="8" s="1"/>
  <c r="G44" i="8" s="1"/>
  <c r="K44" i="7"/>
  <c r="N44" i="7" s="1"/>
  <c r="H44" i="7" s="1"/>
  <c r="L44" i="7"/>
  <c r="O44" i="7" s="1"/>
  <c r="I44" i="7" s="1"/>
  <c r="J44" i="7"/>
  <c r="M44" i="7" s="1"/>
  <c r="G44" i="7" s="1"/>
  <c r="J45" i="9" l="1"/>
  <c r="M45" i="9" s="1"/>
  <c r="G45" i="9" s="1"/>
  <c r="K45" i="9"/>
  <c r="N45" i="9" s="1"/>
  <c r="H45" i="9" s="1"/>
  <c r="L46" i="9"/>
  <c r="O46" i="9" s="1"/>
  <c r="I46" i="9" s="1"/>
  <c r="J45" i="8"/>
  <c r="M45" i="8" s="1"/>
  <c r="G45" i="8" s="1"/>
  <c r="K45" i="8"/>
  <c r="N45" i="8" s="1"/>
  <c r="H45" i="8" s="1"/>
  <c r="L45" i="8"/>
  <c r="O45" i="8" s="1"/>
  <c r="I45" i="8" s="1"/>
  <c r="J45" i="7"/>
  <c r="M45" i="7" s="1"/>
  <c r="G45" i="7" s="1"/>
  <c r="L45" i="7"/>
  <c r="O45" i="7" s="1"/>
  <c r="I45" i="7" s="1"/>
  <c r="K45" i="7"/>
  <c r="N45" i="7" s="1"/>
  <c r="H45" i="7" s="1"/>
  <c r="L47" i="9" l="1"/>
  <c r="O47" i="9" s="1"/>
  <c r="I47" i="9" s="1"/>
  <c r="K46" i="9"/>
  <c r="N46" i="9" s="1"/>
  <c r="H46" i="9" s="1"/>
  <c r="J46" i="9"/>
  <c r="M46" i="9" s="1"/>
  <c r="G46" i="9" s="1"/>
  <c r="L46" i="8"/>
  <c r="O46" i="8" s="1"/>
  <c r="I46" i="8" s="1"/>
  <c r="K46" i="8"/>
  <c r="N46" i="8" s="1"/>
  <c r="H46" i="8" s="1"/>
  <c r="J46" i="8"/>
  <c r="M46" i="8" s="1"/>
  <c r="G46" i="8" s="1"/>
  <c r="K46" i="7"/>
  <c r="N46" i="7" s="1"/>
  <c r="H46" i="7" s="1"/>
  <c r="L46" i="7"/>
  <c r="O46" i="7" s="1"/>
  <c r="I46" i="7" s="1"/>
  <c r="J46" i="7"/>
  <c r="M46" i="7" s="1"/>
  <c r="G46" i="7" s="1"/>
  <c r="J47" i="9" l="1"/>
  <c r="M47" i="9" s="1"/>
  <c r="G47" i="9" s="1"/>
  <c r="K47" i="9"/>
  <c r="N47" i="9" s="1"/>
  <c r="H47" i="9" s="1"/>
  <c r="L48" i="9"/>
  <c r="O48" i="9" s="1"/>
  <c r="I48" i="9" s="1"/>
  <c r="J47" i="8"/>
  <c r="M47" i="8" s="1"/>
  <c r="G47" i="8" s="1"/>
  <c r="K47" i="8"/>
  <c r="N47" i="8" s="1"/>
  <c r="H47" i="8" s="1"/>
  <c r="L47" i="8"/>
  <c r="O47" i="8" s="1"/>
  <c r="I47" i="8" s="1"/>
  <c r="J47" i="7"/>
  <c r="M47" i="7" s="1"/>
  <c r="G47" i="7" s="1"/>
  <c r="L47" i="7"/>
  <c r="O47" i="7" s="1"/>
  <c r="I47" i="7" s="1"/>
  <c r="K47" i="7"/>
  <c r="N47" i="7" s="1"/>
  <c r="H47" i="7" s="1"/>
  <c r="L49" i="9" l="1"/>
  <c r="O49" i="9" s="1"/>
  <c r="I49" i="9" s="1"/>
  <c r="K48" i="9"/>
  <c r="N48" i="9" s="1"/>
  <c r="H48" i="9" s="1"/>
  <c r="J48" i="9"/>
  <c r="M48" i="9" s="1"/>
  <c r="G48" i="9" s="1"/>
  <c r="L48" i="8"/>
  <c r="O48" i="8" s="1"/>
  <c r="I48" i="8" s="1"/>
  <c r="K48" i="8"/>
  <c r="N48" i="8" s="1"/>
  <c r="H48" i="8" s="1"/>
  <c r="J48" i="8"/>
  <c r="M48" i="8" s="1"/>
  <c r="G48" i="8" s="1"/>
  <c r="K48" i="7"/>
  <c r="N48" i="7" s="1"/>
  <c r="H48" i="7" s="1"/>
  <c r="L48" i="7"/>
  <c r="O48" i="7" s="1"/>
  <c r="I48" i="7" s="1"/>
  <c r="J48" i="7"/>
  <c r="M48" i="7" s="1"/>
  <c r="G48" i="7" s="1"/>
  <c r="J49" i="9" l="1"/>
  <c r="M49" i="9" s="1"/>
  <c r="G49" i="9" s="1"/>
  <c r="K49" i="9"/>
  <c r="N49" i="9" s="1"/>
  <c r="H49" i="9" s="1"/>
  <c r="L50" i="9"/>
  <c r="O50" i="9" s="1"/>
  <c r="I50" i="9" s="1"/>
  <c r="K49" i="8"/>
  <c r="N49" i="8" s="1"/>
  <c r="H49" i="8" s="1"/>
  <c r="L49" i="8"/>
  <c r="O49" i="8" s="1"/>
  <c r="I49" i="8" s="1"/>
  <c r="J49" i="8"/>
  <c r="M49" i="8" s="1"/>
  <c r="G49" i="8" s="1"/>
  <c r="J49" i="7"/>
  <c r="M49" i="7" s="1"/>
  <c r="G49" i="7" s="1"/>
  <c r="L49" i="7"/>
  <c r="O49" i="7" s="1"/>
  <c r="I49" i="7" s="1"/>
  <c r="K49" i="7"/>
  <c r="N49" i="7" s="1"/>
  <c r="H49" i="7" s="1"/>
  <c r="L51" i="9" l="1"/>
  <c r="O51" i="9" s="1"/>
  <c r="I51" i="9" s="1"/>
  <c r="K50" i="9"/>
  <c r="N50" i="9" s="1"/>
  <c r="H50" i="9" s="1"/>
  <c r="J50" i="9"/>
  <c r="M50" i="9" s="1"/>
  <c r="G50" i="9" s="1"/>
  <c r="L50" i="8"/>
  <c r="O50" i="8" s="1"/>
  <c r="I50" i="8" s="1"/>
  <c r="K50" i="8"/>
  <c r="N50" i="8" s="1"/>
  <c r="H50" i="8" s="1"/>
  <c r="J50" i="8"/>
  <c r="M50" i="8" s="1"/>
  <c r="G50" i="8" s="1"/>
  <c r="K50" i="7"/>
  <c r="N50" i="7" s="1"/>
  <c r="H50" i="7" s="1"/>
  <c r="L50" i="7"/>
  <c r="O50" i="7" s="1"/>
  <c r="I50" i="7" s="1"/>
  <c r="J50" i="7"/>
  <c r="M50" i="7" s="1"/>
  <c r="G50" i="7" s="1"/>
  <c r="J51" i="9" l="1"/>
  <c r="M51" i="9" s="1"/>
  <c r="G51" i="9" s="1"/>
  <c r="K51" i="9"/>
  <c r="N51" i="9" s="1"/>
  <c r="H51" i="9" s="1"/>
  <c r="L52" i="9"/>
  <c r="O52" i="9" s="1"/>
  <c r="I52" i="9" s="1"/>
  <c r="J51" i="8"/>
  <c r="M51" i="8" s="1"/>
  <c r="G51" i="8" s="1"/>
  <c r="K51" i="8"/>
  <c r="N51" i="8" s="1"/>
  <c r="H51" i="8" s="1"/>
  <c r="L51" i="8"/>
  <c r="O51" i="8" s="1"/>
  <c r="I51" i="8" s="1"/>
  <c r="J51" i="7"/>
  <c r="M51" i="7" s="1"/>
  <c r="G51" i="7" s="1"/>
  <c r="L51" i="7"/>
  <c r="O51" i="7" s="1"/>
  <c r="I51" i="7" s="1"/>
  <c r="K51" i="7"/>
  <c r="N51" i="7" s="1"/>
  <c r="H51" i="7" s="1"/>
  <c r="L53" i="9" l="1"/>
  <c r="O53" i="9" s="1"/>
  <c r="I53" i="9" s="1"/>
  <c r="K52" i="9"/>
  <c r="N52" i="9" s="1"/>
  <c r="H52" i="9" s="1"/>
  <c r="J52" i="9"/>
  <c r="M52" i="9" s="1"/>
  <c r="G52" i="9" s="1"/>
  <c r="L52" i="8"/>
  <c r="O52" i="8" s="1"/>
  <c r="I52" i="8" s="1"/>
  <c r="K52" i="8"/>
  <c r="N52" i="8" s="1"/>
  <c r="H52" i="8" s="1"/>
  <c r="J52" i="8"/>
  <c r="M52" i="8" s="1"/>
  <c r="G52" i="8" s="1"/>
  <c r="K52" i="7"/>
  <c r="N52" i="7" s="1"/>
  <c r="H52" i="7" s="1"/>
  <c r="J52" i="7"/>
  <c r="M52" i="7" s="1"/>
  <c r="G52" i="7" s="1"/>
  <c r="L52" i="7"/>
  <c r="O52" i="7" s="1"/>
  <c r="I52" i="7" s="1"/>
  <c r="J53" i="9" l="1"/>
  <c r="M53" i="9" s="1"/>
  <c r="G53" i="9" s="1"/>
  <c r="K53" i="9"/>
  <c r="N53" i="9" s="1"/>
  <c r="H53" i="9" s="1"/>
  <c r="L54" i="9"/>
  <c r="O54" i="9" s="1"/>
  <c r="I54" i="9" s="1"/>
  <c r="K53" i="8"/>
  <c r="N53" i="8" s="1"/>
  <c r="H53" i="8" s="1"/>
  <c r="L53" i="8"/>
  <c r="O53" i="8" s="1"/>
  <c r="I53" i="8" s="1"/>
  <c r="J53" i="8"/>
  <c r="M53" i="8" s="1"/>
  <c r="G53" i="8" s="1"/>
  <c r="L53" i="7"/>
  <c r="O53" i="7" s="1"/>
  <c r="I53" i="7" s="1"/>
  <c r="J53" i="7"/>
  <c r="M53" i="7" s="1"/>
  <c r="G53" i="7" s="1"/>
  <c r="K53" i="7"/>
  <c r="N53" i="7" s="1"/>
  <c r="H53" i="7" s="1"/>
  <c r="L55" i="9" l="1"/>
  <c r="O55" i="9" s="1"/>
  <c r="I55" i="9" s="1"/>
  <c r="K54" i="9"/>
  <c r="N54" i="9" s="1"/>
  <c r="H54" i="9" s="1"/>
  <c r="J54" i="9"/>
  <c r="M54" i="9" s="1"/>
  <c r="G54" i="9" s="1"/>
  <c r="J54" i="8"/>
  <c r="M54" i="8" s="1"/>
  <c r="G54" i="8" s="1"/>
  <c r="L54" i="8"/>
  <c r="O54" i="8" s="1"/>
  <c r="I54" i="8" s="1"/>
  <c r="K54" i="8"/>
  <c r="N54" i="8" s="1"/>
  <c r="H54" i="8" s="1"/>
  <c r="K54" i="7"/>
  <c r="N54" i="7" s="1"/>
  <c r="H54" i="7" s="1"/>
  <c r="L54" i="7"/>
  <c r="O54" i="7" s="1"/>
  <c r="I54" i="7" s="1"/>
  <c r="J54" i="7"/>
  <c r="M54" i="7" s="1"/>
  <c r="G54" i="7" s="1"/>
  <c r="J55" i="9" l="1"/>
  <c r="M55" i="9" s="1"/>
  <c r="G55" i="9" s="1"/>
  <c r="K55" i="9"/>
  <c r="N55" i="9" s="1"/>
  <c r="H55" i="9" s="1"/>
  <c r="L56" i="9"/>
  <c r="O56" i="9" s="1"/>
  <c r="I56" i="9" s="1"/>
  <c r="K55" i="8"/>
  <c r="N55" i="8" s="1"/>
  <c r="H55" i="8" s="1"/>
  <c r="L55" i="8"/>
  <c r="O55" i="8" s="1"/>
  <c r="I55" i="8" s="1"/>
  <c r="J55" i="8"/>
  <c r="M55" i="8" s="1"/>
  <c r="G55" i="8" s="1"/>
  <c r="J55" i="7"/>
  <c r="M55" i="7" s="1"/>
  <c r="G55" i="7" s="1"/>
  <c r="L55" i="7"/>
  <c r="O55" i="7" s="1"/>
  <c r="I55" i="7" s="1"/>
  <c r="K55" i="7"/>
  <c r="N55" i="7" s="1"/>
  <c r="H55" i="7" s="1"/>
  <c r="L57" i="9" l="1"/>
  <c r="O57" i="9" s="1"/>
  <c r="I57" i="9" s="1"/>
  <c r="K56" i="9"/>
  <c r="N56" i="9" s="1"/>
  <c r="H56" i="9" s="1"/>
  <c r="J56" i="9"/>
  <c r="M56" i="9" s="1"/>
  <c r="G56" i="9" s="1"/>
  <c r="L56" i="8"/>
  <c r="O56" i="8" s="1"/>
  <c r="I56" i="8" s="1"/>
  <c r="J56" i="8"/>
  <c r="M56" i="8" s="1"/>
  <c r="G56" i="8" s="1"/>
  <c r="K56" i="8"/>
  <c r="N56" i="8" s="1"/>
  <c r="H56" i="8" s="1"/>
  <c r="K56" i="7"/>
  <c r="N56" i="7" s="1"/>
  <c r="H56" i="7" s="1"/>
  <c r="J56" i="7"/>
  <c r="M56" i="7" s="1"/>
  <c r="G56" i="7" s="1"/>
  <c r="L56" i="7"/>
  <c r="O56" i="7" s="1"/>
  <c r="I56" i="7" s="1"/>
  <c r="J57" i="9" l="1"/>
  <c r="M57" i="9" s="1"/>
  <c r="G57" i="9" s="1"/>
  <c r="K57" i="9"/>
  <c r="N57" i="9" s="1"/>
  <c r="H57" i="9" s="1"/>
  <c r="L58" i="9"/>
  <c r="O58" i="9" s="1"/>
  <c r="I58" i="9" s="1"/>
  <c r="I59" i="9" s="1"/>
  <c r="I61" i="9" s="1"/>
  <c r="L61" i="9" s="1"/>
  <c r="J57" i="8"/>
  <c r="M57" i="8" s="1"/>
  <c r="G57" i="8" s="1"/>
  <c r="L57" i="8"/>
  <c r="O57" i="8" s="1"/>
  <c r="I57" i="8" s="1"/>
  <c r="K57" i="8"/>
  <c r="N57" i="8" s="1"/>
  <c r="H57" i="8" s="1"/>
  <c r="L57" i="7"/>
  <c r="O57" i="7" s="1"/>
  <c r="I57" i="7" s="1"/>
  <c r="J57" i="7"/>
  <c r="M57" i="7" s="1"/>
  <c r="G57" i="7" s="1"/>
  <c r="K57" i="7"/>
  <c r="N57" i="7" s="1"/>
  <c r="H57" i="7" s="1"/>
  <c r="K58" i="9" l="1"/>
  <c r="N58" i="9" s="1"/>
  <c r="H58" i="9" s="1"/>
  <c r="H59" i="9" s="1"/>
  <c r="H61" i="9" s="1"/>
  <c r="K61" i="9" s="1"/>
  <c r="J58" i="9"/>
  <c r="M58" i="9" s="1"/>
  <c r="G58" i="9" s="1"/>
  <c r="G59" i="9" s="1"/>
  <c r="G61" i="9" s="1"/>
  <c r="J61" i="9" s="1"/>
  <c r="K58" i="8"/>
  <c r="N58" i="8" s="1"/>
  <c r="H58" i="8" s="1"/>
  <c r="H59" i="8" s="1"/>
  <c r="L58" i="8"/>
  <c r="O58" i="8" s="1"/>
  <c r="I58" i="8" s="1"/>
  <c r="I59" i="8" s="1"/>
  <c r="I61" i="8" s="1"/>
  <c r="L61" i="8" s="1"/>
  <c r="J58" i="8"/>
  <c r="M58" i="8" s="1"/>
  <c r="G58" i="8" s="1"/>
  <c r="J58" i="7"/>
  <c r="K58" i="7"/>
  <c r="L58" i="7"/>
  <c r="H61" i="8" l="1"/>
  <c r="K61" i="8" s="1"/>
  <c r="G59" i="8"/>
  <c r="G61" i="8" s="1"/>
  <c r="J61" i="8" s="1"/>
  <c r="N58" i="7"/>
  <c r="H58" i="7" s="1"/>
  <c r="H59" i="7" s="1"/>
  <c r="H61" i="7" s="1"/>
  <c r="K61" i="7" s="1"/>
  <c r="O58" i="7"/>
  <c r="I58" i="7" s="1"/>
  <c r="I59" i="7" s="1"/>
  <c r="I61" i="7" s="1"/>
  <c r="L61" i="7" s="1"/>
  <c r="M58" i="7"/>
  <c r="G58" i="7" s="1"/>
  <c r="G59" i="7" s="1"/>
  <c r="G61" i="7" s="1"/>
  <c r="J61" i="7" s="1"/>
  <c r="F59" i="1" l="1"/>
  <c r="D59" i="1"/>
  <c r="D61" i="1" l="1"/>
  <c r="E61" i="1"/>
  <c r="F61" i="1"/>
  <c r="I8" i="1" l="1"/>
  <c r="L9" i="1" s="1"/>
  <c r="O9" i="1" s="1"/>
  <c r="I9" i="1" s="1"/>
  <c r="L10" i="1" s="1"/>
  <c r="O10" i="1" s="1"/>
  <c r="I10" i="1" s="1"/>
  <c r="H8" i="1"/>
  <c r="K9" i="1" s="1"/>
  <c r="N9" i="1" s="1"/>
  <c r="H9" i="1" s="1"/>
  <c r="K10" i="1" s="1"/>
  <c r="N10" i="1" s="1"/>
  <c r="H10" i="1" s="1"/>
  <c r="K11" i="1" s="1"/>
  <c r="N11" i="1" s="1"/>
  <c r="H11" i="1" s="1"/>
  <c r="K12" i="1" s="1"/>
  <c r="N12" i="1" s="1"/>
  <c r="H12" i="1" s="1"/>
  <c r="G8" i="1"/>
  <c r="J9" i="1" s="1"/>
  <c r="M9" i="1" s="1"/>
  <c r="G9" i="1" s="1"/>
  <c r="J10" i="1" s="1"/>
  <c r="M10" i="1" s="1"/>
  <c r="G10" i="1" s="1"/>
  <c r="F60" i="1"/>
  <c r="F62" i="1" s="1"/>
  <c r="E60" i="1"/>
  <c r="E62" i="1" s="1"/>
  <c r="D60" i="1"/>
  <c r="D62" i="1" s="1"/>
  <c r="J11" i="1" l="1"/>
  <c r="M11" i="1" s="1"/>
  <c r="G11" i="1" s="1"/>
  <c r="J12" i="1" s="1"/>
  <c r="M12" i="1" s="1"/>
  <c r="G12" i="1" s="1"/>
  <c r="J13" i="1" s="1"/>
  <c r="M13" i="1" s="1"/>
  <c r="G13" i="1" s="1"/>
  <c r="J14" i="1" s="1"/>
  <c r="M14" i="1" s="1"/>
  <c r="G14" i="1" s="1"/>
  <c r="J15" i="1" s="1"/>
  <c r="M15" i="1" s="1"/>
  <c r="G15" i="1" s="1"/>
  <c r="J16" i="1" s="1"/>
  <c r="M16" i="1" s="1"/>
  <c r="G16" i="1" s="1"/>
  <c r="J17" i="1" s="1"/>
  <c r="M17" i="1" s="1"/>
  <c r="G17" i="1" s="1"/>
  <c r="J18" i="1" s="1"/>
  <c r="M18" i="1" s="1"/>
  <c r="G18" i="1" s="1"/>
  <c r="J19" i="1" s="1"/>
  <c r="M19" i="1" s="1"/>
  <c r="G19" i="1" s="1"/>
  <c r="J20" i="1" s="1"/>
  <c r="M20" i="1" s="1"/>
  <c r="G20" i="1" s="1"/>
  <c r="J21" i="1" s="1"/>
  <c r="M21" i="1" s="1"/>
  <c r="G21" i="1" s="1"/>
  <c r="J22" i="1" s="1"/>
  <c r="M22" i="1" s="1"/>
  <c r="G22" i="1" s="1"/>
  <c r="J23" i="1" s="1"/>
  <c r="M23" i="1" s="1"/>
  <c r="G23" i="1" s="1"/>
  <c r="J24" i="1" s="1"/>
  <c r="M24" i="1" s="1"/>
  <c r="G24" i="1" s="1"/>
  <c r="J25" i="1" s="1"/>
  <c r="M25" i="1" s="1"/>
  <c r="G25" i="1" s="1"/>
  <c r="J26" i="1" s="1"/>
  <c r="M26" i="1" s="1"/>
  <c r="G26" i="1" s="1"/>
  <c r="J27" i="1" s="1"/>
  <c r="M27" i="1" s="1"/>
  <c r="G27" i="1" s="1"/>
  <c r="K13" i="1"/>
  <c r="N13" i="1" s="1"/>
  <c r="H13" i="1" s="1"/>
  <c r="K14" i="1" s="1"/>
  <c r="N14" i="1" s="1"/>
  <c r="H14" i="1" s="1"/>
  <c r="K15" i="1" s="1"/>
  <c r="N15" i="1" s="1"/>
  <c r="H15" i="1" s="1"/>
  <c r="K16" i="1" s="1"/>
  <c r="N16" i="1" s="1"/>
  <c r="H16" i="1" s="1"/>
  <c r="K17" i="1" s="1"/>
  <c r="N17" i="1" s="1"/>
  <c r="H17" i="1" s="1"/>
  <c r="K18" i="1" s="1"/>
  <c r="N18" i="1" s="1"/>
  <c r="H18" i="1" s="1"/>
  <c r="K19" i="1" s="1"/>
  <c r="N19" i="1" s="1"/>
  <c r="H19" i="1" s="1"/>
  <c r="K20" i="1" s="1"/>
  <c r="N20" i="1" s="1"/>
  <c r="H20" i="1" s="1"/>
  <c r="K21" i="1" s="1"/>
  <c r="N21" i="1" s="1"/>
  <c r="H21" i="1" s="1"/>
  <c r="K22" i="1" s="1"/>
  <c r="N22" i="1" s="1"/>
  <c r="H22" i="1" s="1"/>
  <c r="K23" i="1" s="1"/>
  <c r="N23" i="1" s="1"/>
  <c r="H23" i="1" s="1"/>
  <c r="K24" i="1" s="1"/>
  <c r="N24" i="1" s="1"/>
  <c r="H24" i="1" s="1"/>
  <c r="K25" i="1" s="1"/>
  <c r="N25" i="1" s="1"/>
  <c r="H25" i="1" s="1"/>
  <c r="K26" i="1" s="1"/>
  <c r="N26" i="1" s="1"/>
  <c r="H26" i="1" s="1"/>
  <c r="K27" i="1" s="1"/>
  <c r="N27" i="1" s="1"/>
  <c r="H27" i="1" s="1"/>
  <c r="K28" i="1" s="1"/>
  <c r="N28" i="1" s="1"/>
  <c r="H28" i="1" s="1"/>
  <c r="K29" i="1" s="1"/>
  <c r="N29" i="1" s="1"/>
  <c r="H29" i="1" s="1"/>
  <c r="K30" i="1" s="1"/>
  <c r="N30" i="1" s="1"/>
  <c r="H30" i="1" s="1"/>
  <c r="K31" i="1" s="1"/>
  <c r="N31" i="1" s="1"/>
  <c r="H31" i="1" s="1"/>
  <c r="K32" i="1" s="1"/>
  <c r="N32" i="1" s="1"/>
  <c r="H32" i="1" s="1"/>
  <c r="K33" i="1" s="1"/>
  <c r="N33" i="1" s="1"/>
  <c r="H33" i="1" s="1"/>
  <c r="K34" i="1" s="1"/>
  <c r="N34" i="1" s="1"/>
  <c r="H34" i="1" s="1"/>
  <c r="K35" i="1" s="1"/>
  <c r="N35" i="1" s="1"/>
  <c r="H35" i="1" s="1"/>
  <c r="K36" i="1" s="1"/>
  <c r="N36" i="1" s="1"/>
  <c r="H36" i="1" s="1"/>
  <c r="K37" i="1" s="1"/>
  <c r="N37" i="1" s="1"/>
  <c r="H37" i="1" s="1"/>
  <c r="K38" i="1" s="1"/>
  <c r="N38" i="1" s="1"/>
  <c r="H38" i="1" s="1"/>
  <c r="K39" i="1" s="1"/>
  <c r="N39" i="1" s="1"/>
  <c r="H39" i="1" s="1"/>
  <c r="K40" i="1" s="1"/>
  <c r="N40" i="1" s="1"/>
  <c r="H40" i="1" s="1"/>
  <c r="K41" i="1" s="1"/>
  <c r="N41" i="1" s="1"/>
  <c r="H41" i="1" s="1"/>
  <c r="K42" i="1" s="1"/>
  <c r="N42" i="1" s="1"/>
  <c r="H42" i="1" s="1"/>
  <c r="K43" i="1" s="1"/>
  <c r="N43" i="1" s="1"/>
  <c r="H43" i="1" s="1"/>
  <c r="K44" i="1" s="1"/>
  <c r="N44" i="1" s="1"/>
  <c r="H44" i="1" s="1"/>
  <c r="K45" i="1" s="1"/>
  <c r="N45" i="1" s="1"/>
  <c r="H45" i="1" s="1"/>
  <c r="K46" i="1" s="1"/>
  <c r="N46" i="1" s="1"/>
  <c r="H46" i="1" s="1"/>
  <c r="K47" i="1" s="1"/>
  <c r="N47" i="1" s="1"/>
  <c r="H47" i="1" s="1"/>
  <c r="K48" i="1" s="1"/>
  <c r="N48" i="1" s="1"/>
  <c r="H48" i="1" s="1"/>
  <c r="K49" i="1" s="1"/>
  <c r="N49" i="1" s="1"/>
  <c r="H49" i="1" s="1"/>
  <c r="K50" i="1" s="1"/>
  <c r="N50" i="1" s="1"/>
  <c r="H50" i="1" s="1"/>
  <c r="K51" i="1" s="1"/>
  <c r="N51" i="1" s="1"/>
  <c r="H51" i="1" s="1"/>
  <c r="K52" i="1" s="1"/>
  <c r="N52" i="1" s="1"/>
  <c r="H52" i="1" s="1"/>
  <c r="K53" i="1" s="1"/>
  <c r="N53" i="1" s="1"/>
  <c r="H53" i="1" s="1"/>
  <c r="K54" i="1" s="1"/>
  <c r="N54" i="1" s="1"/>
  <c r="H54" i="1" s="1"/>
  <c r="K55" i="1" s="1"/>
  <c r="N55" i="1" s="1"/>
  <c r="H55" i="1" s="1"/>
  <c r="K56" i="1" s="1"/>
  <c r="N56" i="1" s="1"/>
  <c r="H56" i="1" s="1"/>
  <c r="K57" i="1" s="1"/>
  <c r="N57" i="1" s="1"/>
  <c r="H57" i="1" s="1"/>
  <c r="K58" i="1" s="1"/>
  <c r="N58" i="1" s="1"/>
  <c r="H58" i="1" s="1"/>
  <c r="L11" i="1"/>
  <c r="O11" i="1" s="1"/>
  <c r="I11" i="1" s="1"/>
  <c r="L12" i="1" s="1"/>
  <c r="O12" i="1" s="1"/>
  <c r="I12" i="1" s="1"/>
  <c r="L13" i="1" s="1"/>
  <c r="O13" i="1" s="1"/>
  <c r="I13" i="1" s="1"/>
  <c r="J28" i="1" l="1"/>
  <c r="M28" i="1" s="1"/>
  <c r="G28" i="1" s="1"/>
  <c r="H59" i="1"/>
  <c r="H61" i="1" s="1"/>
  <c r="K61" i="1" s="1"/>
  <c r="L14" i="1"/>
  <c r="O14" i="1" s="1"/>
  <c r="I14" i="1" s="1"/>
  <c r="J29" i="1" l="1"/>
  <c r="M29" i="1" s="1"/>
  <c r="G29" i="1" s="1"/>
  <c r="J30" i="1" s="1"/>
  <c r="M30" i="1" s="1"/>
  <c r="G30" i="1" s="1"/>
  <c r="J31" i="1" s="1"/>
  <c r="M31" i="1" s="1"/>
  <c r="G31" i="1" s="1"/>
  <c r="J32" i="1" s="1"/>
  <c r="M32" i="1" s="1"/>
  <c r="G32" i="1" s="1"/>
  <c r="J33" i="1" s="1"/>
  <c r="M33" i="1" s="1"/>
  <c r="G33" i="1" s="1"/>
  <c r="J34" i="1" s="1"/>
  <c r="M34" i="1" s="1"/>
  <c r="G34" i="1" s="1"/>
  <c r="J35" i="1" s="1"/>
  <c r="M35" i="1" s="1"/>
  <c r="G35" i="1" s="1"/>
  <c r="J36" i="1" s="1"/>
  <c r="M36" i="1" s="1"/>
  <c r="G36" i="1" s="1"/>
  <c r="J37" i="1" s="1"/>
  <c r="M37" i="1" s="1"/>
  <c r="G37" i="1" s="1"/>
  <c r="J38" i="1" s="1"/>
  <c r="M38" i="1" s="1"/>
  <c r="G38" i="1" s="1"/>
  <c r="J39" i="1" s="1"/>
  <c r="M39" i="1" s="1"/>
  <c r="G39" i="1" s="1"/>
  <c r="J40" i="1" s="1"/>
  <c r="M40" i="1" s="1"/>
  <c r="G40" i="1" s="1"/>
  <c r="J41" i="1" s="1"/>
  <c r="M41" i="1" s="1"/>
  <c r="G41" i="1" s="1"/>
  <c r="J42" i="1" s="1"/>
  <c r="M42" i="1" s="1"/>
  <c r="G42" i="1" s="1"/>
  <c r="J43" i="1" s="1"/>
  <c r="M43" i="1" s="1"/>
  <c r="G43" i="1" s="1"/>
  <c r="J44" i="1" s="1"/>
  <c r="M44" i="1" s="1"/>
  <c r="G44" i="1" s="1"/>
  <c r="J45" i="1" s="1"/>
  <c r="M45" i="1" s="1"/>
  <c r="G45" i="1" s="1"/>
  <c r="J46" i="1" s="1"/>
  <c r="M46" i="1" s="1"/>
  <c r="G46" i="1" s="1"/>
  <c r="J47" i="1" s="1"/>
  <c r="M47" i="1" s="1"/>
  <c r="G47" i="1" s="1"/>
  <c r="J48" i="1" s="1"/>
  <c r="M48" i="1" s="1"/>
  <c r="G48" i="1" s="1"/>
  <c r="J49" i="1" s="1"/>
  <c r="M49" i="1" s="1"/>
  <c r="G49" i="1" s="1"/>
  <c r="J50" i="1" s="1"/>
  <c r="M50" i="1" s="1"/>
  <c r="G50" i="1" s="1"/>
  <c r="J51" i="1" s="1"/>
  <c r="M51" i="1" s="1"/>
  <c r="G51" i="1" s="1"/>
  <c r="J52" i="1" s="1"/>
  <c r="M52" i="1" s="1"/>
  <c r="G52" i="1" s="1"/>
  <c r="J53" i="1" s="1"/>
  <c r="M53" i="1" s="1"/>
  <c r="G53" i="1" s="1"/>
  <c r="J54" i="1" s="1"/>
  <c r="M54" i="1" s="1"/>
  <c r="G54" i="1" s="1"/>
  <c r="J55" i="1" s="1"/>
  <c r="M55" i="1" s="1"/>
  <c r="G55" i="1" s="1"/>
  <c r="J56" i="1" s="1"/>
  <c r="M56" i="1" s="1"/>
  <c r="G56" i="1" s="1"/>
  <c r="J57" i="1" s="1"/>
  <c r="M57" i="1" s="1"/>
  <c r="G57" i="1" s="1"/>
  <c r="J58" i="1" s="1"/>
  <c r="M58" i="1" s="1"/>
  <c r="G58" i="1" s="1"/>
  <c r="L15" i="1"/>
  <c r="O15" i="1" s="1"/>
  <c r="I15" i="1" s="1"/>
  <c r="L16" i="1" s="1"/>
  <c r="O16" i="1" s="1"/>
  <c r="I16" i="1" s="1"/>
  <c r="L17" i="1" s="1"/>
  <c r="O17" i="1" s="1"/>
  <c r="I17" i="1" s="1"/>
  <c r="L18" i="1" s="1"/>
  <c r="O18" i="1" s="1"/>
  <c r="I18" i="1" s="1"/>
  <c r="L19" i="1" s="1"/>
  <c r="O19" i="1" s="1"/>
  <c r="I19" i="1" s="1"/>
  <c r="L20" i="1" s="1"/>
  <c r="O20" i="1" s="1"/>
  <c r="I20" i="1" s="1"/>
  <c r="L21" i="1" s="1"/>
  <c r="O21" i="1" s="1"/>
  <c r="I21" i="1" s="1"/>
  <c r="L22" i="1" s="1"/>
  <c r="O22" i="1" s="1"/>
  <c r="I22" i="1" s="1"/>
  <c r="L23" i="1" s="1"/>
  <c r="O23" i="1" s="1"/>
  <c r="I23" i="1" s="1"/>
  <c r="L24" i="1" s="1"/>
  <c r="O24" i="1" s="1"/>
  <c r="I24" i="1" s="1"/>
  <c r="L25" i="1" s="1"/>
  <c r="O25" i="1" s="1"/>
  <c r="I25" i="1" s="1"/>
  <c r="L26" i="1" s="1"/>
  <c r="O26" i="1" s="1"/>
  <c r="I26" i="1" s="1"/>
  <c r="L27" i="1" s="1"/>
  <c r="O27" i="1" s="1"/>
  <c r="I27" i="1" s="1"/>
  <c r="L28" i="1" s="1"/>
  <c r="O28" i="1" s="1"/>
  <c r="I28" i="1" s="1"/>
  <c r="L29" i="1" s="1"/>
  <c r="O29" i="1" s="1"/>
  <c r="I29" i="1" s="1"/>
  <c r="L30" i="1" s="1"/>
  <c r="O30" i="1" s="1"/>
  <c r="I30" i="1" s="1"/>
  <c r="L31" i="1" s="1"/>
  <c r="O31" i="1" s="1"/>
  <c r="I31" i="1" s="1"/>
  <c r="L32" i="1" s="1"/>
  <c r="O32" i="1" s="1"/>
  <c r="I32" i="1" s="1"/>
  <c r="L33" i="1" s="1"/>
  <c r="O33" i="1" s="1"/>
  <c r="I33" i="1" s="1"/>
  <c r="L34" i="1" s="1"/>
  <c r="O34" i="1" s="1"/>
  <c r="I34" i="1" s="1"/>
  <c r="L35" i="1" s="1"/>
  <c r="O35" i="1" s="1"/>
  <c r="I35" i="1" s="1"/>
  <c r="L36" i="1" s="1"/>
  <c r="O36" i="1" s="1"/>
  <c r="I36" i="1" s="1"/>
  <c r="L37" i="1" s="1"/>
  <c r="O37" i="1" s="1"/>
  <c r="I37" i="1" s="1"/>
  <c r="L38" i="1" s="1"/>
  <c r="O38" i="1" s="1"/>
  <c r="I38" i="1" s="1"/>
  <c r="L39" i="1" s="1"/>
  <c r="O39" i="1" s="1"/>
  <c r="I39" i="1" s="1"/>
  <c r="L40" i="1" s="1"/>
  <c r="O40" i="1" s="1"/>
  <c r="I40" i="1" s="1"/>
  <c r="L41" i="1" s="1"/>
  <c r="O41" i="1" s="1"/>
  <c r="I41" i="1" s="1"/>
  <c r="L42" i="1" s="1"/>
  <c r="O42" i="1" s="1"/>
  <c r="I42" i="1" s="1"/>
  <c r="L43" i="1" s="1"/>
  <c r="O43" i="1" s="1"/>
  <c r="I43" i="1" s="1"/>
  <c r="L44" i="1" s="1"/>
  <c r="O44" i="1" s="1"/>
  <c r="I44" i="1" s="1"/>
  <c r="L45" i="1" s="1"/>
  <c r="O45" i="1" s="1"/>
  <c r="I45" i="1" s="1"/>
  <c r="L46" i="1" s="1"/>
  <c r="O46" i="1" s="1"/>
  <c r="I46" i="1" s="1"/>
  <c r="L47" i="1" s="1"/>
  <c r="O47" i="1" s="1"/>
  <c r="I47" i="1" s="1"/>
  <c r="L48" i="1" s="1"/>
  <c r="O48" i="1" s="1"/>
  <c r="I48" i="1" s="1"/>
  <c r="L49" i="1" s="1"/>
  <c r="O49" i="1" s="1"/>
  <c r="I49" i="1" s="1"/>
  <c r="L50" i="1" s="1"/>
  <c r="O50" i="1" s="1"/>
  <c r="I50" i="1" s="1"/>
  <c r="L51" i="1" s="1"/>
  <c r="O51" i="1" s="1"/>
  <c r="I51" i="1" s="1"/>
  <c r="L52" i="1" s="1"/>
  <c r="O52" i="1" s="1"/>
  <c r="I52" i="1" s="1"/>
  <c r="L53" i="1" s="1"/>
  <c r="O53" i="1" s="1"/>
  <c r="I53" i="1" s="1"/>
  <c r="L54" i="1" s="1"/>
  <c r="O54" i="1" s="1"/>
  <c r="I54" i="1" s="1"/>
  <c r="L55" i="1" s="1"/>
  <c r="O55" i="1" s="1"/>
  <c r="I55" i="1" s="1"/>
  <c r="L56" i="1" s="1"/>
  <c r="O56" i="1" s="1"/>
  <c r="I56" i="1" s="1"/>
  <c r="L57" i="1" s="1"/>
  <c r="O57" i="1" s="1"/>
  <c r="I57" i="1" s="1"/>
  <c r="L58" i="1" s="1"/>
  <c r="O58" i="1" s="1"/>
  <c r="I58" i="1" s="1"/>
  <c r="G59" i="1" l="1"/>
  <c r="G61" i="1" s="1"/>
  <c r="J61" i="1" s="1"/>
  <c r="I59" i="1"/>
  <c r="I61" i="1" s="1"/>
  <c r="L61" i="1" s="1"/>
</calcChain>
</file>

<file path=xl/comments1.xml><?xml version="1.0" encoding="utf-8"?>
<comments xmlns="http://schemas.openxmlformats.org/spreadsheetml/2006/main">
  <authors>
    <author>user</author>
  </authors>
  <commentList>
    <comment ref="P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達成なら「○」
ダメなら「×」
並行レンジなら「-」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P1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何％でやっても負けます。やらない方がよい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F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※2015/1/1～</t>
        </r>
      </text>
    </comment>
    <comment ref="F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2020/11/23～過去へ</t>
        </r>
      </text>
    </comment>
    <comment ref="H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</t>
        </r>
        <r>
          <rPr>
            <sz val="9"/>
            <color indexed="81"/>
            <rFont val="ＭＳ Ｐゴシック"/>
            <family val="3"/>
            <charset val="128"/>
          </rPr>
          <t xml:space="preserve">
2020/11/26～過去へ</t>
        </r>
      </text>
    </comment>
    <comment ref="F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user:
2020/11/20～過去へ</t>
        </r>
      </text>
    </comment>
  </commentList>
</comments>
</file>

<file path=xl/sharedStrings.xml><?xml version="1.0" encoding="utf-8"?>
<sst xmlns="http://schemas.openxmlformats.org/spreadsheetml/2006/main" count="325" uniqueCount="91">
  <si>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</si>
  <si>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</si>
  <si>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</si>
  <si>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</si>
  <si>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</si>
  <si>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</si>
  <si>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</si>
  <si>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</si>
  <si>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</si>
  <si>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</si>
  <si>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</si>
  <si>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</si>
  <si>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</si>
  <si>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</si>
  <si>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</si>
  <si>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</si>
  <si>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</si>
  <si>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</si>
  <si>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</si>
  <si>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</si>
  <si>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</si>
  <si>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</si>
  <si>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</si>
  <si>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</si>
  <si>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</si>
  <si>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</si>
  <si>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</si>
  <si>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</si>
  <si>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</si>
  <si>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</si>
  <si>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</si>
  <si>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</si>
  <si>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</si>
  <si>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</si>
  <si>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</si>
  <si>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</si>
  <si>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No.</t>
    <phoneticPr fontId="1"/>
  </si>
  <si>
    <t>エントリー</t>
    <phoneticPr fontId="1"/>
  </si>
  <si>
    <t>エントリー</t>
    <phoneticPr fontId="1"/>
  </si>
  <si>
    <t>open</t>
    <phoneticPr fontId="1"/>
  </si>
  <si>
    <t>hight</t>
    <phoneticPr fontId="1"/>
  </si>
  <si>
    <t>low</t>
    <phoneticPr fontId="1"/>
  </si>
  <si>
    <t>close</t>
    <phoneticPr fontId="1"/>
  </si>
  <si>
    <t>ローソク</t>
    <phoneticPr fontId="1"/>
  </si>
  <si>
    <t>上髭</t>
    <rPh sb="0" eb="2">
      <t>ウエヒゲ</t>
    </rPh>
    <phoneticPr fontId="1"/>
  </si>
  <si>
    <t>下髭</t>
    <rPh sb="0" eb="2">
      <t>シタヒゲ</t>
    </rPh>
    <phoneticPr fontId="1"/>
  </si>
  <si>
    <t>EUR/USD</t>
    <phoneticPr fontId="5"/>
  </si>
  <si>
    <t>1:1.27</t>
    <phoneticPr fontId="1"/>
  </si>
  <si>
    <t>1:5</t>
    <phoneticPr fontId="1"/>
  </si>
  <si>
    <t>1:2</t>
    <phoneticPr fontId="1"/>
  </si>
  <si>
    <t>リスクリワード</t>
    <phoneticPr fontId="1"/>
  </si>
  <si>
    <t>勝率</t>
    <phoneticPr fontId="1"/>
  </si>
  <si>
    <t>最適リスク率表</t>
    <rPh sb="0" eb="2">
      <t>サイテキ</t>
    </rPh>
    <rPh sb="5" eb="6">
      <t>リツ</t>
    </rPh>
    <rPh sb="6" eb="7">
      <t>ヒョウ</t>
    </rPh>
    <phoneticPr fontId="1"/>
  </si>
  <si>
    <t>通貨ペア</t>
    <rPh sb="0" eb="2">
      <t>ツウカ</t>
    </rPh>
    <phoneticPr fontId="1"/>
  </si>
  <si>
    <t>足</t>
    <rPh sb="0" eb="1">
      <t>アシ</t>
    </rPh>
    <phoneticPr fontId="1"/>
  </si>
  <si>
    <t>EUR/USD</t>
  </si>
  <si>
    <t>EUR/USD</t>
    <phoneticPr fontId="5"/>
  </si>
  <si>
    <t>４H</t>
    <phoneticPr fontId="1"/>
  </si>
  <si>
    <t>期間</t>
    <rPh sb="0" eb="2">
      <t>キカン</t>
    </rPh>
    <phoneticPr fontId="1"/>
  </si>
  <si>
    <t>利益率(リスク3%)</t>
    <rPh sb="0" eb="3">
      <t>リエキリツ</t>
    </rPh>
    <phoneticPr fontId="1"/>
  </si>
  <si>
    <t>１H</t>
    <phoneticPr fontId="1"/>
  </si>
  <si>
    <t>勝率</t>
    <rPh sb="0" eb="2">
      <t>ショウリツ</t>
    </rPh>
    <phoneticPr fontId="1"/>
  </si>
  <si>
    <t>USDJPY</t>
    <phoneticPr fontId="1"/>
  </si>
  <si>
    <t>USD/JPY</t>
    <phoneticPr fontId="1"/>
  </si>
  <si>
    <t>最適リスク率</t>
    <rPh sb="0" eb="2">
      <t>サイテキ</t>
    </rPh>
    <rPh sb="5" eb="6">
      <t>リツ</t>
    </rPh>
    <phoneticPr fontId="1"/>
  </si>
  <si>
    <t>最適リスク率での利益率</t>
    <rPh sb="0" eb="2">
      <t>サイテキ</t>
    </rPh>
    <rPh sb="5" eb="6">
      <t>リツ</t>
    </rPh>
    <rPh sb="8" eb="11">
      <t>リエキリツ</t>
    </rPh>
    <phoneticPr fontId="1"/>
  </si>
  <si>
    <t>USD/JPY</t>
    <phoneticPr fontId="1"/>
  </si>
  <si>
    <t>EURJPY</t>
    <phoneticPr fontId="1"/>
  </si>
  <si>
    <t>実体が全体の33％以下</t>
    <rPh sb="0" eb="2">
      <t>ジッタイ</t>
    </rPh>
    <rPh sb="3" eb="5">
      <t>ゼンタイ</t>
    </rPh>
    <rPh sb="9" eb="11">
      <t>イカ</t>
    </rPh>
    <phoneticPr fontId="1"/>
  </si>
  <si>
    <t>どちらかの鼻が全体の67%以上</t>
    <rPh sb="5" eb="6">
      <t>ハナ</t>
    </rPh>
    <rPh sb="7" eb="9">
      <t>ゼンタイ</t>
    </rPh>
    <rPh sb="13" eb="15">
      <t>イジョウ</t>
    </rPh>
    <phoneticPr fontId="1"/>
  </si>
  <si>
    <t>※PBの定義、「長い方の鼻が実体の67%以上且つ実体が全体の33%以下」、「実体が同時線とみなすものは、PBと見なさない。」</t>
    <rPh sb="4" eb="6">
      <t>テイギ</t>
    </rPh>
    <rPh sb="8" eb="9">
      <t>ナガ</t>
    </rPh>
    <rPh sb="10" eb="11">
      <t>ホウ</t>
    </rPh>
    <rPh sb="14" eb="16">
      <t>ジッタイ</t>
    </rPh>
    <rPh sb="24" eb="26">
      <t>ジッタイ</t>
    </rPh>
    <rPh sb="27" eb="29">
      <t>ゼンタイ</t>
    </rPh>
    <rPh sb="38" eb="40">
      <t>ジッタイ</t>
    </rPh>
    <phoneticPr fontId="1"/>
  </si>
  <si>
    <t>EUR/JPY</t>
    <phoneticPr fontId="1"/>
  </si>
  <si>
    <t>EUR/JPY</t>
    <phoneticPr fontId="1"/>
  </si>
  <si>
    <t>GBP/USD</t>
    <phoneticPr fontId="1"/>
  </si>
  <si>
    <t>NZD/USD</t>
    <phoneticPr fontId="1"/>
  </si>
  <si>
    <t>USD/CHF</t>
    <phoneticPr fontId="1"/>
  </si>
  <si>
    <t>GBP/JPY</t>
    <phoneticPr fontId="1"/>
  </si>
  <si>
    <t>AUD/USD</t>
    <phoneticPr fontId="1"/>
  </si>
  <si>
    <t>1H足</t>
    <rPh sb="2" eb="3">
      <t>アシ</t>
    </rPh>
    <phoneticPr fontId="1"/>
  </si>
  <si>
    <t>-</t>
    <phoneticPr fontId="1"/>
  </si>
  <si>
    <t>　上記の事は、当たり前の事で、頭では、良く判っていても、実際、自分で検証するとしないでは、理解力が全然違うと云う事を体感しました。</t>
    <rPh sb="1" eb="3">
      <t>ジョウキ</t>
    </rPh>
    <rPh sb="4" eb="5">
      <t>コト</t>
    </rPh>
    <rPh sb="7" eb="8">
      <t>ア</t>
    </rPh>
    <rPh sb="10" eb="11">
      <t>マエ</t>
    </rPh>
    <rPh sb="12" eb="13">
      <t>コト</t>
    </rPh>
    <rPh sb="15" eb="16">
      <t>アタマ</t>
    </rPh>
    <rPh sb="19" eb="20">
      <t>ヨ</t>
    </rPh>
    <rPh sb="21" eb="22">
      <t>ワカ</t>
    </rPh>
    <rPh sb="28" eb="30">
      <t>ジッサイ</t>
    </rPh>
    <rPh sb="31" eb="33">
      <t>ジブン</t>
    </rPh>
    <rPh sb="34" eb="36">
      <t>ケンショウ</t>
    </rPh>
    <rPh sb="45" eb="48">
      <t>リカイリョク</t>
    </rPh>
    <rPh sb="49" eb="51">
      <t>ゼンゼン</t>
    </rPh>
    <rPh sb="51" eb="52">
      <t>チガ</t>
    </rPh>
    <rPh sb="54" eb="55">
      <t>イ</t>
    </rPh>
    <rPh sb="56" eb="57">
      <t>コト</t>
    </rPh>
    <rPh sb="58" eb="60">
      <t>タイカン</t>
    </rPh>
    <phoneticPr fontId="1"/>
  </si>
  <si>
    <t>○</t>
  </si>
  <si>
    <t>×</t>
  </si>
  <si>
    <t>トレンド継続</t>
    <rPh sb="4" eb="6">
      <t>ケイゾク</t>
    </rPh>
    <phoneticPr fontId="1"/>
  </si>
  <si>
    <t>達成数</t>
    <rPh sb="0" eb="3">
      <t>タッセイスウ</t>
    </rPh>
    <phoneticPr fontId="1"/>
  </si>
  <si>
    <t>達成率</t>
    <rPh sb="0" eb="3">
      <t>タッセイリツ</t>
    </rPh>
    <phoneticPr fontId="1"/>
  </si>
  <si>
    <t>トレンド転換</t>
    <rPh sb="4" eb="6">
      <t>テンカン</t>
    </rPh>
    <phoneticPr fontId="1"/>
  </si>
  <si>
    <t>－</t>
  </si>
  <si>
    <t>達成なら○、ダメなら×、レンジなら－</t>
    <rPh sb="0" eb="2">
      <t>タッセイ</t>
    </rPh>
    <phoneticPr fontId="1"/>
  </si>
  <si>
    <t>　GBPUSDの検証に進みます。</t>
    <rPh sb="8" eb="10">
      <t>ケンショウ</t>
    </rPh>
    <rPh sb="11" eb="12">
      <t>スス</t>
    </rPh>
    <phoneticPr fontId="1"/>
  </si>
  <si>
    <t>　検証7回目です。気付いた事　　　　　　　　　　　　　　　　　　　　　　　　　　　　　　　　　　　　　　　　　　　　　　　　　　　　　　　　　　　　　　　　・アップトレンドの時、上げのPB(下髭が長いやつ)が出たら、継続。下げのPB(上髭が長いやつ)出たら転換の可能性有り。また、ダウントレンドはその逆。　　　　　　　　　　　　　　　　　　　　　　　　　　　　　　　　　　　　　　・並行レンジの場合は、損切に会いやすいので、エントリーはしない。　　　　　　　　　　　　　　　　　　　　　　　　　　　・PBはトレンドが発生しやすい欧米時間(16:00～24:00)に機能しやすい。</t>
    <rPh sb="1" eb="3">
      <t>ケンショウ</t>
    </rPh>
    <rPh sb="4" eb="6">
      <t>カイメ</t>
    </rPh>
    <rPh sb="9" eb="11">
      <t>キヅ</t>
    </rPh>
    <rPh sb="13" eb="14">
      <t>コト</t>
    </rPh>
    <rPh sb="87" eb="88">
      <t>トキ</t>
    </rPh>
    <rPh sb="89" eb="90">
      <t>ア</t>
    </rPh>
    <rPh sb="95" eb="97">
      <t>シタヒゲ</t>
    </rPh>
    <rPh sb="98" eb="99">
      <t>ナガ</t>
    </rPh>
    <rPh sb="104" eb="105">
      <t>デ</t>
    </rPh>
    <rPh sb="108" eb="110">
      <t>ケイゾク</t>
    </rPh>
    <rPh sb="111" eb="112">
      <t>サ</t>
    </rPh>
    <rPh sb="117" eb="119">
      <t>ウエヒゲ</t>
    </rPh>
    <rPh sb="120" eb="121">
      <t>ナガ</t>
    </rPh>
    <rPh sb="125" eb="126">
      <t>デ</t>
    </rPh>
    <rPh sb="128" eb="130">
      <t>テンカン</t>
    </rPh>
    <rPh sb="131" eb="134">
      <t>カノウセイ</t>
    </rPh>
    <rPh sb="134" eb="135">
      <t>ア</t>
    </rPh>
    <rPh sb="150" eb="151">
      <t>ギャク</t>
    </rPh>
    <rPh sb="191" eb="193">
      <t>ヘイコウ</t>
    </rPh>
    <rPh sb="197" eb="199">
      <t>バアイ</t>
    </rPh>
    <rPh sb="201" eb="203">
      <t>ソンギリ</t>
    </rPh>
    <rPh sb="204" eb="205">
      <t>ア</t>
    </rPh>
    <rPh sb="258" eb="260">
      <t>ハッセイ</t>
    </rPh>
    <rPh sb="264" eb="266">
      <t>オウベイ</t>
    </rPh>
    <rPh sb="266" eb="268">
      <t>ジカン</t>
    </rPh>
    <rPh sb="282" eb="284">
      <t>キノウ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</si>
</sst>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yyyy/m/d;@"/>
    <numFmt numFmtId="177" formatCode="#,##0_);[Red]\(#,##0\)"/>
    <numFmt numFmtId="178" formatCode="#,##0_ "/>
    <numFmt numFmtId="179" formatCode="0.0%"/>
    <numFmt numFmtId="180" formatCode="m/d;@"/>
    <numFmt numFmtId="181" formatCode="&quot;損失上限(リスク&quot;##&quot;%)&quot;"/>
    <numFmt numFmtId="182" formatCode="#&quot;日&quot;"/>
    <numFmt numFmtId="183" formatCode="#&quot;%&quot;"/>
    <numFmt numFmtId="184" formatCode="&quot;損失上限(リスク&quot;0&quot;%)&quot;"/>
    <numFmt numFmtId="185" formatCode="0&quot;%&quot;"/>
  </numFmts>
  <fonts count="2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rgb="FFFF0000"/>
      <name val="游ゴシック"/>
      <family val="3"/>
      <charset val="128"/>
      <scheme val="minor"/>
    </font>
    <font>
      <b/>
      <sz val="14"/>
      <name val="ＭＳ Ｐゴシック"/>
      <family val="3"/>
      <charset val="128"/>
    </font>
    <font>
      <sz val="12"/>
      <color theme="1"/>
      <name val="游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23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0" borderId="9" xfId="0" applyNumberFormat="1" applyFont="1" applyFill="1" applyBorder="1">
      <alignment vertical="center"/>
    </xf>
    <xf numFmtId="0" fontId="12" fillId="3" borderId="9" xfId="0" applyNumberFormat="1" applyFont="1" applyFill="1" applyBorder="1">
      <alignment vertical="center"/>
    </xf>
    <xf numFmtId="177" fontId="14" fillId="0" borderId="0" xfId="0" applyNumberFormat="1" applyFont="1">
      <alignment vertical="center"/>
    </xf>
    <xf numFmtId="177" fontId="0" fillId="0" borderId="0" xfId="0" applyNumberFormat="1" applyBorder="1" applyAlignment="1">
      <alignment vertical="center" shrinkToFit="1"/>
    </xf>
    <xf numFmtId="38" fontId="0" fillId="0" borderId="8" xfId="1" applyFont="1" applyBorder="1" applyAlignment="1">
      <alignment vertical="center" shrinkToFit="1"/>
    </xf>
    <xf numFmtId="38" fontId="0" fillId="0" borderId="0" xfId="1" applyFont="1" applyBorder="1" applyAlignment="1">
      <alignment vertical="center" shrinkToFit="1"/>
    </xf>
    <xf numFmtId="38" fontId="0" fillId="0" borderId="9" xfId="1" applyFont="1" applyBorder="1" applyAlignment="1">
      <alignment vertical="center" shrinkToFit="1"/>
    </xf>
    <xf numFmtId="38" fontId="0" fillId="0" borderId="3" xfId="1" applyFont="1" applyBorder="1" applyAlignment="1">
      <alignment vertical="center" shrinkToFit="1"/>
    </xf>
    <xf numFmtId="38" fontId="0" fillId="0" borderId="4" xfId="1" applyFont="1" applyBorder="1" applyAlignment="1">
      <alignment vertical="center" shrinkToFit="1"/>
    </xf>
    <xf numFmtId="38" fontId="0" fillId="0" borderId="5" xfId="1" applyFont="1" applyBorder="1" applyAlignment="1">
      <alignment vertical="center" shrinkToFit="1"/>
    </xf>
    <xf numFmtId="177" fontId="0" fillId="0" borderId="13" xfId="0" applyNumberFormat="1" applyFill="1" applyBorder="1" applyAlignment="1">
      <alignment vertical="center" shrinkToFit="1"/>
    </xf>
    <xf numFmtId="177" fontId="0" fillId="0" borderId="14" xfId="0" applyNumberFormat="1" applyFill="1" applyBorder="1" applyAlignment="1">
      <alignment vertical="center" shrinkToFit="1"/>
    </xf>
    <xf numFmtId="177" fontId="0" fillId="0" borderId="15" xfId="0" applyNumberFormat="1" applyFill="1" applyBorder="1" applyAlignment="1">
      <alignment vertical="center" shrinkToFit="1"/>
    </xf>
    <xf numFmtId="0" fontId="2" fillId="0" borderId="2" xfId="0" applyFont="1" applyBorder="1" applyAlignment="1">
      <alignment horizontal="center" vertical="center" shrinkToFit="1"/>
    </xf>
    <xf numFmtId="38" fontId="13" fillId="0" borderId="13" xfId="1" applyFont="1" applyFill="1" applyBorder="1" applyAlignment="1">
      <alignment vertical="center" shrinkToFit="1"/>
    </xf>
    <xf numFmtId="0" fontId="13" fillId="0" borderId="15" xfId="0" applyFont="1" applyBorder="1" applyAlignment="1">
      <alignment vertical="center" shrinkToFit="1"/>
    </xf>
    <xf numFmtId="0" fontId="0" fillId="0" borderId="8" xfId="0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9" fontId="2" fillId="0" borderId="13" xfId="3" applyFont="1" applyBorder="1" applyAlignment="1">
      <alignment vertical="center" shrinkToFit="1"/>
    </xf>
    <xf numFmtId="9" fontId="2" fillId="0" borderId="14" xfId="3" applyFont="1" applyBorder="1" applyAlignment="1">
      <alignment vertical="center" shrinkToFit="1"/>
    </xf>
    <xf numFmtId="9" fontId="2" fillId="0" borderId="15" xfId="3" applyFont="1" applyBorder="1" applyAlignment="1">
      <alignment vertical="center" shrinkToFit="1"/>
    </xf>
    <xf numFmtId="179" fontId="2" fillId="0" borderId="13" xfId="3" applyNumberFormat="1" applyFont="1" applyBorder="1" applyAlignment="1">
      <alignment vertical="center" shrinkToFit="1"/>
    </xf>
    <xf numFmtId="179" fontId="2" fillId="0" borderId="2" xfId="3" applyNumberFormat="1" applyFont="1" applyBorder="1" applyAlignment="1">
      <alignment vertical="center" shrinkToFit="1"/>
    </xf>
    <xf numFmtId="0" fontId="0" fillId="0" borderId="6" xfId="0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177" fontId="12" fillId="0" borderId="0" xfId="0" applyNumberFormat="1" applyFont="1" applyBorder="1" applyAlignment="1">
      <alignment vertical="center" shrinkToFit="1"/>
    </xf>
    <xf numFmtId="0" fontId="4" fillId="0" borderId="16" xfId="0" applyFont="1" applyBorder="1" applyAlignment="1">
      <alignment horizontal="center" vertical="center" shrinkToFit="1"/>
    </xf>
    <xf numFmtId="14" fontId="7" fillId="0" borderId="16" xfId="0" applyNumberFormat="1" applyFont="1" applyBorder="1" applyAlignment="1">
      <alignment horizontal="center" vertical="center" shrinkToFit="1"/>
    </xf>
    <xf numFmtId="0" fontId="7" fillId="0" borderId="16" xfId="0" applyFont="1" applyBorder="1" applyAlignment="1">
      <alignment horizontal="center" vertical="center" shrinkToFit="1"/>
    </xf>
    <xf numFmtId="0" fontId="7" fillId="0" borderId="0" xfId="0" applyFont="1" applyAlignment="1">
      <alignment horizontal="left" vertical="center"/>
    </xf>
    <xf numFmtId="177" fontId="12" fillId="4" borderId="0" xfId="0" applyNumberFormat="1" applyFont="1" applyFill="1" applyBorder="1" applyAlignment="1">
      <alignment vertical="center" shrinkToFi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0" borderId="0" xfId="0" applyNumberFormat="1" applyFont="1" applyFill="1" applyBorder="1">
      <alignment vertical="center"/>
    </xf>
    <xf numFmtId="177" fontId="0" fillId="0" borderId="0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0" fontId="0" fillId="0" borderId="3" xfId="0" applyFill="1" applyBorder="1" applyAlignment="1">
      <alignment horizontal="center" vertical="center"/>
    </xf>
    <xf numFmtId="0" fontId="12" fillId="0" borderId="3" xfId="0" applyNumberFormat="1" applyFont="1" applyFill="1" applyBorder="1">
      <alignment vertical="center"/>
    </xf>
    <xf numFmtId="0" fontId="12" fillId="0" borderId="4" xfId="0" applyNumberFormat="1" applyFont="1" applyFill="1" applyBorder="1">
      <alignment vertical="center"/>
    </xf>
    <xf numFmtId="0" fontId="12" fillId="0" borderId="5" xfId="0" applyNumberFormat="1" applyFont="1" applyFill="1" applyBorder="1">
      <alignment vertical="center"/>
    </xf>
    <xf numFmtId="180" fontId="0" fillId="0" borderId="12" xfId="0" applyNumberFormat="1" applyFill="1" applyBorder="1">
      <alignment vertical="center"/>
    </xf>
    <xf numFmtId="0" fontId="0" fillId="0" borderId="8" xfId="0" applyFill="1" applyBorder="1" applyAlignment="1">
      <alignment horizontal="center" vertical="center"/>
    </xf>
    <xf numFmtId="0" fontId="12" fillId="0" borderId="8" xfId="0" applyNumberFormat="1" applyFont="1" applyFill="1" applyBorder="1">
      <alignment vertical="center"/>
    </xf>
    <xf numFmtId="0" fontId="12" fillId="0" borderId="6" xfId="0" applyNumberFormat="1" applyFont="1" applyFill="1" applyBorder="1">
      <alignment vertical="center"/>
    </xf>
    <xf numFmtId="0" fontId="12" fillId="0" borderId="1" xfId="0" applyNumberFormat="1" applyFont="1" applyFill="1" applyBorder="1">
      <alignment vertical="center"/>
    </xf>
    <xf numFmtId="0" fontId="0" fillId="0" borderId="16" xfId="0" applyBorder="1">
      <alignment vertical="center"/>
    </xf>
    <xf numFmtId="0" fontId="3" fillId="0" borderId="16" xfId="0" applyFont="1" applyFill="1" applyBorder="1">
      <alignment vertical="center"/>
    </xf>
    <xf numFmtId="177" fontId="12" fillId="0" borderId="0" xfId="0" applyNumberFormat="1" applyFont="1" applyFill="1" applyBorder="1" applyAlignment="1">
      <alignment vertical="center" shrinkToFit="1"/>
    </xf>
    <xf numFmtId="0" fontId="10" fillId="0" borderId="16" xfId="2" applyBorder="1">
      <alignment vertical="center"/>
    </xf>
    <xf numFmtId="49" fontId="10" fillId="7" borderId="16" xfId="2" applyNumberFormat="1" applyFill="1" applyBorder="1" applyAlignment="1">
      <alignment horizontal="center" vertical="center"/>
    </xf>
    <xf numFmtId="9" fontId="10" fillId="4" borderId="16" xfId="2" applyNumberFormat="1" applyFill="1" applyBorder="1">
      <alignment vertical="center"/>
    </xf>
    <xf numFmtId="0" fontId="10" fillId="0" borderId="16" xfId="2" applyFill="1" applyBorder="1" applyAlignment="1">
      <alignment vertical="center" textRotation="255"/>
    </xf>
    <xf numFmtId="0" fontId="10" fillId="0" borderId="16" xfId="2" applyFill="1" applyBorder="1">
      <alignment vertical="center"/>
    </xf>
    <xf numFmtId="0" fontId="10" fillId="0" borderId="21" xfId="2" applyBorder="1" applyAlignment="1">
      <alignment horizontal="center" vertical="center"/>
    </xf>
    <xf numFmtId="9" fontId="16" fillId="0" borderId="16" xfId="2" applyNumberFormat="1" applyFont="1" applyBorder="1" applyAlignment="1">
      <alignment horizontal="center" vertical="center"/>
    </xf>
    <xf numFmtId="14" fontId="11" fillId="0" borderId="0" xfId="2" applyNumberFormat="1" applyFont="1" applyAlignment="1">
      <alignment horizontal="center" vertical="center"/>
    </xf>
    <xf numFmtId="20" fontId="11" fillId="0" borderId="0" xfId="2" applyNumberFormat="1" applyFont="1" applyAlignment="1">
      <alignment horizontal="center" vertical="center"/>
    </xf>
    <xf numFmtId="0" fontId="4" fillId="0" borderId="0" xfId="2" applyFont="1" applyAlignment="1">
      <alignment horizontal="right" vertical="center"/>
    </xf>
    <xf numFmtId="0" fontId="3" fillId="0" borderId="2" xfId="0" applyFont="1" applyFill="1" applyBorder="1">
      <alignment vertical="center"/>
    </xf>
    <xf numFmtId="0" fontId="0" fillId="0" borderId="8" xfId="0" applyFill="1" applyBorder="1">
      <alignment vertical="center"/>
    </xf>
    <xf numFmtId="0" fontId="0" fillId="0" borderId="0" xfId="0" applyFill="1" applyBorder="1">
      <alignment vertical="center"/>
    </xf>
    <xf numFmtId="0" fontId="12" fillId="0" borderId="7" xfId="0" applyNumberFormat="1" applyFont="1" applyFill="1" applyBorder="1">
      <alignment vertical="center"/>
    </xf>
    <xf numFmtId="0" fontId="0" fillId="8" borderId="16" xfId="0" applyFill="1" applyBorder="1">
      <alignment vertical="center"/>
    </xf>
    <xf numFmtId="176" fontId="0" fillId="0" borderId="11" xfId="0" applyNumberFormat="1" applyFill="1" applyBorder="1">
      <alignment vertical="center"/>
    </xf>
    <xf numFmtId="183" fontId="0" fillId="0" borderId="18" xfId="0" applyNumberFormat="1" applyFill="1" applyBorder="1">
      <alignment vertical="center"/>
    </xf>
    <xf numFmtId="183" fontId="15" fillId="0" borderId="18" xfId="0" applyNumberFormat="1" applyFont="1" applyFill="1" applyBorder="1">
      <alignment vertical="center"/>
    </xf>
    <xf numFmtId="183" fontId="0" fillId="0" borderId="30" xfId="0" applyNumberFormat="1" applyFill="1" applyBorder="1">
      <alignment vertical="center"/>
    </xf>
    <xf numFmtId="183" fontId="15" fillId="0" borderId="30" xfId="0" applyNumberFormat="1" applyFont="1" applyFill="1" applyBorder="1">
      <alignment vertical="center"/>
    </xf>
    <xf numFmtId="183" fontId="0" fillId="0" borderId="31" xfId="0" applyNumberFormat="1" applyFill="1" applyBorder="1">
      <alignment vertical="center"/>
    </xf>
    <xf numFmtId="183" fontId="15" fillId="0" borderId="31" xfId="0" applyNumberFormat="1" applyFont="1" applyFill="1" applyBorder="1">
      <alignment vertical="center"/>
    </xf>
    <xf numFmtId="183" fontId="0" fillId="0" borderId="20" xfId="0" applyNumberFormat="1" applyFill="1" applyBorder="1">
      <alignment vertical="center"/>
    </xf>
    <xf numFmtId="183" fontId="15" fillId="0" borderId="20" xfId="0" applyNumberFormat="1" applyFont="1" applyFill="1" applyBorder="1">
      <alignment vertical="center"/>
    </xf>
    <xf numFmtId="185" fontId="0" fillId="0" borderId="18" xfId="0" applyNumberFormat="1" applyFill="1" applyBorder="1">
      <alignment vertical="center"/>
    </xf>
    <xf numFmtId="9" fontId="0" fillId="0" borderId="16" xfId="0" applyNumberFormat="1" applyBorder="1">
      <alignment vertical="center"/>
    </xf>
    <xf numFmtId="0" fontId="15" fillId="0" borderId="0" xfId="0" applyFont="1">
      <alignment vertical="center"/>
    </xf>
    <xf numFmtId="0" fontId="19" fillId="0" borderId="0" xfId="0" applyFont="1">
      <alignment vertical="center"/>
    </xf>
    <xf numFmtId="0" fontId="14" fillId="0" borderId="0" xfId="0" applyFont="1" applyFill="1" applyBorder="1">
      <alignment vertical="center"/>
    </xf>
    <xf numFmtId="183" fontId="12" fillId="0" borderId="31" xfId="0" applyNumberFormat="1" applyFont="1" applyFill="1" applyBorder="1">
      <alignment vertical="center"/>
    </xf>
    <xf numFmtId="183" fontId="12" fillId="0" borderId="20" xfId="0" applyNumberFormat="1" applyFont="1" applyFill="1" applyBorder="1">
      <alignment vertical="center"/>
    </xf>
    <xf numFmtId="183" fontId="12" fillId="0" borderId="18" xfId="0" applyNumberFormat="1" applyFont="1" applyFill="1" applyBorder="1">
      <alignment vertical="center"/>
    </xf>
    <xf numFmtId="185" fontId="12" fillId="0" borderId="18" xfId="0" applyNumberFormat="1" applyFont="1" applyFill="1" applyBorder="1">
      <alignment vertical="center"/>
    </xf>
    <xf numFmtId="183" fontId="12" fillId="0" borderId="30" xfId="0" applyNumberFormat="1" applyFont="1" applyFill="1" applyBorder="1">
      <alignment vertical="center"/>
    </xf>
    <xf numFmtId="0" fontId="7" fillId="0" borderId="0" xfId="2" applyFont="1" applyAlignment="1">
      <alignment horizontal="right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0" fillId="6" borderId="16" xfId="2" applyFill="1" applyBorder="1" applyAlignment="1">
      <alignment horizontal="center" vertical="center"/>
    </xf>
    <xf numFmtId="0" fontId="10" fillId="5" borderId="18" xfId="2" applyFill="1" applyBorder="1" applyAlignment="1">
      <alignment horizontal="center" vertical="center" textRotation="255"/>
    </xf>
    <xf numFmtId="0" fontId="10" fillId="5" borderId="19" xfId="2" applyFill="1" applyBorder="1" applyAlignment="1">
      <alignment horizontal="center" vertical="center" textRotation="255"/>
    </xf>
    <xf numFmtId="0" fontId="10" fillId="5" borderId="20" xfId="2" applyFill="1" applyBorder="1" applyAlignment="1">
      <alignment horizontal="center" vertical="center" textRotation="255"/>
    </xf>
    <xf numFmtId="0" fontId="10" fillId="0" borderId="17" xfId="2" applyBorder="1" applyAlignment="1">
      <alignment horizontal="center" vertical="center"/>
    </xf>
    <xf numFmtId="0" fontId="0" fillId="0" borderId="16" xfId="0" applyFill="1" applyBorder="1" applyAlignment="1">
      <alignment horizontal="center" vertical="center" shrinkToFit="1"/>
    </xf>
    <xf numFmtId="0" fontId="0" fillId="0" borderId="18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182" fontId="0" fillId="0" borderId="18" xfId="0" applyNumberFormat="1" applyFill="1" applyBorder="1" applyAlignment="1">
      <alignment horizontal="right" vertical="center"/>
    </xf>
    <xf numFmtId="182" fontId="0" fillId="0" borderId="20" xfId="0" applyNumberFormat="1" applyFill="1" applyBorder="1" applyAlignment="1">
      <alignment horizontal="right" vertical="center"/>
    </xf>
    <xf numFmtId="183" fontId="0" fillId="0" borderId="18" xfId="0" applyNumberFormat="1" applyFill="1" applyBorder="1" applyAlignment="1">
      <alignment horizontal="right" vertical="center"/>
    </xf>
    <xf numFmtId="183" fontId="0" fillId="0" borderId="20" xfId="0" applyNumberFormat="1" applyFill="1" applyBorder="1" applyAlignment="1">
      <alignment horizontal="righ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0" fillId="0" borderId="20" xfId="0" applyFill="1" applyBorder="1" applyAlignment="1">
      <alignment horizontal="center" vertical="center" shrinkToFit="1"/>
    </xf>
    <xf numFmtId="0" fontId="0" fillId="2" borderId="22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182" fontId="12" fillId="0" borderId="18" xfId="0" applyNumberFormat="1" applyFont="1" applyFill="1" applyBorder="1" applyAlignment="1">
      <alignment horizontal="right" vertical="center"/>
    </xf>
    <xf numFmtId="182" fontId="12" fillId="0" borderId="20" xfId="0" applyNumberFormat="1" applyFont="1" applyFill="1" applyBorder="1" applyAlignment="1">
      <alignment horizontal="right" vertical="center"/>
    </xf>
    <xf numFmtId="183" fontId="12" fillId="0" borderId="18" xfId="0" applyNumberFormat="1" applyFont="1" applyFill="1" applyBorder="1" applyAlignment="1">
      <alignment horizontal="right" vertical="center"/>
    </xf>
    <xf numFmtId="183" fontId="12" fillId="0" borderId="20" xfId="0" applyNumberFormat="1" applyFont="1" applyFill="1" applyBorder="1" applyAlignment="1">
      <alignment horizontal="right" vertical="center"/>
    </xf>
    <xf numFmtId="181" fontId="14" fillId="0" borderId="13" xfId="0" applyNumberFormat="1" applyFont="1" applyBorder="1" applyAlignment="1">
      <alignment horizontal="center" vertical="center"/>
    </xf>
    <xf numFmtId="181" fontId="14" fillId="0" borderId="14" xfId="0" applyNumberFormat="1" applyFont="1" applyBorder="1" applyAlignment="1">
      <alignment horizontal="center" vertical="center"/>
    </xf>
    <xf numFmtId="181" fontId="14" fillId="0" borderId="15" xfId="0" applyNumberFormat="1" applyFont="1" applyBorder="1" applyAlignment="1">
      <alignment horizontal="center" vertical="center"/>
    </xf>
    <xf numFmtId="181" fontId="15" fillId="0" borderId="13" xfId="0" applyNumberFormat="1" applyFont="1" applyBorder="1" applyAlignment="1">
      <alignment horizontal="center" vertical="center"/>
    </xf>
    <xf numFmtId="181" fontId="15" fillId="0" borderId="14" xfId="0" applyNumberFormat="1" applyFont="1" applyBorder="1" applyAlignment="1">
      <alignment horizontal="center" vertical="center"/>
    </xf>
    <xf numFmtId="181" fontId="15" fillId="0" borderId="15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184" fontId="14" fillId="0" borderId="13" xfId="0" applyNumberFormat="1" applyFont="1" applyBorder="1" applyAlignment="1">
      <alignment horizontal="center" vertical="center"/>
    </xf>
    <xf numFmtId="184" fontId="14" fillId="0" borderId="14" xfId="0" applyNumberFormat="1" applyFont="1" applyBorder="1" applyAlignment="1">
      <alignment horizontal="center" vertical="center"/>
    </xf>
    <xf numFmtId="184" fontId="14" fillId="0" borderId="15" xfId="0" applyNumberFormat="1" applyFont="1" applyBorder="1" applyAlignment="1">
      <alignment horizontal="center" vertical="center"/>
    </xf>
    <xf numFmtId="184" fontId="15" fillId="0" borderId="13" xfId="0" applyNumberFormat="1" applyFont="1" applyBorder="1" applyAlignment="1">
      <alignment horizontal="center" vertical="center"/>
    </xf>
    <xf numFmtId="184" fontId="15" fillId="0" borderId="14" xfId="0" applyNumberFormat="1" applyFont="1" applyBorder="1" applyAlignment="1">
      <alignment horizontal="center" vertical="center"/>
    </xf>
    <xf numFmtId="184" fontId="15" fillId="0" borderId="15" xfId="0" applyNumberFormat="1" applyFont="1" applyBorder="1" applyAlignment="1">
      <alignment horizontal="center" vertical="center"/>
    </xf>
    <xf numFmtId="0" fontId="20" fillId="0" borderId="0" xfId="2" applyFont="1" applyAlignment="1">
      <alignment horizontal="right" vertical="center"/>
    </xf>
    <xf numFmtId="177" fontId="21" fillId="0" borderId="0" xfId="0" applyNumberFormat="1" applyFont="1" applyAlignment="1">
      <alignment horizontal="center" vertical="center"/>
    </xf>
    <xf numFmtId="177" fontId="21" fillId="0" borderId="3" xfId="0" applyNumberFormat="1" applyFont="1" applyBorder="1" applyAlignment="1">
      <alignment horizontal="center" vertical="center"/>
    </xf>
    <xf numFmtId="177" fontId="21" fillId="0" borderId="4" xfId="0" applyNumberFormat="1" applyFont="1" applyBorder="1" applyAlignment="1">
      <alignment horizontal="center" vertical="center"/>
    </xf>
    <xf numFmtId="177" fontId="21" fillId="0" borderId="5" xfId="0" applyNumberFormat="1" applyFont="1" applyBorder="1" applyAlignment="1">
      <alignment horizontal="center" vertical="center"/>
    </xf>
    <xf numFmtId="177" fontId="21" fillId="0" borderId="8" xfId="0" applyNumberFormat="1" applyFont="1" applyBorder="1" applyAlignment="1">
      <alignment horizontal="center" vertical="center"/>
    </xf>
    <xf numFmtId="177" fontId="21" fillId="0" borderId="0" xfId="0" applyNumberFormat="1" applyFont="1" applyBorder="1" applyAlignment="1">
      <alignment horizontal="center" vertical="center"/>
    </xf>
    <xf numFmtId="177" fontId="21" fillId="0" borderId="9" xfId="0" applyNumberFormat="1" applyFont="1" applyBorder="1" applyAlignment="1">
      <alignment horizontal="center" vertical="center"/>
    </xf>
    <xf numFmtId="177" fontId="21" fillId="0" borderId="6" xfId="0" applyNumberFormat="1" applyFont="1" applyBorder="1" applyAlignment="1">
      <alignment horizontal="center" vertical="center"/>
    </xf>
    <xf numFmtId="177" fontId="21" fillId="0" borderId="1" xfId="0" applyNumberFormat="1" applyFont="1" applyBorder="1" applyAlignment="1">
      <alignment horizontal="center" vertical="center"/>
    </xf>
    <xf numFmtId="177" fontId="21" fillId="0" borderId="7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9" fontId="0" fillId="0" borderId="13" xfId="0" applyNumberFormat="1" applyBorder="1">
      <alignment vertical="center"/>
    </xf>
    <xf numFmtId="9" fontId="0" fillId="0" borderId="14" xfId="0" applyNumberFormat="1" applyBorder="1">
      <alignment vertical="center"/>
    </xf>
    <xf numFmtId="9" fontId="0" fillId="0" borderId="15" xfId="0" applyNumberFormat="1" applyBorder="1">
      <alignment vertical="center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506729</xdr:colOff>
      <xdr:row>0</xdr:row>
      <xdr:rowOff>0</xdr:rowOff>
    </xdr:from>
    <xdr:to>
      <xdr:col>35</xdr:col>
      <xdr:colOff>415289</xdr:colOff>
      <xdr:row>4</xdr:row>
      <xdr:rowOff>22860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22890479" y="2552700"/>
          <a:ext cx="575310" cy="9753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0</xdr:row>
      <xdr:rowOff>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0</xdr:row>
      <xdr:rowOff>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0</xdr:row>
      <xdr:rowOff>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0</xdr:row>
      <xdr:rowOff>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0</xdr:row>
      <xdr:rowOff>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0</xdr:row>
      <xdr:rowOff>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0</xdr:row>
      <xdr:rowOff>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0</xdr:row>
      <xdr:rowOff>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0</xdr:row>
      <xdr:rowOff>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0</xdr:row>
      <xdr:rowOff>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0</xdr:row>
      <xdr:rowOff>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0</xdr:row>
      <xdr:rowOff>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0</xdr:row>
      <xdr:rowOff>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0</xdr:row>
      <xdr:rowOff>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0</xdr:row>
      <xdr:rowOff>0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0</xdr:row>
      <xdr:rowOff>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0</xdr:row>
      <xdr:rowOff>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0</xdr:row>
      <xdr:rowOff>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0</xdr:row>
      <xdr:rowOff>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0</xdr:row>
      <xdr:rowOff>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0</xdr:row>
      <xdr:rowOff>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0</xdr:row>
      <xdr:rowOff>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1</xdr:colOff>
      <xdr:row>0</xdr:row>
      <xdr:rowOff>0</xdr:rowOff>
    </xdr:from>
    <xdr:to>
      <xdr:col>23</xdr:col>
      <xdr:colOff>571501</xdr:colOff>
      <xdr:row>30</xdr:row>
      <xdr:rowOff>177589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644" y="0"/>
          <a:ext cx="14341928" cy="67090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23</xdr:col>
      <xdr:colOff>541558</xdr:colOff>
      <xdr:row>61</xdr:row>
      <xdr:rowOff>136072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643" y="6749143"/>
          <a:ext cx="14311986" cy="66675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</xdr:row>
      <xdr:rowOff>0</xdr:rowOff>
    </xdr:from>
    <xdr:to>
      <xdr:col>23</xdr:col>
      <xdr:colOff>523771</xdr:colOff>
      <xdr:row>91</xdr:row>
      <xdr:rowOff>204107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644" y="13498286"/>
          <a:ext cx="14294198" cy="65178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23</xdr:col>
      <xdr:colOff>530679</xdr:colOff>
      <xdr:row>122</xdr:row>
      <xdr:rowOff>129275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2643" y="20247429"/>
          <a:ext cx="14301107" cy="64429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23</xdr:col>
      <xdr:colOff>533872</xdr:colOff>
      <xdr:row>152</xdr:row>
      <xdr:rowOff>176893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2643" y="26778857"/>
          <a:ext cx="14304300" cy="649060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23</xdr:col>
      <xdr:colOff>575455</xdr:colOff>
      <xdr:row>182</xdr:row>
      <xdr:rowOff>204107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2643" y="33310286"/>
          <a:ext cx="14345883" cy="651782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184</xdr:row>
      <xdr:rowOff>0</xdr:rowOff>
    </xdr:from>
    <xdr:to>
      <xdr:col>23</xdr:col>
      <xdr:colOff>575425</xdr:colOff>
      <xdr:row>214</xdr:row>
      <xdr:rowOff>13607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2644" y="40059429"/>
          <a:ext cx="14345852" cy="654503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245</xdr:row>
      <xdr:rowOff>40821</xdr:rowOff>
    </xdr:from>
    <xdr:to>
      <xdr:col>23</xdr:col>
      <xdr:colOff>575910</xdr:colOff>
      <xdr:row>275</xdr:row>
      <xdr:rowOff>0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6250" y="53380821"/>
          <a:ext cx="14332731" cy="649060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215</xdr:row>
      <xdr:rowOff>0</xdr:rowOff>
    </xdr:from>
    <xdr:to>
      <xdr:col>24</xdr:col>
      <xdr:colOff>13608</xdr:colOff>
      <xdr:row>244</xdr:row>
      <xdr:rowOff>197516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2644" y="46808571"/>
          <a:ext cx="14409964" cy="65112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23</xdr:col>
      <xdr:colOff>577462</xdr:colOff>
      <xdr:row>305</xdr:row>
      <xdr:rowOff>163286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2643" y="60089143"/>
          <a:ext cx="14347890" cy="6477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306</xdr:row>
      <xdr:rowOff>0</xdr:rowOff>
    </xdr:from>
    <xdr:to>
      <xdr:col>23</xdr:col>
      <xdr:colOff>553615</xdr:colOff>
      <xdr:row>336</xdr:row>
      <xdr:rowOff>13607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62644" y="66620571"/>
          <a:ext cx="14324042" cy="65450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23</xdr:col>
      <xdr:colOff>598715</xdr:colOff>
      <xdr:row>366</xdr:row>
      <xdr:rowOff>186612</xdr:rowOff>
    </xdr:to>
    <xdr:pic>
      <xdr:nvPicPr>
        <xdr:cNvPr id="78" name="図 7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2643" y="73369714"/>
          <a:ext cx="14369143" cy="650032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400</xdr:row>
      <xdr:rowOff>68035</xdr:rowOff>
    </xdr:from>
    <xdr:to>
      <xdr:col>24</xdr:col>
      <xdr:colOff>0</xdr:colOff>
      <xdr:row>430</xdr:row>
      <xdr:rowOff>133788</xdr:rowOff>
    </xdr:to>
    <xdr:pic>
      <xdr:nvPicPr>
        <xdr:cNvPr id="82" name="図 8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3464" y="87153749"/>
          <a:ext cx="14355536" cy="659718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54429</xdr:rowOff>
    </xdr:from>
    <xdr:to>
      <xdr:col>23</xdr:col>
      <xdr:colOff>571500</xdr:colOff>
      <xdr:row>398</xdr:row>
      <xdr:rowOff>45183</xdr:rowOff>
    </xdr:to>
    <xdr:pic>
      <xdr:nvPicPr>
        <xdr:cNvPr id="86" name="図 8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2643" y="80173286"/>
          <a:ext cx="14341928" cy="65221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431</xdr:row>
      <xdr:rowOff>1</xdr:rowOff>
    </xdr:from>
    <xdr:to>
      <xdr:col>24</xdr:col>
      <xdr:colOff>27214</xdr:colOff>
      <xdr:row>461</xdr:row>
      <xdr:rowOff>132900</xdr:rowOff>
    </xdr:to>
    <xdr:pic>
      <xdr:nvPicPr>
        <xdr:cNvPr id="87" name="図 8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62643" y="93834858"/>
          <a:ext cx="14423571" cy="66643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24</xdr:col>
      <xdr:colOff>22731</xdr:colOff>
      <xdr:row>492</xdr:row>
      <xdr:rowOff>81642</xdr:rowOff>
    </xdr:to>
    <xdr:pic>
      <xdr:nvPicPr>
        <xdr:cNvPr id="88" name="図 8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2643" y="100584000"/>
          <a:ext cx="14419088" cy="66130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23</xdr:col>
      <xdr:colOff>519879</xdr:colOff>
      <xdr:row>523</xdr:row>
      <xdr:rowOff>27215</xdr:rowOff>
    </xdr:to>
    <xdr:pic>
      <xdr:nvPicPr>
        <xdr:cNvPr id="90" name="図 8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62643" y="107333143"/>
          <a:ext cx="14290307" cy="655864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524</xdr:row>
      <xdr:rowOff>0</xdr:rowOff>
    </xdr:from>
    <xdr:to>
      <xdr:col>23</xdr:col>
      <xdr:colOff>571501</xdr:colOff>
      <xdr:row>554</xdr:row>
      <xdr:rowOff>73975</xdr:rowOff>
    </xdr:to>
    <xdr:pic>
      <xdr:nvPicPr>
        <xdr:cNvPr id="91" name="図 9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2644" y="114082286"/>
          <a:ext cx="14341928" cy="66054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23</xdr:col>
      <xdr:colOff>604663</xdr:colOff>
      <xdr:row>585</xdr:row>
      <xdr:rowOff>13607</xdr:rowOff>
    </xdr:to>
    <xdr:pic>
      <xdr:nvPicPr>
        <xdr:cNvPr id="92" name="図 9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62643" y="120831429"/>
          <a:ext cx="14375091" cy="6545035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586</xdr:row>
      <xdr:rowOff>68037</xdr:rowOff>
    </xdr:from>
    <xdr:to>
      <xdr:col>23</xdr:col>
      <xdr:colOff>603956</xdr:colOff>
      <xdr:row>616</xdr:row>
      <xdr:rowOff>81644</xdr:rowOff>
    </xdr:to>
    <xdr:pic>
      <xdr:nvPicPr>
        <xdr:cNvPr id="93" name="図 9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17073" y="127648608"/>
          <a:ext cx="14319954" cy="654503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617</xdr:row>
      <xdr:rowOff>0</xdr:rowOff>
    </xdr:from>
    <xdr:to>
      <xdr:col>23</xdr:col>
      <xdr:colOff>611203</xdr:colOff>
      <xdr:row>647</xdr:row>
      <xdr:rowOff>40821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2644" y="134329714"/>
          <a:ext cx="14381630" cy="65722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648</xdr:row>
      <xdr:rowOff>0</xdr:rowOff>
    </xdr:from>
    <xdr:to>
      <xdr:col>23</xdr:col>
      <xdr:colOff>612323</xdr:colOff>
      <xdr:row>678</xdr:row>
      <xdr:rowOff>6971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2644" y="141078857"/>
          <a:ext cx="14382750" cy="653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679</xdr:row>
      <xdr:rowOff>0</xdr:rowOff>
    </xdr:from>
    <xdr:to>
      <xdr:col>24</xdr:col>
      <xdr:colOff>74731</xdr:colOff>
      <xdr:row>709</xdr:row>
      <xdr:rowOff>40821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2643" y="147828000"/>
          <a:ext cx="14471088" cy="6572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710</xdr:row>
      <xdr:rowOff>0</xdr:rowOff>
    </xdr:from>
    <xdr:to>
      <xdr:col>24</xdr:col>
      <xdr:colOff>54429</xdr:colOff>
      <xdr:row>740</xdr:row>
      <xdr:rowOff>75633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2643" y="154577143"/>
          <a:ext cx="14450786" cy="66070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741</xdr:row>
      <xdr:rowOff>0</xdr:rowOff>
    </xdr:from>
    <xdr:to>
      <xdr:col>24</xdr:col>
      <xdr:colOff>54429</xdr:colOff>
      <xdr:row>771</xdr:row>
      <xdr:rowOff>1119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2643" y="161326286"/>
          <a:ext cx="14450786" cy="65325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772</xdr:row>
      <xdr:rowOff>0</xdr:rowOff>
    </xdr:from>
    <xdr:to>
      <xdr:col>24</xdr:col>
      <xdr:colOff>81644</xdr:colOff>
      <xdr:row>802</xdr:row>
      <xdr:rowOff>92777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2644" y="168075429"/>
          <a:ext cx="14478000" cy="66242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803</xdr:row>
      <xdr:rowOff>0</xdr:rowOff>
    </xdr:from>
    <xdr:to>
      <xdr:col>24</xdr:col>
      <xdr:colOff>217714</xdr:colOff>
      <xdr:row>833</xdr:row>
      <xdr:rowOff>150288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2643" y="174824571"/>
          <a:ext cx="14614071" cy="668171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835</xdr:row>
      <xdr:rowOff>0</xdr:rowOff>
    </xdr:from>
    <xdr:to>
      <xdr:col>24</xdr:col>
      <xdr:colOff>204108</xdr:colOff>
      <xdr:row>865</xdr:row>
      <xdr:rowOff>140076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2644" y="181791429"/>
          <a:ext cx="14600464" cy="66715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867</xdr:row>
      <xdr:rowOff>1</xdr:rowOff>
    </xdr:from>
    <xdr:to>
      <xdr:col>24</xdr:col>
      <xdr:colOff>217714</xdr:colOff>
      <xdr:row>897</xdr:row>
      <xdr:rowOff>120073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62643" y="188758287"/>
          <a:ext cx="14614071" cy="6651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899</xdr:row>
      <xdr:rowOff>0</xdr:rowOff>
    </xdr:from>
    <xdr:to>
      <xdr:col>24</xdr:col>
      <xdr:colOff>177891</xdr:colOff>
      <xdr:row>929</xdr:row>
      <xdr:rowOff>136072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62643" y="195725143"/>
          <a:ext cx="14574248" cy="6667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931</xdr:row>
      <xdr:rowOff>0</xdr:rowOff>
    </xdr:from>
    <xdr:to>
      <xdr:col>24</xdr:col>
      <xdr:colOff>217714</xdr:colOff>
      <xdr:row>961</xdr:row>
      <xdr:rowOff>167780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62643" y="202692000"/>
          <a:ext cx="14614071" cy="66992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963</xdr:row>
      <xdr:rowOff>0</xdr:rowOff>
    </xdr:from>
    <xdr:to>
      <xdr:col>24</xdr:col>
      <xdr:colOff>204107</xdr:colOff>
      <xdr:row>993</xdr:row>
      <xdr:rowOff>155009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62643" y="209658857"/>
          <a:ext cx="14600464" cy="66864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995</xdr:row>
      <xdr:rowOff>0</xdr:rowOff>
    </xdr:from>
    <xdr:to>
      <xdr:col>24</xdr:col>
      <xdr:colOff>244930</xdr:colOff>
      <xdr:row>1025</xdr:row>
      <xdr:rowOff>199192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62644" y="216625714"/>
          <a:ext cx="14641286" cy="67306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1027</xdr:row>
      <xdr:rowOff>0</xdr:rowOff>
    </xdr:from>
    <xdr:to>
      <xdr:col>26</xdr:col>
      <xdr:colOff>266072</xdr:colOff>
      <xdr:row>1060</xdr:row>
      <xdr:rowOff>91618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62643" y="223592571"/>
          <a:ext cx="15914286" cy="72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1061</xdr:row>
      <xdr:rowOff>0</xdr:rowOff>
    </xdr:from>
    <xdr:to>
      <xdr:col>26</xdr:col>
      <xdr:colOff>332738</xdr:colOff>
      <xdr:row>1094</xdr:row>
      <xdr:rowOff>177333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62643" y="230994857"/>
          <a:ext cx="15980952" cy="73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1096</xdr:row>
      <xdr:rowOff>0</xdr:rowOff>
    </xdr:from>
    <xdr:to>
      <xdr:col>26</xdr:col>
      <xdr:colOff>304167</xdr:colOff>
      <xdr:row>1129</xdr:row>
      <xdr:rowOff>110666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2643" y="238614857"/>
          <a:ext cx="15952381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1130</xdr:row>
      <xdr:rowOff>0</xdr:rowOff>
    </xdr:from>
    <xdr:to>
      <xdr:col>26</xdr:col>
      <xdr:colOff>399405</xdr:colOff>
      <xdr:row>1163</xdr:row>
      <xdr:rowOff>139238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2643" y="246017143"/>
          <a:ext cx="16047619" cy="7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1165</xdr:row>
      <xdr:rowOff>0</xdr:rowOff>
    </xdr:from>
    <xdr:to>
      <xdr:col>26</xdr:col>
      <xdr:colOff>247024</xdr:colOff>
      <xdr:row>1198</xdr:row>
      <xdr:rowOff>101143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62643" y="253637143"/>
          <a:ext cx="15895238" cy="7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1199</xdr:row>
      <xdr:rowOff>0</xdr:rowOff>
    </xdr:from>
    <xdr:to>
      <xdr:col>26</xdr:col>
      <xdr:colOff>256548</xdr:colOff>
      <xdr:row>1232</xdr:row>
      <xdr:rowOff>63048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62643" y="261039429"/>
          <a:ext cx="15904762" cy="7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1233</xdr:row>
      <xdr:rowOff>0</xdr:rowOff>
    </xdr:from>
    <xdr:to>
      <xdr:col>26</xdr:col>
      <xdr:colOff>256548</xdr:colOff>
      <xdr:row>1266</xdr:row>
      <xdr:rowOff>110666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62643" y="268441714"/>
          <a:ext cx="15904762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1267</xdr:row>
      <xdr:rowOff>0</xdr:rowOff>
    </xdr:from>
    <xdr:to>
      <xdr:col>26</xdr:col>
      <xdr:colOff>323214</xdr:colOff>
      <xdr:row>1300</xdr:row>
      <xdr:rowOff>129715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62643" y="275844000"/>
          <a:ext cx="15971428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1302</xdr:row>
      <xdr:rowOff>0</xdr:rowOff>
    </xdr:from>
    <xdr:to>
      <xdr:col>26</xdr:col>
      <xdr:colOff>237500</xdr:colOff>
      <xdr:row>1335</xdr:row>
      <xdr:rowOff>110667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62643" y="283464000"/>
          <a:ext cx="15885714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1337</xdr:row>
      <xdr:rowOff>0</xdr:rowOff>
    </xdr:from>
    <xdr:to>
      <xdr:col>26</xdr:col>
      <xdr:colOff>294643</xdr:colOff>
      <xdr:row>1370</xdr:row>
      <xdr:rowOff>110667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62643" y="291084000"/>
          <a:ext cx="15942857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1371</xdr:row>
      <xdr:rowOff>0</xdr:rowOff>
    </xdr:from>
    <xdr:to>
      <xdr:col>26</xdr:col>
      <xdr:colOff>247024</xdr:colOff>
      <xdr:row>1404</xdr:row>
      <xdr:rowOff>110667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62643" y="298486286"/>
          <a:ext cx="15895238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1405</xdr:row>
      <xdr:rowOff>0</xdr:rowOff>
    </xdr:from>
    <xdr:to>
      <xdr:col>26</xdr:col>
      <xdr:colOff>275595</xdr:colOff>
      <xdr:row>1438</xdr:row>
      <xdr:rowOff>120190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62643" y="305888571"/>
          <a:ext cx="15923809" cy="7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1439</xdr:row>
      <xdr:rowOff>0</xdr:rowOff>
    </xdr:from>
    <xdr:to>
      <xdr:col>26</xdr:col>
      <xdr:colOff>256548</xdr:colOff>
      <xdr:row>1472</xdr:row>
      <xdr:rowOff>82095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62643" y="313290857"/>
          <a:ext cx="15904762" cy="7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1473</xdr:row>
      <xdr:rowOff>0</xdr:rowOff>
    </xdr:from>
    <xdr:to>
      <xdr:col>26</xdr:col>
      <xdr:colOff>285119</xdr:colOff>
      <xdr:row>1506</xdr:row>
      <xdr:rowOff>110667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62643" y="320693143"/>
          <a:ext cx="15933333" cy="7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1508</xdr:row>
      <xdr:rowOff>0</xdr:rowOff>
    </xdr:from>
    <xdr:to>
      <xdr:col>26</xdr:col>
      <xdr:colOff>227976</xdr:colOff>
      <xdr:row>1541</xdr:row>
      <xdr:rowOff>63048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62643" y="328313143"/>
          <a:ext cx="15876190" cy="7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1542</xdr:row>
      <xdr:rowOff>0</xdr:rowOff>
    </xdr:from>
    <xdr:to>
      <xdr:col>26</xdr:col>
      <xdr:colOff>199405</xdr:colOff>
      <xdr:row>1575</xdr:row>
      <xdr:rowOff>82096</xdr:rowOff>
    </xdr:to>
    <xdr:pic>
      <xdr:nvPicPr>
        <xdr:cNvPr id="64" name="図 63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62643" y="335715429"/>
          <a:ext cx="15847619" cy="72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1576</xdr:row>
      <xdr:rowOff>0</xdr:rowOff>
    </xdr:from>
    <xdr:to>
      <xdr:col>26</xdr:col>
      <xdr:colOff>323214</xdr:colOff>
      <xdr:row>1609</xdr:row>
      <xdr:rowOff>82095</xdr:rowOff>
    </xdr:to>
    <xdr:pic>
      <xdr:nvPicPr>
        <xdr:cNvPr id="65" name="図 64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62643" y="343117714"/>
          <a:ext cx="15971428" cy="72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X51" sqref="X51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  <col min="16" max="16" width="9.375" bestFit="1" customWidth="1"/>
  </cols>
  <sheetData>
    <row r="1" spans="1:22" x14ac:dyDescent="0.4">
      <c r="A1" s="1" t="s">
        <v>7</v>
      </c>
      <c r="C1" t="s">
        <v>67</v>
      </c>
      <c r="Q1" s="108" t="s">
        <v>39</v>
      </c>
      <c r="R1" s="108">
        <v>728</v>
      </c>
      <c r="S1" s="108" t="s">
        <v>44</v>
      </c>
      <c r="T1" s="108">
        <f>IF(T2&gt;0,R2-R4,R2-R1)</f>
        <v>99</v>
      </c>
      <c r="U1" s="136">
        <f>ABS(T1/(R2-R3))</f>
        <v>0.20162932790224034</v>
      </c>
      <c r="V1" s="137" t="s">
        <v>69</v>
      </c>
    </row>
    <row r="2" spans="1:22" x14ac:dyDescent="0.4">
      <c r="A2" s="1" t="s">
        <v>8</v>
      </c>
      <c r="C2" t="s">
        <v>78</v>
      </c>
      <c r="Q2" s="108" t="s">
        <v>40</v>
      </c>
      <c r="R2" s="108">
        <v>827</v>
      </c>
      <c r="S2" s="108" t="s">
        <v>43</v>
      </c>
      <c r="T2" s="108">
        <f>R4-R1</f>
        <v>-60</v>
      </c>
      <c r="U2" s="136">
        <f>ABS(T2/(R2-R3))</f>
        <v>0.12219959266802444</v>
      </c>
      <c r="V2" s="138" t="s">
        <v>68</v>
      </c>
    </row>
    <row r="3" spans="1:22" x14ac:dyDescent="0.4">
      <c r="A3" s="1" t="s">
        <v>10</v>
      </c>
      <c r="C3" s="24">
        <v>100000</v>
      </c>
      <c r="Q3" s="108" t="s">
        <v>41</v>
      </c>
      <c r="R3" s="109">
        <v>336</v>
      </c>
      <c r="S3" s="108" t="s">
        <v>45</v>
      </c>
      <c r="T3" s="108">
        <f>IF(T2&gt;0,R1-R3,R4-R3)</f>
        <v>332</v>
      </c>
      <c r="U3" s="136">
        <f>ABS(T3/(R2-R3))</f>
        <v>0.6761710794297352</v>
      </c>
      <c r="V3" s="137" t="s">
        <v>69</v>
      </c>
    </row>
    <row r="4" spans="1:22" x14ac:dyDescent="0.4">
      <c r="A4" s="1" t="s">
        <v>11</v>
      </c>
      <c r="C4" s="24" t="s">
        <v>13</v>
      </c>
      <c r="Q4" s="108" t="s">
        <v>42</v>
      </c>
      <c r="R4" s="108">
        <v>668</v>
      </c>
      <c r="S4" s="139" t="s">
        <v>70</v>
      </c>
    </row>
    <row r="5" spans="1:22" ht="19.5" thickBot="1" x14ac:dyDescent="0.45">
      <c r="A5" s="1" t="s">
        <v>12</v>
      </c>
      <c r="C5" s="24" t="s">
        <v>34</v>
      </c>
    </row>
    <row r="6" spans="1:22" ht="19.5" thickBot="1" x14ac:dyDescent="0.45">
      <c r="A6" s="19" t="s">
        <v>0</v>
      </c>
      <c r="B6" s="19" t="s">
        <v>1</v>
      </c>
      <c r="C6" s="19" t="s">
        <v>1</v>
      </c>
      <c r="D6" s="40" t="s">
        <v>25</v>
      </c>
      <c r="E6" s="20"/>
      <c r="F6" s="21"/>
      <c r="G6" s="146" t="s">
        <v>3</v>
      </c>
      <c r="H6" s="147"/>
      <c r="I6" s="153"/>
      <c r="J6" s="146" t="s">
        <v>23</v>
      </c>
      <c r="K6" s="147"/>
      <c r="L6" s="153"/>
      <c r="M6" s="146" t="s">
        <v>24</v>
      </c>
      <c r="N6" s="147"/>
      <c r="O6" s="153"/>
      <c r="P6" s="146" t="s">
        <v>83</v>
      </c>
      <c r="Q6" s="147"/>
      <c r="R6" s="153"/>
      <c r="S6" s="146" t="s">
        <v>86</v>
      </c>
      <c r="T6" s="147"/>
      <c r="U6" s="153"/>
    </row>
    <row r="7" spans="1:22" ht="19.5" thickBot="1" x14ac:dyDescent="0.45">
      <c r="A7" s="22"/>
      <c r="B7" s="22" t="s">
        <v>2</v>
      </c>
      <c r="C7" s="44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  <c r="P7" s="9">
        <v>1.27</v>
      </c>
      <c r="Q7" s="10">
        <v>1.5</v>
      </c>
      <c r="R7" s="11">
        <v>2</v>
      </c>
      <c r="S7" s="9">
        <v>1.27</v>
      </c>
      <c r="T7" s="10">
        <v>1.5</v>
      </c>
      <c r="U7" s="11">
        <v>2</v>
      </c>
    </row>
    <row r="8" spans="1:22" ht="19.5" thickBot="1" x14ac:dyDescent="0.45">
      <c r="A8" s="121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150" t="s">
        <v>23</v>
      </c>
      <c r="K8" s="151"/>
      <c r="L8" s="152"/>
      <c r="M8" s="150"/>
      <c r="N8" s="151"/>
      <c r="O8" s="152"/>
      <c r="P8" s="227" t="s">
        <v>88</v>
      </c>
      <c r="Q8" s="228"/>
      <c r="R8" s="229"/>
      <c r="S8" s="227" t="s">
        <v>88</v>
      </c>
      <c r="T8" s="228"/>
      <c r="U8" s="229"/>
    </row>
    <row r="9" spans="1:22" ht="19.5" x14ac:dyDescent="0.4">
      <c r="A9" s="122">
        <v>1</v>
      </c>
      <c r="B9" s="98">
        <v>44167</v>
      </c>
      <c r="C9" s="99">
        <v>1</v>
      </c>
      <c r="D9" s="100">
        <v>1.27</v>
      </c>
      <c r="E9" s="101">
        <v>1.5</v>
      </c>
      <c r="F9" s="102">
        <v>2</v>
      </c>
      <c r="G9" s="18">
        <f>IF(D9="","",G8+M9)</f>
        <v>103810</v>
      </c>
      <c r="H9" s="18">
        <f>IF(E9="","",H8+N9)</f>
        <v>104500</v>
      </c>
      <c r="I9" s="18">
        <f>IF(F9="","",I8+O9)</f>
        <v>106000</v>
      </c>
      <c r="J9" s="34">
        <f t="shared" ref="J9:L12" si="0">IF(G8="","",G8*0.03)</f>
        <v>3000</v>
      </c>
      <c r="K9" s="35">
        <f t="shared" si="0"/>
        <v>3000</v>
      </c>
      <c r="L9" s="36">
        <f t="shared" si="0"/>
        <v>3000</v>
      </c>
      <c r="M9" s="34">
        <f t="shared" ref="M9:O12" si="1">IF(D9="","",J9*D9)</f>
        <v>3810</v>
      </c>
      <c r="N9" s="35">
        <f t="shared" si="1"/>
        <v>4500</v>
      </c>
      <c r="O9" s="36">
        <f t="shared" si="1"/>
        <v>6000</v>
      </c>
      <c r="P9" s="210" t="s">
        <v>81</v>
      </c>
      <c r="Q9" s="210" t="s">
        <v>81</v>
      </c>
      <c r="R9" s="210" t="s">
        <v>81</v>
      </c>
      <c r="S9" s="211" t="str">
        <f t="shared" ref="R9:U24" si="2">IF($P9="－","－","")</f>
        <v/>
      </c>
      <c r="T9" s="212" t="str">
        <f t="shared" si="2"/>
        <v/>
      </c>
      <c r="U9" s="213" t="str">
        <f t="shared" si="2"/>
        <v/>
      </c>
    </row>
    <row r="10" spans="1:22" ht="19.5" x14ac:dyDescent="0.4">
      <c r="A10" s="122">
        <v>2</v>
      </c>
      <c r="B10" s="103">
        <v>44166</v>
      </c>
      <c r="C10" s="104">
        <v>1</v>
      </c>
      <c r="D10" s="105">
        <v>1.27</v>
      </c>
      <c r="E10" s="96">
        <v>1.5</v>
      </c>
      <c r="F10" s="61">
        <v>2</v>
      </c>
      <c r="G10" s="18">
        <f t="shared" ref="G10:G42" si="3">IF(D10="","",G9+M10)</f>
        <v>107765.16099999999</v>
      </c>
      <c r="H10" s="18">
        <f t="shared" ref="H10:H42" si="4">IF(E10="","",H9+N10)</f>
        <v>109202.5</v>
      </c>
      <c r="I10" s="18">
        <f t="shared" ref="I10:I42" si="5">IF(F10="","",I9+O10)</f>
        <v>112360</v>
      </c>
      <c r="J10" s="37">
        <f t="shared" si="0"/>
        <v>3114.2999999999997</v>
      </c>
      <c r="K10" s="38">
        <f t="shared" si="0"/>
        <v>3135</v>
      </c>
      <c r="L10" s="39">
        <f t="shared" si="0"/>
        <v>3180</v>
      </c>
      <c r="M10" s="37">
        <f t="shared" si="1"/>
        <v>3955.1609999999996</v>
      </c>
      <c r="N10" s="38">
        <f t="shared" si="1"/>
        <v>4702.5</v>
      </c>
      <c r="O10" s="39">
        <f t="shared" si="1"/>
        <v>6360</v>
      </c>
      <c r="P10" s="210" t="s">
        <v>81</v>
      </c>
      <c r="Q10" s="210" t="s">
        <v>81</v>
      </c>
      <c r="R10" s="210" t="s">
        <v>81</v>
      </c>
      <c r="S10" s="214"/>
      <c r="T10" s="215"/>
      <c r="U10" s="216"/>
    </row>
    <row r="11" spans="1:22" ht="19.5" x14ac:dyDescent="0.4">
      <c r="A11" s="122">
        <v>3</v>
      </c>
      <c r="B11" s="103">
        <v>44147</v>
      </c>
      <c r="C11" s="104">
        <v>1</v>
      </c>
      <c r="D11" s="105">
        <v>-1</v>
      </c>
      <c r="E11" s="96">
        <v>-1</v>
      </c>
      <c r="F11" s="60">
        <v>-1</v>
      </c>
      <c r="G11" s="18">
        <f t="shared" si="3"/>
        <v>104532.20616999999</v>
      </c>
      <c r="H11" s="18">
        <f t="shared" si="4"/>
        <v>105926.425</v>
      </c>
      <c r="I11" s="18">
        <f t="shared" si="5"/>
        <v>108989.2</v>
      </c>
      <c r="J11" s="37">
        <f t="shared" si="0"/>
        <v>3232.9548299999997</v>
      </c>
      <c r="K11" s="38">
        <f t="shared" si="0"/>
        <v>3276.0749999999998</v>
      </c>
      <c r="L11" s="39">
        <f t="shared" si="0"/>
        <v>3370.7999999999997</v>
      </c>
      <c r="M11" s="37">
        <f t="shared" si="1"/>
        <v>-3232.9548299999997</v>
      </c>
      <c r="N11" s="38">
        <f t="shared" si="1"/>
        <v>-3276.0749999999998</v>
      </c>
      <c r="O11" s="39">
        <f t="shared" si="1"/>
        <v>-3370.7999999999997</v>
      </c>
      <c r="P11" s="210" t="s">
        <v>82</v>
      </c>
      <c r="Q11" s="210" t="s">
        <v>82</v>
      </c>
      <c r="R11" s="210" t="s">
        <v>82</v>
      </c>
      <c r="S11" s="214"/>
      <c r="T11" s="215"/>
      <c r="U11" s="216"/>
    </row>
    <row r="12" spans="1:22" ht="19.5" x14ac:dyDescent="0.4">
      <c r="A12" s="122">
        <v>4</v>
      </c>
      <c r="B12" s="103">
        <v>44144</v>
      </c>
      <c r="C12" s="104">
        <v>1</v>
      </c>
      <c r="D12" s="105">
        <v>1.27</v>
      </c>
      <c r="E12" s="96">
        <v>1.5</v>
      </c>
      <c r="F12" s="61">
        <v>2</v>
      </c>
      <c r="G12" s="18">
        <f t="shared" si="3"/>
        <v>108514.88322507699</v>
      </c>
      <c r="H12" s="18">
        <f t="shared" si="4"/>
        <v>110693.11412500001</v>
      </c>
      <c r="I12" s="18">
        <f t="shared" si="5"/>
        <v>115528.552</v>
      </c>
      <c r="J12" s="37">
        <f t="shared" si="0"/>
        <v>3135.9661850999996</v>
      </c>
      <c r="K12" s="38">
        <f t="shared" si="0"/>
        <v>3177.7927500000001</v>
      </c>
      <c r="L12" s="39">
        <f t="shared" si="0"/>
        <v>3269.6759999999999</v>
      </c>
      <c r="M12" s="37">
        <f t="shared" si="1"/>
        <v>3982.6770550769997</v>
      </c>
      <c r="N12" s="38">
        <f t="shared" si="1"/>
        <v>4766.6891249999999</v>
      </c>
      <c r="O12" s="39">
        <f t="shared" si="1"/>
        <v>6539.3519999999999</v>
      </c>
      <c r="P12" s="210" t="s">
        <v>81</v>
      </c>
      <c r="Q12" s="210" t="s">
        <v>81</v>
      </c>
      <c r="R12" s="210" t="s">
        <v>81</v>
      </c>
      <c r="S12" s="214" t="str">
        <f t="shared" si="2"/>
        <v/>
      </c>
      <c r="T12" s="215" t="str">
        <f t="shared" si="2"/>
        <v/>
      </c>
      <c r="U12" s="216" t="str">
        <f t="shared" si="2"/>
        <v/>
      </c>
    </row>
    <row r="13" spans="1:22" ht="19.5" x14ac:dyDescent="0.4">
      <c r="A13" s="122">
        <v>5</v>
      </c>
      <c r="B13" s="103">
        <v>44141</v>
      </c>
      <c r="C13" s="104">
        <v>1</v>
      </c>
      <c r="D13" s="105">
        <v>1.27</v>
      </c>
      <c r="E13" s="96">
        <v>1.5</v>
      </c>
      <c r="F13" s="61">
        <v>2</v>
      </c>
      <c r="G13" s="18">
        <f t="shared" si="3"/>
        <v>112649.30027595242</v>
      </c>
      <c r="H13" s="18">
        <f t="shared" si="4"/>
        <v>115674.30426062501</v>
      </c>
      <c r="I13" s="18">
        <f t="shared" si="5"/>
        <v>122460.26512</v>
      </c>
      <c r="J13" s="37">
        <f t="shared" ref="J13:J58" si="6">IF(G12="","",G12*0.03)</f>
        <v>3255.4464967523095</v>
      </c>
      <c r="K13" s="38">
        <f t="shared" ref="K13:K58" si="7">IF(H12="","",H12*0.03)</f>
        <v>3320.7934237499999</v>
      </c>
      <c r="L13" s="39">
        <f t="shared" ref="L13:L58" si="8">IF(I12="","",I12*0.03)</f>
        <v>3465.8565599999997</v>
      </c>
      <c r="M13" s="37">
        <f t="shared" ref="M13:M58" si="9">IF(D13="","",J13*D13)</f>
        <v>4134.4170508754332</v>
      </c>
      <c r="N13" s="38">
        <f t="shared" ref="N13:N58" si="10">IF(E13="","",K13*E13)</f>
        <v>4981.190135625</v>
      </c>
      <c r="O13" s="39">
        <f t="shared" ref="O13:O58" si="11">IF(F13="","",L13*F13)</f>
        <v>6931.7131199999994</v>
      </c>
      <c r="P13" s="210" t="s">
        <v>81</v>
      </c>
      <c r="Q13" s="210" t="s">
        <v>81</v>
      </c>
      <c r="R13" s="210" t="s">
        <v>81</v>
      </c>
      <c r="S13" s="214" t="str">
        <f t="shared" si="2"/>
        <v/>
      </c>
      <c r="T13" s="215" t="str">
        <f t="shared" si="2"/>
        <v/>
      </c>
      <c r="U13" s="216" t="str">
        <f t="shared" si="2"/>
        <v/>
      </c>
    </row>
    <row r="14" spans="1:22" ht="19.5" x14ac:dyDescent="0.4">
      <c r="A14" s="122">
        <v>6</v>
      </c>
      <c r="B14" s="103">
        <v>44138</v>
      </c>
      <c r="C14" s="104">
        <v>1</v>
      </c>
      <c r="D14" s="105">
        <v>1.27</v>
      </c>
      <c r="E14" s="96">
        <v>1.5</v>
      </c>
      <c r="F14" s="61">
        <v>2</v>
      </c>
      <c r="G14" s="18">
        <f t="shared" si="3"/>
        <v>116941.23861646622</v>
      </c>
      <c r="H14" s="18">
        <f t="shared" si="4"/>
        <v>120879.64795235313</v>
      </c>
      <c r="I14" s="18">
        <f t="shared" si="5"/>
        <v>129807.8810272</v>
      </c>
      <c r="J14" s="37">
        <f t="shared" si="6"/>
        <v>3379.4790082785726</v>
      </c>
      <c r="K14" s="38">
        <f t="shared" si="7"/>
        <v>3470.2291278187499</v>
      </c>
      <c r="L14" s="39">
        <f t="shared" si="8"/>
        <v>3673.8079535999996</v>
      </c>
      <c r="M14" s="37">
        <f t="shared" si="9"/>
        <v>4291.9383405137869</v>
      </c>
      <c r="N14" s="38">
        <f t="shared" si="10"/>
        <v>5205.3436917281251</v>
      </c>
      <c r="O14" s="39">
        <f t="shared" si="11"/>
        <v>7347.6159071999991</v>
      </c>
      <c r="P14" s="210" t="s">
        <v>81</v>
      </c>
      <c r="Q14" s="210" t="s">
        <v>81</v>
      </c>
      <c r="R14" s="210" t="s">
        <v>81</v>
      </c>
      <c r="S14" s="214" t="str">
        <f t="shared" si="2"/>
        <v/>
      </c>
      <c r="T14" s="215" t="str">
        <f t="shared" si="2"/>
        <v/>
      </c>
      <c r="U14" s="216" t="str">
        <f t="shared" si="2"/>
        <v/>
      </c>
    </row>
    <row r="15" spans="1:22" ht="19.5" x14ac:dyDescent="0.4">
      <c r="A15" s="122">
        <v>7</v>
      </c>
      <c r="B15" s="103">
        <v>44138</v>
      </c>
      <c r="C15" s="104">
        <v>1</v>
      </c>
      <c r="D15" s="105">
        <v>-1</v>
      </c>
      <c r="E15" s="96">
        <v>-1</v>
      </c>
      <c r="F15" s="60">
        <v>-1</v>
      </c>
      <c r="G15" s="18">
        <f t="shared" si="3"/>
        <v>113433.00145797223</v>
      </c>
      <c r="H15" s="18">
        <f t="shared" si="4"/>
        <v>117253.25851378254</v>
      </c>
      <c r="I15" s="18">
        <f t="shared" si="5"/>
        <v>125913.64459638399</v>
      </c>
      <c r="J15" s="37">
        <f t="shared" si="6"/>
        <v>3508.2371584939865</v>
      </c>
      <c r="K15" s="38">
        <f t="shared" si="7"/>
        <v>3626.3894385705939</v>
      </c>
      <c r="L15" s="39">
        <f t="shared" si="8"/>
        <v>3894.2364308159999</v>
      </c>
      <c r="M15" s="37">
        <f t="shared" si="9"/>
        <v>-3508.2371584939865</v>
      </c>
      <c r="N15" s="38">
        <f t="shared" si="10"/>
        <v>-3626.3894385705939</v>
      </c>
      <c r="O15" s="39">
        <f t="shared" si="11"/>
        <v>-3894.2364308159999</v>
      </c>
      <c r="P15" s="210" t="s">
        <v>81</v>
      </c>
      <c r="Q15" s="210" t="s">
        <v>81</v>
      </c>
      <c r="R15" s="210" t="s">
        <v>82</v>
      </c>
      <c r="S15" s="214" t="str">
        <f t="shared" si="2"/>
        <v/>
      </c>
      <c r="T15" s="215" t="str">
        <f t="shared" si="2"/>
        <v/>
      </c>
      <c r="U15" s="216" t="str">
        <f t="shared" si="2"/>
        <v/>
      </c>
    </row>
    <row r="16" spans="1:22" ht="19.5" x14ac:dyDescent="0.4">
      <c r="A16" s="122">
        <v>8</v>
      </c>
      <c r="B16" s="103">
        <v>44120</v>
      </c>
      <c r="C16" s="104">
        <v>1</v>
      </c>
      <c r="D16" s="105">
        <v>1.27</v>
      </c>
      <c r="E16" s="96">
        <v>1.5</v>
      </c>
      <c r="F16" s="61">
        <v>2</v>
      </c>
      <c r="G16" s="18">
        <f t="shared" si="3"/>
        <v>117754.79881352097</v>
      </c>
      <c r="H16" s="18">
        <f t="shared" si="4"/>
        <v>122529.65514690275</v>
      </c>
      <c r="I16" s="18">
        <f t="shared" si="5"/>
        <v>133468.46327216702</v>
      </c>
      <c r="J16" s="37">
        <f t="shared" si="6"/>
        <v>3402.990043739167</v>
      </c>
      <c r="K16" s="38">
        <f t="shared" si="7"/>
        <v>3517.5977554134761</v>
      </c>
      <c r="L16" s="39">
        <f t="shared" si="8"/>
        <v>3777.4093378915195</v>
      </c>
      <c r="M16" s="37">
        <f t="shared" si="9"/>
        <v>4321.7973555487424</v>
      </c>
      <c r="N16" s="38">
        <f t="shared" si="10"/>
        <v>5276.3966331202137</v>
      </c>
      <c r="O16" s="39">
        <f t="shared" si="11"/>
        <v>7554.818675783039</v>
      </c>
      <c r="P16" s="210" t="s">
        <v>81</v>
      </c>
      <c r="Q16" s="210" t="s">
        <v>81</v>
      </c>
      <c r="R16" s="210" t="s">
        <v>81</v>
      </c>
      <c r="S16" s="214" t="str">
        <f t="shared" si="2"/>
        <v/>
      </c>
      <c r="T16" s="215" t="str">
        <f t="shared" si="2"/>
        <v/>
      </c>
      <c r="U16" s="216" t="str">
        <f t="shared" si="2"/>
        <v/>
      </c>
    </row>
    <row r="17" spans="1:21" ht="19.5" x14ac:dyDescent="0.4">
      <c r="A17" s="122">
        <v>9</v>
      </c>
      <c r="B17" s="103">
        <v>44118</v>
      </c>
      <c r="C17" s="104">
        <v>2</v>
      </c>
      <c r="D17" s="105">
        <v>1.27</v>
      </c>
      <c r="E17" s="96">
        <v>1.5</v>
      </c>
      <c r="F17" s="60">
        <v>2</v>
      </c>
      <c r="G17" s="18">
        <f t="shared" si="3"/>
        <v>122241.25664831612</v>
      </c>
      <c r="H17" s="18">
        <f t="shared" si="4"/>
        <v>128043.48962851337</v>
      </c>
      <c r="I17" s="18">
        <f t="shared" si="5"/>
        <v>141476.57106849705</v>
      </c>
      <c r="J17" s="37">
        <f t="shared" si="6"/>
        <v>3532.643964405629</v>
      </c>
      <c r="K17" s="38">
        <f t="shared" si="7"/>
        <v>3675.8896544070822</v>
      </c>
      <c r="L17" s="39">
        <f t="shared" si="8"/>
        <v>4004.0538981650107</v>
      </c>
      <c r="M17" s="37">
        <f t="shared" si="9"/>
        <v>4486.4578347951492</v>
      </c>
      <c r="N17" s="38">
        <f t="shared" si="10"/>
        <v>5513.8344816106237</v>
      </c>
      <c r="O17" s="39">
        <f t="shared" si="11"/>
        <v>8008.1077963300213</v>
      </c>
      <c r="P17" s="210" t="s">
        <v>81</v>
      </c>
      <c r="Q17" s="210" t="s">
        <v>81</v>
      </c>
      <c r="R17" s="210" t="s">
        <v>81</v>
      </c>
      <c r="S17" s="214" t="str">
        <f t="shared" si="2"/>
        <v/>
      </c>
      <c r="T17" s="215" t="str">
        <f t="shared" si="2"/>
        <v/>
      </c>
      <c r="U17" s="216" t="str">
        <f t="shared" si="2"/>
        <v/>
      </c>
    </row>
    <row r="18" spans="1:21" ht="19.5" x14ac:dyDescent="0.4">
      <c r="A18" s="122">
        <v>10</v>
      </c>
      <c r="B18" s="103">
        <v>44112</v>
      </c>
      <c r="C18" s="104">
        <v>1</v>
      </c>
      <c r="D18" s="105">
        <v>1.27</v>
      </c>
      <c r="E18" s="96">
        <v>-1</v>
      </c>
      <c r="F18" s="60">
        <v>-1</v>
      </c>
      <c r="G18" s="18">
        <f t="shared" si="3"/>
        <v>126898.64852661696</v>
      </c>
      <c r="H18" s="18">
        <f t="shared" si="4"/>
        <v>124202.18493965798</v>
      </c>
      <c r="I18" s="18">
        <f t="shared" si="5"/>
        <v>137232.27393644216</v>
      </c>
      <c r="J18" s="37">
        <f t="shared" si="6"/>
        <v>3667.2376994494834</v>
      </c>
      <c r="K18" s="38">
        <f t="shared" si="7"/>
        <v>3841.3046888554009</v>
      </c>
      <c r="L18" s="39">
        <f t="shared" si="8"/>
        <v>4244.2971320549113</v>
      </c>
      <c r="M18" s="37">
        <f t="shared" si="9"/>
        <v>4657.3918783008439</v>
      </c>
      <c r="N18" s="38">
        <f t="shared" si="10"/>
        <v>-3841.3046888554009</v>
      </c>
      <c r="O18" s="39">
        <f t="shared" si="11"/>
        <v>-4244.2971320549113</v>
      </c>
      <c r="P18" s="210" t="s">
        <v>87</v>
      </c>
      <c r="Q18" s="210" t="str">
        <f t="shared" ref="Q10:U41" si="12">IF($P18="－","－","")</f>
        <v>－</v>
      </c>
      <c r="R18" s="210" t="str">
        <f t="shared" si="2"/>
        <v>－</v>
      </c>
      <c r="S18" s="214" t="str">
        <f t="shared" si="2"/>
        <v>－</v>
      </c>
      <c r="T18" s="215" t="str">
        <f t="shared" si="2"/>
        <v>－</v>
      </c>
      <c r="U18" s="216" t="str">
        <f t="shared" si="2"/>
        <v>－</v>
      </c>
    </row>
    <row r="19" spans="1:21" ht="19.5" x14ac:dyDescent="0.4">
      <c r="A19" s="122">
        <v>11</v>
      </c>
      <c r="B19" s="103">
        <v>44113</v>
      </c>
      <c r="C19" s="104">
        <v>1</v>
      </c>
      <c r="D19" s="105">
        <v>-1</v>
      </c>
      <c r="E19" s="96">
        <v>-1</v>
      </c>
      <c r="F19" s="60">
        <v>-1</v>
      </c>
      <c r="G19" s="18">
        <f t="shared" si="3"/>
        <v>123091.68907081845</v>
      </c>
      <c r="H19" s="18">
        <f t="shared" si="4"/>
        <v>120476.11939146824</v>
      </c>
      <c r="I19" s="18">
        <f t="shared" si="5"/>
        <v>133115.30571834889</v>
      </c>
      <c r="J19" s="37">
        <f t="shared" si="6"/>
        <v>3806.9594557985088</v>
      </c>
      <c r="K19" s="38">
        <f t="shared" si="7"/>
        <v>3726.0655481897393</v>
      </c>
      <c r="L19" s="39">
        <f t="shared" si="8"/>
        <v>4116.968218093265</v>
      </c>
      <c r="M19" s="37">
        <f t="shared" si="9"/>
        <v>-3806.9594557985088</v>
      </c>
      <c r="N19" s="38">
        <f t="shared" si="10"/>
        <v>-3726.0655481897393</v>
      </c>
      <c r="O19" s="39">
        <f t="shared" si="11"/>
        <v>-4116.968218093265</v>
      </c>
      <c r="P19" s="210" t="s">
        <v>87</v>
      </c>
      <c r="Q19" s="210" t="str">
        <f t="shared" si="12"/>
        <v>－</v>
      </c>
      <c r="R19" s="210" t="str">
        <f t="shared" si="2"/>
        <v>－</v>
      </c>
      <c r="S19" s="214" t="str">
        <f t="shared" si="2"/>
        <v>－</v>
      </c>
      <c r="T19" s="215" t="str">
        <f t="shared" si="2"/>
        <v>－</v>
      </c>
      <c r="U19" s="216" t="str">
        <f t="shared" si="2"/>
        <v>－</v>
      </c>
    </row>
    <row r="20" spans="1:21" ht="19.5" x14ac:dyDescent="0.4">
      <c r="A20" s="122">
        <v>12</v>
      </c>
      <c r="B20" s="103">
        <v>44110</v>
      </c>
      <c r="C20" s="104">
        <v>1</v>
      </c>
      <c r="D20" s="105">
        <v>-1</v>
      </c>
      <c r="E20" s="96">
        <v>-1</v>
      </c>
      <c r="F20" s="60">
        <v>-1</v>
      </c>
      <c r="G20" s="18">
        <f t="shared" si="3"/>
        <v>119398.93839869389</v>
      </c>
      <c r="H20" s="18">
        <f t="shared" si="4"/>
        <v>116861.83580972419</v>
      </c>
      <c r="I20" s="18">
        <f t="shared" si="5"/>
        <v>129121.84654679842</v>
      </c>
      <c r="J20" s="37">
        <f t="shared" si="6"/>
        <v>3692.7506721245536</v>
      </c>
      <c r="K20" s="38">
        <f t="shared" si="7"/>
        <v>3614.2835817440468</v>
      </c>
      <c r="L20" s="39">
        <f t="shared" si="8"/>
        <v>3993.4591715504666</v>
      </c>
      <c r="M20" s="37">
        <f t="shared" si="9"/>
        <v>-3692.7506721245536</v>
      </c>
      <c r="N20" s="38">
        <f t="shared" si="10"/>
        <v>-3614.2835817440468</v>
      </c>
      <c r="O20" s="39">
        <f t="shared" si="11"/>
        <v>-3993.4591715504666</v>
      </c>
      <c r="P20" s="210" t="s">
        <v>87</v>
      </c>
      <c r="Q20" s="210" t="str">
        <f t="shared" si="12"/>
        <v>－</v>
      </c>
      <c r="R20" s="210" t="str">
        <f t="shared" si="2"/>
        <v>－</v>
      </c>
      <c r="S20" s="214" t="str">
        <f t="shared" si="2"/>
        <v>－</v>
      </c>
      <c r="T20" s="215" t="str">
        <f t="shared" si="2"/>
        <v>－</v>
      </c>
      <c r="U20" s="216" t="str">
        <f t="shared" si="2"/>
        <v>－</v>
      </c>
    </row>
    <row r="21" spans="1:21" ht="19.5" x14ac:dyDescent="0.4">
      <c r="A21" s="122">
        <v>13</v>
      </c>
      <c r="B21" s="103">
        <v>44095</v>
      </c>
      <c r="C21" s="104">
        <v>2</v>
      </c>
      <c r="D21" s="105">
        <v>1.27</v>
      </c>
      <c r="E21" s="96">
        <v>1.5</v>
      </c>
      <c r="F21" s="61">
        <v>2</v>
      </c>
      <c r="G21" s="18">
        <f t="shared" si="3"/>
        <v>123948.03795168413</v>
      </c>
      <c r="H21" s="18">
        <f t="shared" si="4"/>
        <v>122120.61842116178</v>
      </c>
      <c r="I21" s="18">
        <f t="shared" si="5"/>
        <v>136869.15733960632</v>
      </c>
      <c r="J21" s="37">
        <f t="shared" si="6"/>
        <v>3581.9681519608166</v>
      </c>
      <c r="K21" s="38">
        <f t="shared" si="7"/>
        <v>3505.8550742917255</v>
      </c>
      <c r="L21" s="39">
        <f t="shared" si="8"/>
        <v>3873.6553964039526</v>
      </c>
      <c r="M21" s="37">
        <f t="shared" si="9"/>
        <v>4549.0995529902375</v>
      </c>
      <c r="N21" s="38">
        <f t="shared" si="10"/>
        <v>5258.7826114375885</v>
      </c>
      <c r="O21" s="39">
        <f t="shared" si="11"/>
        <v>7747.3107928079053</v>
      </c>
      <c r="P21" s="210" t="s">
        <v>81</v>
      </c>
      <c r="Q21" s="210" t="s">
        <v>81</v>
      </c>
      <c r="R21" s="210" t="s">
        <v>81</v>
      </c>
      <c r="S21" s="214" t="str">
        <f t="shared" si="2"/>
        <v/>
      </c>
      <c r="T21" s="215" t="str">
        <f t="shared" si="2"/>
        <v/>
      </c>
      <c r="U21" s="216" t="str">
        <f t="shared" si="2"/>
        <v/>
      </c>
    </row>
    <row r="22" spans="1:21" ht="19.5" x14ac:dyDescent="0.4">
      <c r="A22" s="122">
        <v>14</v>
      </c>
      <c r="B22" s="103">
        <v>44096</v>
      </c>
      <c r="C22" s="104">
        <v>2</v>
      </c>
      <c r="D22" s="105">
        <v>-1</v>
      </c>
      <c r="E22" s="96">
        <v>-1</v>
      </c>
      <c r="F22" s="60">
        <v>-1</v>
      </c>
      <c r="G22" s="18">
        <f t="shared" si="3"/>
        <v>120229.59681313361</v>
      </c>
      <c r="H22" s="18">
        <f t="shared" si="4"/>
        <v>118456.99986852692</v>
      </c>
      <c r="I22" s="18">
        <f t="shared" si="5"/>
        <v>132763.08261941813</v>
      </c>
      <c r="J22" s="37">
        <f t="shared" si="6"/>
        <v>3718.4411385505241</v>
      </c>
      <c r="K22" s="38">
        <f t="shared" si="7"/>
        <v>3663.6185526348531</v>
      </c>
      <c r="L22" s="39">
        <f t="shared" si="8"/>
        <v>4106.0747201881895</v>
      </c>
      <c r="M22" s="37">
        <f t="shared" si="9"/>
        <v>-3718.4411385505241</v>
      </c>
      <c r="N22" s="38">
        <f t="shared" si="10"/>
        <v>-3663.6185526348531</v>
      </c>
      <c r="O22" s="39">
        <f t="shared" si="11"/>
        <v>-4106.0747201881895</v>
      </c>
      <c r="P22" s="210" t="s">
        <v>87</v>
      </c>
      <c r="Q22" s="210" t="str">
        <f t="shared" si="12"/>
        <v>－</v>
      </c>
      <c r="R22" s="210" t="str">
        <f t="shared" si="2"/>
        <v>－</v>
      </c>
      <c r="S22" s="214" t="str">
        <f t="shared" si="2"/>
        <v>－</v>
      </c>
      <c r="T22" s="215" t="str">
        <f t="shared" si="2"/>
        <v>－</v>
      </c>
      <c r="U22" s="216" t="str">
        <f t="shared" si="2"/>
        <v>－</v>
      </c>
    </row>
    <row r="23" spans="1:21" ht="19.5" x14ac:dyDescent="0.4">
      <c r="A23" s="122">
        <v>15</v>
      </c>
      <c r="B23" s="103">
        <v>44085</v>
      </c>
      <c r="C23" s="104">
        <v>2</v>
      </c>
      <c r="D23" s="105">
        <v>-1</v>
      </c>
      <c r="E23" s="96">
        <v>-1</v>
      </c>
      <c r="F23" s="60">
        <v>-1</v>
      </c>
      <c r="G23" s="18">
        <f t="shared" si="3"/>
        <v>116622.7089087396</v>
      </c>
      <c r="H23" s="18">
        <f t="shared" si="4"/>
        <v>114903.28987247111</v>
      </c>
      <c r="I23" s="18">
        <f t="shared" si="5"/>
        <v>128780.19014083559</v>
      </c>
      <c r="J23" s="37">
        <f t="shared" si="6"/>
        <v>3606.8879043940083</v>
      </c>
      <c r="K23" s="38">
        <f t="shared" si="7"/>
        <v>3553.7099960558076</v>
      </c>
      <c r="L23" s="39">
        <f t="shared" si="8"/>
        <v>3982.8924785825438</v>
      </c>
      <c r="M23" s="37">
        <f t="shared" si="9"/>
        <v>-3606.8879043940083</v>
      </c>
      <c r="N23" s="38">
        <f t="shared" si="10"/>
        <v>-3553.7099960558076</v>
      </c>
      <c r="O23" s="39">
        <f t="shared" si="11"/>
        <v>-3982.8924785825438</v>
      </c>
      <c r="P23" s="210" t="s">
        <v>87</v>
      </c>
      <c r="Q23" s="210" t="str">
        <f t="shared" si="12"/>
        <v>－</v>
      </c>
      <c r="R23" s="210" t="str">
        <f t="shared" si="2"/>
        <v>－</v>
      </c>
      <c r="S23" s="214" t="str">
        <f t="shared" si="2"/>
        <v>－</v>
      </c>
      <c r="T23" s="215" t="str">
        <f t="shared" si="2"/>
        <v>－</v>
      </c>
      <c r="U23" s="216" t="str">
        <f t="shared" si="2"/>
        <v>－</v>
      </c>
    </row>
    <row r="24" spans="1:21" ht="19.5" x14ac:dyDescent="0.4">
      <c r="A24" s="122">
        <v>16</v>
      </c>
      <c r="B24" s="103">
        <v>44082</v>
      </c>
      <c r="C24" s="104">
        <v>2</v>
      </c>
      <c r="D24" s="105">
        <v>1.27</v>
      </c>
      <c r="E24" s="96">
        <v>1.5</v>
      </c>
      <c r="F24" s="61">
        <v>2</v>
      </c>
      <c r="G24" s="18">
        <f t="shared" si="3"/>
        <v>121066.03411816258</v>
      </c>
      <c r="H24" s="18">
        <f t="shared" si="4"/>
        <v>120073.93791673231</v>
      </c>
      <c r="I24" s="18">
        <f t="shared" si="5"/>
        <v>136507.00154928572</v>
      </c>
      <c r="J24" s="37">
        <f t="shared" si="6"/>
        <v>3498.6812672621877</v>
      </c>
      <c r="K24" s="38">
        <f t="shared" si="7"/>
        <v>3447.0986961741332</v>
      </c>
      <c r="L24" s="39">
        <f t="shared" si="8"/>
        <v>3863.4057042250674</v>
      </c>
      <c r="M24" s="37">
        <f t="shared" si="9"/>
        <v>4443.3252094229783</v>
      </c>
      <c r="N24" s="38">
        <f t="shared" si="10"/>
        <v>5170.6480442612001</v>
      </c>
      <c r="O24" s="39">
        <f t="shared" si="11"/>
        <v>7726.8114084501349</v>
      </c>
      <c r="P24" s="210" t="s">
        <v>81</v>
      </c>
      <c r="Q24" s="210" t="s">
        <v>81</v>
      </c>
      <c r="R24" s="210" t="s">
        <v>81</v>
      </c>
      <c r="S24" s="214" t="str">
        <f t="shared" si="2"/>
        <v/>
      </c>
      <c r="T24" s="215" t="str">
        <f t="shared" si="2"/>
        <v/>
      </c>
      <c r="U24" s="216" t="str">
        <f t="shared" si="2"/>
        <v/>
      </c>
    </row>
    <row r="25" spans="1:21" ht="19.5" x14ac:dyDescent="0.4">
      <c r="A25" s="122">
        <v>17</v>
      </c>
      <c r="B25" s="103">
        <v>44057</v>
      </c>
      <c r="C25" s="104">
        <v>2</v>
      </c>
      <c r="D25" s="105">
        <v>-1</v>
      </c>
      <c r="E25" s="96">
        <v>-1</v>
      </c>
      <c r="F25" s="60">
        <v>-1</v>
      </c>
      <c r="G25" s="18">
        <f t="shared" si="3"/>
        <v>117434.0530946177</v>
      </c>
      <c r="H25" s="18">
        <f t="shared" si="4"/>
        <v>116471.71977923033</v>
      </c>
      <c r="I25" s="18">
        <f t="shared" si="5"/>
        <v>132411.79150280714</v>
      </c>
      <c r="J25" s="37">
        <f t="shared" si="6"/>
        <v>3631.9810235448772</v>
      </c>
      <c r="K25" s="38">
        <f t="shared" si="7"/>
        <v>3602.2181375019691</v>
      </c>
      <c r="L25" s="39">
        <f t="shared" si="8"/>
        <v>4095.2100464785713</v>
      </c>
      <c r="M25" s="37">
        <f t="shared" si="9"/>
        <v>-3631.9810235448772</v>
      </c>
      <c r="N25" s="38">
        <f t="shared" si="10"/>
        <v>-3602.2181375019691</v>
      </c>
      <c r="O25" s="39">
        <f t="shared" si="11"/>
        <v>-4095.2100464785713</v>
      </c>
      <c r="P25" s="210" t="s">
        <v>82</v>
      </c>
      <c r="Q25" s="210" t="s">
        <v>82</v>
      </c>
      <c r="R25" s="210" t="s">
        <v>82</v>
      </c>
      <c r="S25" s="214"/>
      <c r="T25" s="215"/>
      <c r="U25" s="216"/>
    </row>
    <row r="26" spans="1:21" ht="19.5" x14ac:dyDescent="0.4">
      <c r="A26" s="122">
        <v>18</v>
      </c>
      <c r="B26" s="103">
        <v>44053</v>
      </c>
      <c r="C26" s="104">
        <v>2</v>
      </c>
      <c r="D26" s="105">
        <v>-1</v>
      </c>
      <c r="E26" s="96">
        <v>-1</v>
      </c>
      <c r="F26" s="60">
        <v>-1</v>
      </c>
      <c r="G26" s="18">
        <f t="shared" si="3"/>
        <v>113911.03150177917</v>
      </c>
      <c r="H26" s="18">
        <f t="shared" si="4"/>
        <v>112977.56818585342</v>
      </c>
      <c r="I26" s="18">
        <f t="shared" si="5"/>
        <v>128439.43775772293</v>
      </c>
      <c r="J26" s="37">
        <f t="shared" si="6"/>
        <v>3523.021592838531</v>
      </c>
      <c r="K26" s="38">
        <f t="shared" si="7"/>
        <v>3494.1515933769101</v>
      </c>
      <c r="L26" s="39">
        <f t="shared" si="8"/>
        <v>3972.3537450842141</v>
      </c>
      <c r="M26" s="37">
        <f t="shared" si="9"/>
        <v>-3523.021592838531</v>
      </c>
      <c r="N26" s="38">
        <f t="shared" si="10"/>
        <v>-3494.1515933769101</v>
      </c>
      <c r="O26" s="39">
        <f t="shared" si="11"/>
        <v>-3972.3537450842141</v>
      </c>
      <c r="P26" s="210" t="s">
        <v>82</v>
      </c>
      <c r="Q26" s="210" t="s">
        <v>82</v>
      </c>
      <c r="R26" s="210" t="s">
        <v>82</v>
      </c>
      <c r="S26" s="214" t="str">
        <f t="shared" si="12"/>
        <v/>
      </c>
      <c r="T26" s="215" t="str">
        <f t="shared" si="12"/>
        <v/>
      </c>
      <c r="U26" s="216" t="str">
        <f t="shared" si="12"/>
        <v/>
      </c>
    </row>
    <row r="27" spans="1:21" ht="19.5" x14ac:dyDescent="0.4">
      <c r="A27" s="122">
        <v>19</v>
      </c>
      <c r="B27" s="103">
        <v>44047</v>
      </c>
      <c r="C27" s="104">
        <v>1</v>
      </c>
      <c r="D27" s="105">
        <v>1.27</v>
      </c>
      <c r="E27" s="96">
        <v>1.5</v>
      </c>
      <c r="F27" s="60">
        <v>2</v>
      </c>
      <c r="G27" s="18">
        <f t="shared" si="3"/>
        <v>118251.04180199697</v>
      </c>
      <c r="H27" s="18">
        <f t="shared" si="4"/>
        <v>118061.55875421682</v>
      </c>
      <c r="I27" s="18">
        <f t="shared" si="5"/>
        <v>136145.8040231863</v>
      </c>
      <c r="J27" s="37">
        <f t="shared" si="6"/>
        <v>3417.3309450533752</v>
      </c>
      <c r="K27" s="38">
        <f t="shared" si="7"/>
        <v>3389.3270455756024</v>
      </c>
      <c r="L27" s="39">
        <f t="shared" si="8"/>
        <v>3853.1831327316877</v>
      </c>
      <c r="M27" s="37">
        <f t="shared" si="9"/>
        <v>4340.0103002177866</v>
      </c>
      <c r="N27" s="38">
        <f t="shared" si="10"/>
        <v>5083.9905683634033</v>
      </c>
      <c r="O27" s="39">
        <f t="shared" si="11"/>
        <v>7706.3662654633754</v>
      </c>
      <c r="P27" s="210"/>
      <c r="Q27" s="210" t="str">
        <f t="shared" si="12"/>
        <v/>
      </c>
      <c r="R27" s="210" t="str">
        <f t="shared" si="12"/>
        <v/>
      </c>
      <c r="S27" s="214" t="s">
        <v>81</v>
      </c>
      <c r="T27" s="215" t="s">
        <v>81</v>
      </c>
      <c r="U27" s="216" t="s">
        <v>81</v>
      </c>
    </row>
    <row r="28" spans="1:21" ht="19.5" x14ac:dyDescent="0.4">
      <c r="A28" s="122">
        <v>20</v>
      </c>
      <c r="B28" s="103">
        <v>44033</v>
      </c>
      <c r="C28" s="104">
        <v>2</v>
      </c>
      <c r="D28" s="105">
        <v>-1</v>
      </c>
      <c r="E28" s="96">
        <v>-1</v>
      </c>
      <c r="F28" s="60">
        <v>-1</v>
      </c>
      <c r="G28" s="18">
        <f>IF(D28="","",G27+M28)</f>
        <v>114703.51054793705</v>
      </c>
      <c r="H28" s="18">
        <f t="shared" si="4"/>
        <v>114519.71199159032</v>
      </c>
      <c r="I28" s="18">
        <f t="shared" si="5"/>
        <v>132061.42990249072</v>
      </c>
      <c r="J28" s="37">
        <f t="shared" si="6"/>
        <v>3547.5312540599089</v>
      </c>
      <c r="K28" s="38">
        <f t="shared" si="7"/>
        <v>3541.8467626265046</v>
      </c>
      <c r="L28" s="39">
        <f t="shared" si="8"/>
        <v>4084.3741206955888</v>
      </c>
      <c r="M28" s="37">
        <f t="shared" si="9"/>
        <v>-3547.5312540599089</v>
      </c>
      <c r="N28" s="38">
        <f t="shared" si="10"/>
        <v>-3541.8467626265046</v>
      </c>
      <c r="O28" s="39">
        <f t="shared" si="11"/>
        <v>-4084.3741206955888</v>
      </c>
      <c r="P28" s="210" t="s">
        <v>82</v>
      </c>
      <c r="Q28" s="210" t="s">
        <v>82</v>
      </c>
      <c r="R28" s="210" t="s">
        <v>82</v>
      </c>
      <c r="S28" s="214" t="str">
        <f t="shared" si="12"/>
        <v/>
      </c>
      <c r="T28" s="215" t="str">
        <f t="shared" si="12"/>
        <v/>
      </c>
      <c r="U28" s="216" t="str">
        <f t="shared" si="12"/>
        <v/>
      </c>
    </row>
    <row r="29" spans="1:21" ht="19.5" x14ac:dyDescent="0.4">
      <c r="A29" s="122">
        <v>21</v>
      </c>
      <c r="B29" s="103">
        <v>44032</v>
      </c>
      <c r="C29" s="104">
        <v>1</v>
      </c>
      <c r="D29" s="105">
        <v>1.27</v>
      </c>
      <c r="E29" s="96">
        <v>1.5</v>
      </c>
      <c r="F29" s="60">
        <v>2</v>
      </c>
      <c r="G29" s="18">
        <f t="shared" ref="G29:I30" si="13">IF(D29="","",G28+M29)</f>
        <v>119073.71429981345</v>
      </c>
      <c r="H29" s="18">
        <f t="shared" si="13"/>
        <v>119673.09903121188</v>
      </c>
      <c r="I29" s="18">
        <f t="shared" si="13"/>
        <v>139985.11569664016</v>
      </c>
      <c r="J29" s="37">
        <f t="shared" si="6"/>
        <v>3441.1053164381115</v>
      </c>
      <c r="K29" s="38">
        <f t="shared" si="7"/>
        <v>3435.5913597477092</v>
      </c>
      <c r="L29" s="39">
        <f t="shared" si="8"/>
        <v>3961.8428970747213</v>
      </c>
      <c r="M29" s="37">
        <f t="shared" ref="M29:O30" si="14">IF(D29="","",J29*D29)</f>
        <v>4370.2037518764018</v>
      </c>
      <c r="N29" s="38">
        <f t="shared" si="14"/>
        <v>5153.3870396215643</v>
      </c>
      <c r="O29" s="39">
        <f t="shared" si="14"/>
        <v>7923.6857941494427</v>
      </c>
      <c r="P29" s="210" t="s">
        <v>81</v>
      </c>
      <c r="Q29" s="210" t="s">
        <v>81</v>
      </c>
      <c r="R29" s="210" t="s">
        <v>81</v>
      </c>
      <c r="S29" s="214" t="str">
        <f t="shared" si="12"/>
        <v/>
      </c>
      <c r="T29" s="215" t="str">
        <f t="shared" si="12"/>
        <v/>
      </c>
      <c r="U29" s="216" t="str">
        <f t="shared" si="12"/>
        <v/>
      </c>
    </row>
    <row r="30" spans="1:21" ht="19.5" x14ac:dyDescent="0.4">
      <c r="A30" s="122">
        <v>22</v>
      </c>
      <c r="B30" s="103">
        <v>44027</v>
      </c>
      <c r="C30" s="104">
        <v>1</v>
      </c>
      <c r="D30" s="105">
        <v>1.27</v>
      </c>
      <c r="E30" s="96">
        <v>-1</v>
      </c>
      <c r="F30" s="60">
        <v>-1</v>
      </c>
      <c r="G30" s="18">
        <f t="shared" si="13"/>
        <v>123610.42281463635</v>
      </c>
      <c r="H30" s="18">
        <f t="shared" si="13"/>
        <v>116082.90606027552</v>
      </c>
      <c r="I30" s="18">
        <f t="shared" si="13"/>
        <v>135785.56222574096</v>
      </c>
      <c r="J30" s="37">
        <f t="shared" si="6"/>
        <v>3572.2114289944034</v>
      </c>
      <c r="K30" s="38">
        <f t="shared" si="7"/>
        <v>3590.1929709363562</v>
      </c>
      <c r="L30" s="39">
        <f t="shared" si="8"/>
        <v>4199.5534708992045</v>
      </c>
      <c r="M30" s="37">
        <f t="shared" si="14"/>
        <v>4536.7085148228925</v>
      </c>
      <c r="N30" s="38">
        <f t="shared" si="14"/>
        <v>-3590.1929709363562</v>
      </c>
      <c r="O30" s="39">
        <f t="shared" si="14"/>
        <v>-4199.5534708992045</v>
      </c>
      <c r="P30" s="210" t="s">
        <v>81</v>
      </c>
      <c r="Q30" s="210" t="s">
        <v>82</v>
      </c>
      <c r="R30" s="210" t="s">
        <v>82</v>
      </c>
      <c r="S30" s="214" t="str">
        <f t="shared" si="12"/>
        <v/>
      </c>
      <c r="T30" s="215" t="str">
        <f t="shared" si="12"/>
        <v/>
      </c>
      <c r="U30" s="216" t="str">
        <f t="shared" si="12"/>
        <v/>
      </c>
    </row>
    <row r="31" spans="1:21" ht="19.5" x14ac:dyDescent="0.4">
      <c r="A31" s="122">
        <v>23</v>
      </c>
      <c r="B31" s="103">
        <v>44019</v>
      </c>
      <c r="C31" s="104">
        <v>2</v>
      </c>
      <c r="D31" s="105">
        <v>-1</v>
      </c>
      <c r="E31" s="96">
        <v>-1</v>
      </c>
      <c r="F31" s="60">
        <v>-1</v>
      </c>
      <c r="G31" s="18">
        <f t="shared" si="3"/>
        <v>119902.11013019725</v>
      </c>
      <c r="H31" s="18">
        <f t="shared" si="4"/>
        <v>112600.41887846726</v>
      </c>
      <c r="I31" s="18">
        <f t="shared" si="5"/>
        <v>131711.99535896874</v>
      </c>
      <c r="J31" s="37">
        <f t="shared" si="6"/>
        <v>3708.3126844390904</v>
      </c>
      <c r="K31" s="38">
        <f t="shared" si="7"/>
        <v>3482.4871818082656</v>
      </c>
      <c r="L31" s="39">
        <f t="shared" si="8"/>
        <v>4073.5668667722284</v>
      </c>
      <c r="M31" s="37">
        <f t="shared" si="9"/>
        <v>-3708.3126844390904</v>
      </c>
      <c r="N31" s="38">
        <f t="shared" si="10"/>
        <v>-3482.4871818082656</v>
      </c>
      <c r="O31" s="39">
        <f t="shared" si="11"/>
        <v>-4073.5668667722284</v>
      </c>
      <c r="P31" s="210" t="s">
        <v>87</v>
      </c>
      <c r="Q31" s="210" t="str">
        <f t="shared" si="12"/>
        <v>－</v>
      </c>
      <c r="R31" s="210" t="str">
        <f t="shared" si="12"/>
        <v>－</v>
      </c>
      <c r="S31" s="214" t="str">
        <f t="shared" si="12"/>
        <v>－</v>
      </c>
      <c r="T31" s="215" t="str">
        <f t="shared" si="12"/>
        <v>－</v>
      </c>
      <c r="U31" s="216" t="str">
        <f t="shared" si="12"/>
        <v>－</v>
      </c>
    </row>
    <row r="32" spans="1:21" ht="19.5" x14ac:dyDescent="0.4">
      <c r="A32" s="122">
        <v>24</v>
      </c>
      <c r="B32" s="103">
        <v>44007</v>
      </c>
      <c r="C32" s="104">
        <v>2</v>
      </c>
      <c r="D32" s="105">
        <v>1.27</v>
      </c>
      <c r="E32" s="96">
        <v>1.5</v>
      </c>
      <c r="F32" s="60">
        <v>2</v>
      </c>
      <c r="G32" s="18">
        <f t="shared" si="3"/>
        <v>124470.38052615777</v>
      </c>
      <c r="H32" s="18">
        <f t="shared" si="4"/>
        <v>117667.43772799829</v>
      </c>
      <c r="I32" s="18">
        <f t="shared" si="5"/>
        <v>139614.71508050687</v>
      </c>
      <c r="J32" s="37">
        <f t="shared" si="6"/>
        <v>3597.0633039059176</v>
      </c>
      <c r="K32" s="38">
        <f t="shared" si="7"/>
        <v>3378.0125663540175</v>
      </c>
      <c r="L32" s="39">
        <f t="shared" si="8"/>
        <v>3951.3598607690619</v>
      </c>
      <c r="M32" s="37">
        <f t="shared" si="9"/>
        <v>4568.2703959605151</v>
      </c>
      <c r="N32" s="38">
        <f t="shared" si="10"/>
        <v>5067.0188495310267</v>
      </c>
      <c r="O32" s="39">
        <f t="shared" si="11"/>
        <v>7902.7197215381238</v>
      </c>
      <c r="P32" s="210" t="s">
        <v>81</v>
      </c>
      <c r="Q32" s="210" t="s">
        <v>81</v>
      </c>
      <c r="R32" s="210" t="s">
        <v>81</v>
      </c>
      <c r="S32" s="214" t="str">
        <f t="shared" si="12"/>
        <v/>
      </c>
      <c r="T32" s="215" t="str">
        <f t="shared" si="12"/>
        <v/>
      </c>
      <c r="U32" s="216" t="str">
        <f t="shared" si="12"/>
        <v/>
      </c>
    </row>
    <row r="33" spans="1:21" ht="19.5" x14ac:dyDescent="0.4">
      <c r="A33" s="122">
        <v>25</v>
      </c>
      <c r="B33" s="103">
        <v>44007</v>
      </c>
      <c r="C33" s="104">
        <v>2</v>
      </c>
      <c r="D33" s="105">
        <v>1.27</v>
      </c>
      <c r="E33" s="96">
        <v>-1</v>
      </c>
      <c r="F33" s="60">
        <v>-1</v>
      </c>
      <c r="G33" s="18">
        <f t="shared" si="3"/>
        <v>129212.70202420438</v>
      </c>
      <c r="H33" s="18">
        <f t="shared" si="4"/>
        <v>114137.41459615834</v>
      </c>
      <c r="I33" s="18">
        <f t="shared" si="5"/>
        <v>135426.27362809167</v>
      </c>
      <c r="J33" s="37">
        <f t="shared" si="6"/>
        <v>3734.1114157847328</v>
      </c>
      <c r="K33" s="38">
        <f t="shared" si="7"/>
        <v>3530.0231318399483</v>
      </c>
      <c r="L33" s="39">
        <f t="shared" si="8"/>
        <v>4188.4414524152062</v>
      </c>
      <c r="M33" s="37">
        <f t="shared" si="9"/>
        <v>4742.3214980466109</v>
      </c>
      <c r="N33" s="38">
        <f t="shared" si="10"/>
        <v>-3530.0231318399483</v>
      </c>
      <c r="O33" s="39">
        <f t="shared" si="11"/>
        <v>-4188.4414524152062</v>
      </c>
      <c r="P33" s="210" t="s">
        <v>81</v>
      </c>
      <c r="Q33" s="210" t="s">
        <v>82</v>
      </c>
      <c r="R33" s="210" t="s">
        <v>82</v>
      </c>
      <c r="S33" s="214" t="str">
        <f t="shared" si="12"/>
        <v/>
      </c>
      <c r="T33" s="215" t="str">
        <f t="shared" si="12"/>
        <v/>
      </c>
      <c r="U33" s="216" t="str">
        <f t="shared" si="12"/>
        <v/>
      </c>
    </row>
    <row r="34" spans="1:21" ht="19.5" x14ac:dyDescent="0.4">
      <c r="A34" s="122">
        <v>26</v>
      </c>
      <c r="B34" s="103">
        <v>44004</v>
      </c>
      <c r="C34" s="104">
        <v>1</v>
      </c>
      <c r="D34" s="105">
        <v>1.27</v>
      </c>
      <c r="E34" s="96">
        <v>1.5</v>
      </c>
      <c r="F34" s="61">
        <v>2</v>
      </c>
      <c r="G34" s="18">
        <f t="shared" si="3"/>
        <v>134135.70597132656</v>
      </c>
      <c r="H34" s="18">
        <f t="shared" si="4"/>
        <v>119273.59825298547</v>
      </c>
      <c r="I34" s="18">
        <f t="shared" si="5"/>
        <v>143551.85004577716</v>
      </c>
      <c r="J34" s="37">
        <f t="shared" si="6"/>
        <v>3876.3810607261312</v>
      </c>
      <c r="K34" s="38">
        <f t="shared" si="7"/>
        <v>3424.1224378847501</v>
      </c>
      <c r="L34" s="39">
        <f t="shared" si="8"/>
        <v>4062.78820884275</v>
      </c>
      <c r="M34" s="37">
        <f t="shared" si="9"/>
        <v>4923.0039471221862</v>
      </c>
      <c r="N34" s="38">
        <f t="shared" si="10"/>
        <v>5136.1836568271247</v>
      </c>
      <c r="O34" s="39">
        <f t="shared" si="11"/>
        <v>8125.5764176855</v>
      </c>
      <c r="P34" s="210"/>
      <c r="Q34" s="210" t="str">
        <f t="shared" si="12"/>
        <v/>
      </c>
      <c r="R34" s="210" t="str">
        <f t="shared" si="12"/>
        <v/>
      </c>
      <c r="S34" s="214" t="s">
        <v>81</v>
      </c>
      <c r="T34" s="215" t="s">
        <v>81</v>
      </c>
      <c r="U34" s="216" t="s">
        <v>81</v>
      </c>
    </row>
    <row r="35" spans="1:21" ht="19.5" x14ac:dyDescent="0.4">
      <c r="A35" s="122">
        <v>27</v>
      </c>
      <c r="B35" s="103">
        <v>44001</v>
      </c>
      <c r="C35" s="104">
        <v>2</v>
      </c>
      <c r="D35" s="105">
        <v>-1</v>
      </c>
      <c r="E35" s="96">
        <v>-1</v>
      </c>
      <c r="F35" s="60">
        <v>-1</v>
      </c>
      <c r="G35" s="18">
        <f t="shared" si="3"/>
        <v>130111.63479218677</v>
      </c>
      <c r="H35" s="18">
        <f t="shared" si="4"/>
        <v>115695.39030539591</v>
      </c>
      <c r="I35" s="18">
        <f t="shared" si="5"/>
        <v>139245.29454440385</v>
      </c>
      <c r="J35" s="37">
        <f t="shared" si="6"/>
        <v>4024.0711791397966</v>
      </c>
      <c r="K35" s="38">
        <f t="shared" si="7"/>
        <v>3578.2079475895639</v>
      </c>
      <c r="L35" s="39">
        <f t="shared" si="8"/>
        <v>4306.5555013733147</v>
      </c>
      <c r="M35" s="37">
        <f t="shared" si="9"/>
        <v>-4024.0711791397966</v>
      </c>
      <c r="N35" s="38">
        <f t="shared" si="10"/>
        <v>-3578.2079475895639</v>
      </c>
      <c r="O35" s="39">
        <f t="shared" si="11"/>
        <v>-4306.5555013733147</v>
      </c>
      <c r="P35" s="210" t="s">
        <v>82</v>
      </c>
      <c r="Q35" s="210" t="s">
        <v>82</v>
      </c>
      <c r="R35" s="210" t="s">
        <v>82</v>
      </c>
      <c r="S35" s="214" t="str">
        <f t="shared" si="12"/>
        <v/>
      </c>
      <c r="T35" s="215" t="str">
        <f t="shared" si="12"/>
        <v/>
      </c>
      <c r="U35" s="216" t="str">
        <f t="shared" si="12"/>
        <v/>
      </c>
    </row>
    <row r="36" spans="1:21" ht="19.5" x14ac:dyDescent="0.4">
      <c r="A36" s="122">
        <v>28</v>
      </c>
      <c r="B36" s="103">
        <v>43994</v>
      </c>
      <c r="C36" s="104">
        <v>1</v>
      </c>
      <c r="D36" s="105">
        <v>-1</v>
      </c>
      <c r="E36" s="96">
        <v>-1</v>
      </c>
      <c r="F36" s="60">
        <v>-1</v>
      </c>
      <c r="G36" s="18">
        <f t="shared" si="3"/>
        <v>126208.28574842117</v>
      </c>
      <c r="H36" s="18">
        <f t="shared" si="4"/>
        <v>112224.52859623403</v>
      </c>
      <c r="I36" s="18">
        <f t="shared" si="5"/>
        <v>135067.93570807175</v>
      </c>
      <c r="J36" s="37">
        <f t="shared" si="6"/>
        <v>3903.3490437656028</v>
      </c>
      <c r="K36" s="38">
        <f t="shared" si="7"/>
        <v>3470.8617091618771</v>
      </c>
      <c r="L36" s="39">
        <f t="shared" si="8"/>
        <v>4177.3588363321151</v>
      </c>
      <c r="M36" s="37">
        <f t="shared" si="9"/>
        <v>-3903.3490437656028</v>
      </c>
      <c r="N36" s="38">
        <f t="shared" si="10"/>
        <v>-3470.8617091618771</v>
      </c>
      <c r="O36" s="39">
        <f t="shared" si="11"/>
        <v>-4177.3588363321151</v>
      </c>
      <c r="P36" s="210"/>
      <c r="Q36" s="210" t="str">
        <f t="shared" si="12"/>
        <v/>
      </c>
      <c r="R36" s="210" t="str">
        <f t="shared" si="12"/>
        <v/>
      </c>
      <c r="S36" s="214" t="s">
        <v>82</v>
      </c>
      <c r="T36" s="215" t="s">
        <v>82</v>
      </c>
      <c r="U36" s="216" t="s">
        <v>82</v>
      </c>
    </row>
    <row r="37" spans="1:21" ht="19.5" x14ac:dyDescent="0.4">
      <c r="A37" s="122">
        <v>29</v>
      </c>
      <c r="B37" s="103">
        <v>43993</v>
      </c>
      <c r="C37" s="104">
        <v>2</v>
      </c>
      <c r="D37" s="105">
        <v>1.27</v>
      </c>
      <c r="E37" s="96">
        <v>1.5</v>
      </c>
      <c r="F37" s="61">
        <v>2</v>
      </c>
      <c r="G37" s="18">
        <f t="shared" ref="G37:I38" si="15">IF(D37="","",G36+M37)</f>
        <v>131016.82143543602</v>
      </c>
      <c r="H37" s="18">
        <f t="shared" si="15"/>
        <v>117274.63238306456</v>
      </c>
      <c r="I37" s="18">
        <f t="shared" si="15"/>
        <v>143172.01185055604</v>
      </c>
      <c r="J37" s="37">
        <f t="shared" si="6"/>
        <v>3786.248572452635</v>
      </c>
      <c r="K37" s="38">
        <f t="shared" si="7"/>
        <v>3366.7358578870208</v>
      </c>
      <c r="L37" s="39">
        <f t="shared" si="8"/>
        <v>4052.038071242152</v>
      </c>
      <c r="M37" s="37">
        <f t="shared" ref="M37:O38" si="16">IF(D37="","",J37*D37)</f>
        <v>4808.5356870148462</v>
      </c>
      <c r="N37" s="38">
        <f t="shared" si="16"/>
        <v>5050.1037868305311</v>
      </c>
      <c r="O37" s="39">
        <f t="shared" si="16"/>
        <v>8104.076142484304</v>
      </c>
      <c r="P37" s="210" t="s">
        <v>81</v>
      </c>
      <c r="Q37" s="210" t="s">
        <v>81</v>
      </c>
      <c r="R37" s="210" t="s">
        <v>81</v>
      </c>
      <c r="S37" s="214" t="str">
        <f t="shared" si="12"/>
        <v/>
      </c>
      <c r="T37" s="215" t="str">
        <f t="shared" si="12"/>
        <v/>
      </c>
      <c r="U37" s="216" t="str">
        <f t="shared" si="12"/>
        <v/>
      </c>
    </row>
    <row r="38" spans="1:21" ht="19.5" x14ac:dyDescent="0.4">
      <c r="A38" s="122">
        <v>30</v>
      </c>
      <c r="B38" s="103">
        <v>43992</v>
      </c>
      <c r="C38" s="104">
        <v>1</v>
      </c>
      <c r="D38" s="105">
        <v>-1</v>
      </c>
      <c r="E38" s="96">
        <v>-1</v>
      </c>
      <c r="F38" s="60">
        <v>-1</v>
      </c>
      <c r="G38" s="18">
        <f t="shared" si="15"/>
        <v>127086.31679237295</v>
      </c>
      <c r="H38" s="18">
        <f t="shared" si="15"/>
        <v>113756.39341157262</v>
      </c>
      <c r="I38" s="18">
        <f t="shared" si="15"/>
        <v>138876.85149503936</v>
      </c>
      <c r="J38" s="37">
        <f t="shared" si="6"/>
        <v>3930.5046430630805</v>
      </c>
      <c r="K38" s="38">
        <f t="shared" si="7"/>
        <v>3518.2389714919364</v>
      </c>
      <c r="L38" s="39">
        <f t="shared" si="8"/>
        <v>4295.1603555166812</v>
      </c>
      <c r="M38" s="37">
        <f t="shared" si="16"/>
        <v>-3930.5046430630805</v>
      </c>
      <c r="N38" s="38">
        <f t="shared" si="16"/>
        <v>-3518.2389714919364</v>
      </c>
      <c r="O38" s="39">
        <f t="shared" si="16"/>
        <v>-4295.1603555166812</v>
      </c>
      <c r="P38" s="210" t="s">
        <v>87</v>
      </c>
      <c r="Q38" s="210" t="str">
        <f t="shared" si="12"/>
        <v>－</v>
      </c>
      <c r="R38" s="210" t="str">
        <f t="shared" si="12"/>
        <v>－</v>
      </c>
      <c r="S38" s="214" t="str">
        <f t="shared" si="12"/>
        <v>－</v>
      </c>
      <c r="T38" s="215" t="str">
        <f t="shared" si="12"/>
        <v>－</v>
      </c>
      <c r="U38" s="216" t="str">
        <f t="shared" si="12"/>
        <v>－</v>
      </c>
    </row>
    <row r="39" spans="1:21" ht="19.5" x14ac:dyDescent="0.4">
      <c r="A39" s="122">
        <v>31</v>
      </c>
      <c r="B39" s="103">
        <v>43980</v>
      </c>
      <c r="C39" s="104">
        <v>1</v>
      </c>
      <c r="D39" s="105">
        <v>1.27</v>
      </c>
      <c r="E39" s="96">
        <v>-1</v>
      </c>
      <c r="F39" s="60">
        <v>-1</v>
      </c>
      <c r="G39" s="18">
        <f t="shared" si="3"/>
        <v>131928.30546216236</v>
      </c>
      <c r="H39" s="18">
        <f t="shared" si="4"/>
        <v>110343.70160922543</v>
      </c>
      <c r="I39" s="97">
        <f t="shared" si="5"/>
        <v>134710.54595018819</v>
      </c>
      <c r="J39" s="37">
        <f t="shared" si="6"/>
        <v>3812.5895037711884</v>
      </c>
      <c r="K39" s="38">
        <f t="shared" si="7"/>
        <v>3412.6918023471785</v>
      </c>
      <c r="L39" s="39">
        <f t="shared" si="8"/>
        <v>4166.3055448511805</v>
      </c>
      <c r="M39" s="37">
        <f t="shared" si="9"/>
        <v>4841.988669789409</v>
      </c>
      <c r="N39" s="38">
        <f t="shared" si="10"/>
        <v>-3412.6918023471785</v>
      </c>
      <c r="O39" s="39">
        <f t="shared" si="11"/>
        <v>-4166.3055448511805</v>
      </c>
      <c r="P39" s="210"/>
      <c r="Q39" s="210" t="str">
        <f t="shared" si="12"/>
        <v/>
      </c>
      <c r="R39" s="210" t="str">
        <f t="shared" si="12"/>
        <v/>
      </c>
      <c r="S39" s="214" t="s">
        <v>81</v>
      </c>
      <c r="T39" s="215" t="s">
        <v>82</v>
      </c>
      <c r="U39" s="216" t="s">
        <v>82</v>
      </c>
    </row>
    <row r="40" spans="1:21" ht="19.5" x14ac:dyDescent="0.4">
      <c r="A40" s="122">
        <v>32</v>
      </c>
      <c r="B40" s="103">
        <v>43944</v>
      </c>
      <c r="C40" s="104">
        <v>2</v>
      </c>
      <c r="D40" s="105">
        <v>-1</v>
      </c>
      <c r="E40" s="96">
        <v>-1</v>
      </c>
      <c r="F40" s="60">
        <v>-1</v>
      </c>
      <c r="G40" s="18">
        <f t="shared" si="3"/>
        <v>127970.45629829749</v>
      </c>
      <c r="H40" s="18">
        <f t="shared" si="4"/>
        <v>107033.39056094867</v>
      </c>
      <c r="I40" s="18">
        <f t="shared" si="5"/>
        <v>130669.22957168255</v>
      </c>
      <c r="J40" s="37">
        <f t="shared" si="6"/>
        <v>3957.8491638648707</v>
      </c>
      <c r="K40" s="38">
        <f t="shared" si="7"/>
        <v>3310.3110482767629</v>
      </c>
      <c r="L40" s="39">
        <f t="shared" si="8"/>
        <v>4041.3163785056454</v>
      </c>
      <c r="M40" s="37">
        <f t="shared" si="9"/>
        <v>-3957.8491638648707</v>
      </c>
      <c r="N40" s="38">
        <f t="shared" si="10"/>
        <v>-3310.3110482767629</v>
      </c>
      <c r="O40" s="39">
        <f t="shared" si="11"/>
        <v>-4041.3163785056454</v>
      </c>
      <c r="P40" s="210" t="s">
        <v>87</v>
      </c>
      <c r="Q40" s="210" t="str">
        <f t="shared" si="12"/>
        <v>－</v>
      </c>
      <c r="R40" s="210" t="str">
        <f t="shared" si="12"/>
        <v>－</v>
      </c>
      <c r="S40" s="214" t="str">
        <f t="shared" si="12"/>
        <v>－</v>
      </c>
      <c r="T40" s="215" t="str">
        <f t="shared" si="12"/>
        <v>－</v>
      </c>
      <c r="U40" s="216" t="str">
        <f t="shared" si="12"/>
        <v>－</v>
      </c>
    </row>
    <row r="41" spans="1:21" ht="19.5" x14ac:dyDescent="0.4">
      <c r="A41" s="122">
        <v>33</v>
      </c>
      <c r="B41" s="103">
        <v>43943</v>
      </c>
      <c r="C41" s="104">
        <v>1</v>
      </c>
      <c r="D41" s="105">
        <v>-1</v>
      </c>
      <c r="E41" s="96">
        <v>-1</v>
      </c>
      <c r="F41" s="60">
        <v>-1</v>
      </c>
      <c r="G41" s="18">
        <f t="shared" si="3"/>
        <v>124131.34260934856</v>
      </c>
      <c r="H41" s="18">
        <f t="shared" si="4"/>
        <v>103822.38884412021</v>
      </c>
      <c r="I41" s="18">
        <f t="shared" si="5"/>
        <v>126749.15268453208</v>
      </c>
      <c r="J41" s="37">
        <f t="shared" si="6"/>
        <v>3839.1136889489244</v>
      </c>
      <c r="K41" s="38">
        <f t="shared" si="7"/>
        <v>3211.0017168284598</v>
      </c>
      <c r="L41" s="39">
        <f t="shared" si="8"/>
        <v>3920.0768871504761</v>
      </c>
      <c r="M41" s="37">
        <f t="shared" si="9"/>
        <v>-3839.1136889489244</v>
      </c>
      <c r="N41" s="38">
        <f t="shared" si="10"/>
        <v>-3211.0017168284598</v>
      </c>
      <c r="O41" s="39">
        <f t="shared" si="11"/>
        <v>-3920.0768871504761</v>
      </c>
      <c r="P41" s="210" t="s">
        <v>82</v>
      </c>
      <c r="Q41" s="210" t="s">
        <v>82</v>
      </c>
      <c r="R41" s="210" t="s">
        <v>82</v>
      </c>
      <c r="S41" s="214" t="str">
        <f t="shared" si="12"/>
        <v/>
      </c>
      <c r="T41" s="215" t="str">
        <f t="shared" si="12"/>
        <v/>
      </c>
      <c r="U41" s="216" t="str">
        <f t="shared" si="12"/>
        <v/>
      </c>
    </row>
    <row r="42" spans="1:21" ht="19.5" x14ac:dyDescent="0.4">
      <c r="A42" s="122">
        <v>34</v>
      </c>
      <c r="B42" s="103">
        <v>43938</v>
      </c>
      <c r="C42" s="104">
        <v>1</v>
      </c>
      <c r="D42" s="105">
        <v>-1</v>
      </c>
      <c r="E42" s="96">
        <v>-1</v>
      </c>
      <c r="F42" s="60">
        <v>-1</v>
      </c>
      <c r="G42" s="18">
        <f t="shared" si="3"/>
        <v>120407.40233106811</v>
      </c>
      <c r="H42" s="18">
        <f t="shared" si="4"/>
        <v>100707.71717879661</v>
      </c>
      <c r="I42" s="18">
        <f t="shared" si="5"/>
        <v>122946.67810399612</v>
      </c>
      <c r="J42" s="37">
        <f t="shared" si="6"/>
        <v>3723.9402782804568</v>
      </c>
      <c r="K42" s="38">
        <f t="shared" si="7"/>
        <v>3114.6716653236062</v>
      </c>
      <c r="L42" s="39">
        <f t="shared" si="8"/>
        <v>3802.4745805359621</v>
      </c>
      <c r="M42" s="37">
        <f>IF(D42="","",J42*D42)</f>
        <v>-3723.9402782804568</v>
      </c>
      <c r="N42" s="38">
        <f t="shared" si="10"/>
        <v>-3114.6716653236062</v>
      </c>
      <c r="O42" s="39">
        <f t="shared" si="11"/>
        <v>-3802.4745805359621</v>
      </c>
      <c r="P42" s="210"/>
      <c r="Q42" s="210" t="str">
        <f t="shared" ref="Q42:U58" si="17">IF($P42="－","－","")</f>
        <v/>
      </c>
      <c r="R42" s="210" t="str">
        <f t="shared" si="17"/>
        <v/>
      </c>
      <c r="S42" s="214" t="s">
        <v>82</v>
      </c>
      <c r="T42" s="215" t="s">
        <v>82</v>
      </c>
      <c r="U42" s="216" t="s">
        <v>82</v>
      </c>
    </row>
    <row r="43" spans="1:21" ht="19.5" x14ac:dyDescent="0.4">
      <c r="A43" s="123">
        <v>35</v>
      </c>
      <c r="B43" s="103">
        <v>43936</v>
      </c>
      <c r="C43" s="104">
        <v>1</v>
      </c>
      <c r="D43" s="105">
        <v>-1</v>
      </c>
      <c r="E43" s="96">
        <v>-1</v>
      </c>
      <c r="F43" s="60">
        <v>-1</v>
      </c>
      <c r="G43" s="18">
        <f>IF(D43="","",G42+M43)</f>
        <v>116795.18026113606</v>
      </c>
      <c r="H43" s="18">
        <f>IF(E43="","",H42+N43)</f>
        <v>97686.485663432715</v>
      </c>
      <c r="I43" s="18">
        <f>IF(F43="","",I42+O43)</f>
        <v>119258.27776087624</v>
      </c>
      <c r="J43" s="37">
        <f t="shared" si="6"/>
        <v>3612.2220699320433</v>
      </c>
      <c r="K43" s="38">
        <f t="shared" si="7"/>
        <v>3021.2315153638983</v>
      </c>
      <c r="L43" s="39">
        <f t="shared" si="8"/>
        <v>3688.4003431198835</v>
      </c>
      <c r="M43" s="37">
        <f t="shared" si="9"/>
        <v>-3612.2220699320433</v>
      </c>
      <c r="N43" s="38">
        <f t="shared" si="10"/>
        <v>-3021.2315153638983</v>
      </c>
      <c r="O43" s="39">
        <f t="shared" si="11"/>
        <v>-3688.4003431198835</v>
      </c>
      <c r="P43" s="210" t="s">
        <v>87</v>
      </c>
      <c r="Q43" s="210" t="str">
        <f t="shared" si="17"/>
        <v>－</v>
      </c>
      <c r="R43" s="210" t="str">
        <f t="shared" si="17"/>
        <v>－</v>
      </c>
      <c r="S43" s="214" t="str">
        <f t="shared" si="17"/>
        <v>－</v>
      </c>
      <c r="T43" s="215" t="str">
        <f t="shared" si="17"/>
        <v>－</v>
      </c>
      <c r="U43" s="216" t="str">
        <f t="shared" si="17"/>
        <v>－</v>
      </c>
    </row>
    <row r="44" spans="1:21" ht="19.5" x14ac:dyDescent="0.4">
      <c r="A44" s="122">
        <v>36</v>
      </c>
      <c r="B44" s="103">
        <v>43935</v>
      </c>
      <c r="C44" s="104">
        <v>2</v>
      </c>
      <c r="D44" s="105">
        <v>1.27</v>
      </c>
      <c r="E44" s="96">
        <v>1.5</v>
      </c>
      <c r="F44" s="60">
        <v>-1</v>
      </c>
      <c r="G44" s="18">
        <f t="shared" ref="G44:G58" si="18">IF(D44="","",G43+M44)</f>
        <v>121245.07662908535</v>
      </c>
      <c r="H44" s="18">
        <f t="shared" ref="H44:H58" si="19">IF(E44="","",H43+N44)</f>
        <v>102082.37751828719</v>
      </c>
      <c r="I44" s="18">
        <f t="shared" ref="I44:I58" si="20">IF(F44="","",I43+O44)</f>
        <v>115680.52942804995</v>
      </c>
      <c r="J44" s="37">
        <f>IF(G43="","",G43*0.03)</f>
        <v>3503.8554078340817</v>
      </c>
      <c r="K44" s="38">
        <f t="shared" si="7"/>
        <v>2930.5945699029812</v>
      </c>
      <c r="L44" s="39">
        <f t="shared" si="8"/>
        <v>3577.748332826287</v>
      </c>
      <c r="M44" s="37">
        <f>IF(D44="","",J44*D44)</f>
        <v>4449.8963679492836</v>
      </c>
      <c r="N44" s="38">
        <f t="shared" si="10"/>
        <v>4395.8918548544716</v>
      </c>
      <c r="O44" s="39">
        <f t="shared" si="11"/>
        <v>-3577.748332826287</v>
      </c>
      <c r="P44" s="210" t="s">
        <v>81</v>
      </c>
      <c r="Q44" s="210" t="s">
        <v>81</v>
      </c>
      <c r="R44" s="210" t="s">
        <v>82</v>
      </c>
      <c r="S44" s="214" t="str">
        <f t="shared" si="17"/>
        <v/>
      </c>
      <c r="T44" s="215" t="str">
        <f t="shared" si="17"/>
        <v/>
      </c>
      <c r="U44" s="216" t="str">
        <f t="shared" si="17"/>
        <v/>
      </c>
    </row>
    <row r="45" spans="1:21" ht="19.5" x14ac:dyDescent="0.4">
      <c r="A45" s="122">
        <v>37</v>
      </c>
      <c r="B45" s="103">
        <v>43931</v>
      </c>
      <c r="C45" s="104">
        <v>1</v>
      </c>
      <c r="D45" s="105">
        <v>-1</v>
      </c>
      <c r="E45" s="96">
        <v>-1</v>
      </c>
      <c r="F45" s="60">
        <v>-1</v>
      </c>
      <c r="G45" s="18">
        <f t="shared" si="18"/>
        <v>117607.72433021279</v>
      </c>
      <c r="H45" s="18">
        <f t="shared" si="19"/>
        <v>99019.906192738577</v>
      </c>
      <c r="I45" s="18">
        <f t="shared" si="20"/>
        <v>112210.11354520846</v>
      </c>
      <c r="J45" s="37">
        <f t="shared" si="6"/>
        <v>3637.3522988725604</v>
      </c>
      <c r="K45" s="38">
        <f t="shared" si="7"/>
        <v>3062.4713255486158</v>
      </c>
      <c r="L45" s="39">
        <f t="shared" si="8"/>
        <v>3470.4158828414984</v>
      </c>
      <c r="M45" s="37">
        <f t="shared" si="9"/>
        <v>-3637.3522988725604</v>
      </c>
      <c r="N45" s="38">
        <f t="shared" si="10"/>
        <v>-3062.4713255486158</v>
      </c>
      <c r="O45" s="39">
        <f t="shared" si="11"/>
        <v>-3470.4158828414984</v>
      </c>
      <c r="P45" s="210" t="s">
        <v>87</v>
      </c>
      <c r="Q45" s="210" t="s">
        <v>87</v>
      </c>
      <c r="R45" s="210" t="s">
        <v>87</v>
      </c>
      <c r="S45" s="214" t="str">
        <f t="shared" si="17"/>
        <v>－</v>
      </c>
      <c r="T45" s="215" t="str">
        <f t="shared" si="17"/>
        <v>－</v>
      </c>
      <c r="U45" s="216" t="str">
        <f t="shared" si="17"/>
        <v>－</v>
      </c>
    </row>
    <row r="46" spans="1:21" ht="19.5" x14ac:dyDescent="0.4">
      <c r="A46" s="122">
        <v>38</v>
      </c>
      <c r="B46" s="103">
        <v>43931</v>
      </c>
      <c r="C46" s="104">
        <v>1</v>
      </c>
      <c r="D46" s="105">
        <v>-1</v>
      </c>
      <c r="E46" s="96">
        <v>-1</v>
      </c>
      <c r="F46" s="60">
        <v>-1</v>
      </c>
      <c r="G46" s="18">
        <f t="shared" si="18"/>
        <v>114079.4926003064</v>
      </c>
      <c r="H46" s="18">
        <f t="shared" si="19"/>
        <v>96049.30900695642</v>
      </c>
      <c r="I46" s="18">
        <f t="shared" si="20"/>
        <v>108843.8101388522</v>
      </c>
      <c r="J46" s="37">
        <f t="shared" si="6"/>
        <v>3528.2317299063834</v>
      </c>
      <c r="K46" s="38">
        <f t="shared" si="7"/>
        <v>2970.5971857821573</v>
      </c>
      <c r="L46" s="39">
        <f t="shared" si="8"/>
        <v>3366.3034063562536</v>
      </c>
      <c r="M46" s="37">
        <f t="shared" si="9"/>
        <v>-3528.2317299063834</v>
      </c>
      <c r="N46" s="38">
        <f t="shared" si="10"/>
        <v>-2970.5971857821573</v>
      </c>
      <c r="O46" s="39">
        <f t="shared" si="11"/>
        <v>-3366.3034063562536</v>
      </c>
      <c r="P46" s="210" t="s">
        <v>87</v>
      </c>
      <c r="Q46" s="210" t="s">
        <v>87</v>
      </c>
      <c r="R46" s="210" t="s">
        <v>87</v>
      </c>
      <c r="S46" s="214" t="str">
        <f t="shared" si="17"/>
        <v>－</v>
      </c>
      <c r="T46" s="215" t="str">
        <f t="shared" si="17"/>
        <v>－</v>
      </c>
      <c r="U46" s="216" t="str">
        <f t="shared" si="17"/>
        <v>－</v>
      </c>
    </row>
    <row r="47" spans="1:21" ht="19.5" x14ac:dyDescent="0.4">
      <c r="A47" s="122">
        <v>39</v>
      </c>
      <c r="B47" s="103">
        <v>43930</v>
      </c>
      <c r="C47" s="104">
        <v>1</v>
      </c>
      <c r="D47" s="105">
        <v>-1</v>
      </c>
      <c r="E47" s="96">
        <v>-1</v>
      </c>
      <c r="F47" s="60">
        <v>-1</v>
      </c>
      <c r="G47" s="18">
        <f t="shared" si="18"/>
        <v>110657.10782229721</v>
      </c>
      <c r="H47" s="18">
        <f t="shared" si="19"/>
        <v>93167.829736747721</v>
      </c>
      <c r="I47" s="18">
        <f t="shared" si="20"/>
        <v>105578.49583468663</v>
      </c>
      <c r="J47" s="37">
        <f t="shared" si="6"/>
        <v>3422.3847780091919</v>
      </c>
      <c r="K47" s="38">
        <f t="shared" si="7"/>
        <v>2881.4792702086925</v>
      </c>
      <c r="L47" s="39">
        <f t="shared" si="8"/>
        <v>3265.3143041655662</v>
      </c>
      <c r="M47" s="37">
        <f t="shared" si="9"/>
        <v>-3422.3847780091919</v>
      </c>
      <c r="N47" s="38">
        <f t="shared" si="10"/>
        <v>-2881.4792702086925</v>
      </c>
      <c r="O47" s="39">
        <f t="shared" si="11"/>
        <v>-3265.3143041655662</v>
      </c>
      <c r="P47" s="210"/>
      <c r="Q47" s="210" t="str">
        <f t="shared" si="17"/>
        <v/>
      </c>
      <c r="R47" s="210" t="str">
        <f t="shared" si="17"/>
        <v/>
      </c>
      <c r="S47" s="214" t="s">
        <v>82</v>
      </c>
      <c r="T47" s="215" t="s">
        <v>82</v>
      </c>
      <c r="U47" s="216" t="s">
        <v>82</v>
      </c>
    </row>
    <row r="48" spans="1:21" ht="19.5" x14ac:dyDescent="0.4">
      <c r="A48" s="122">
        <v>40</v>
      </c>
      <c r="B48" s="103">
        <v>43930</v>
      </c>
      <c r="C48" s="104">
        <v>2</v>
      </c>
      <c r="D48" s="105">
        <v>-1</v>
      </c>
      <c r="E48" s="96">
        <v>-1</v>
      </c>
      <c r="F48" s="60">
        <v>-1</v>
      </c>
      <c r="G48" s="18">
        <f t="shared" si="18"/>
        <v>107337.3945876283</v>
      </c>
      <c r="H48" s="18">
        <f t="shared" si="19"/>
        <v>90372.794844645294</v>
      </c>
      <c r="I48" s="18">
        <f t="shared" si="20"/>
        <v>102411.14095964603</v>
      </c>
      <c r="J48" s="37">
        <f t="shared" si="6"/>
        <v>3319.7132346689164</v>
      </c>
      <c r="K48" s="38">
        <f t="shared" si="7"/>
        <v>2795.0348921024315</v>
      </c>
      <c r="L48" s="39">
        <f t="shared" si="8"/>
        <v>3167.3548750405989</v>
      </c>
      <c r="M48" s="37">
        <f t="shared" si="9"/>
        <v>-3319.7132346689164</v>
      </c>
      <c r="N48" s="38">
        <f t="shared" si="10"/>
        <v>-2795.0348921024315</v>
      </c>
      <c r="O48" s="39">
        <f t="shared" si="11"/>
        <v>-3167.3548750405989</v>
      </c>
      <c r="P48" s="210" t="s">
        <v>82</v>
      </c>
      <c r="Q48" s="210" t="s">
        <v>82</v>
      </c>
      <c r="R48" s="210" t="s">
        <v>82</v>
      </c>
      <c r="S48" s="214" t="str">
        <f t="shared" si="17"/>
        <v/>
      </c>
      <c r="T48" s="215" t="str">
        <f t="shared" si="17"/>
        <v/>
      </c>
      <c r="U48" s="216" t="str">
        <f t="shared" si="17"/>
        <v/>
      </c>
    </row>
    <row r="49" spans="1:21" ht="19.5" x14ac:dyDescent="0.4">
      <c r="A49" s="122">
        <v>41</v>
      </c>
      <c r="B49" s="103">
        <v>43929</v>
      </c>
      <c r="C49" s="104">
        <v>2</v>
      </c>
      <c r="D49" s="105">
        <v>-1</v>
      </c>
      <c r="E49" s="96">
        <v>-1</v>
      </c>
      <c r="F49" s="60">
        <v>-1</v>
      </c>
      <c r="G49" s="18">
        <f t="shared" si="18"/>
        <v>104117.27274999945</v>
      </c>
      <c r="H49" s="18">
        <f t="shared" si="19"/>
        <v>87661.610999305936</v>
      </c>
      <c r="I49" s="18">
        <f t="shared" si="20"/>
        <v>99338.806730856653</v>
      </c>
      <c r="J49" s="37">
        <f t="shared" si="6"/>
        <v>3220.1218376288489</v>
      </c>
      <c r="K49" s="38">
        <f t="shared" si="7"/>
        <v>2711.1838453393589</v>
      </c>
      <c r="L49" s="39">
        <f t="shared" si="8"/>
        <v>3072.3342287893806</v>
      </c>
      <c r="M49" s="37">
        <f t="shared" si="9"/>
        <v>-3220.1218376288489</v>
      </c>
      <c r="N49" s="38">
        <f t="shared" si="10"/>
        <v>-2711.1838453393589</v>
      </c>
      <c r="O49" s="39">
        <f t="shared" si="11"/>
        <v>-3072.3342287893806</v>
      </c>
      <c r="P49" s="210" t="s">
        <v>82</v>
      </c>
      <c r="Q49" s="210" t="s">
        <v>82</v>
      </c>
      <c r="R49" s="210" t="s">
        <v>82</v>
      </c>
      <c r="S49" s="214" t="str">
        <f t="shared" si="17"/>
        <v/>
      </c>
      <c r="T49" s="215" t="str">
        <f t="shared" si="17"/>
        <v/>
      </c>
      <c r="U49" s="216" t="str">
        <f t="shared" si="17"/>
        <v/>
      </c>
    </row>
    <row r="50" spans="1:21" ht="19.5" x14ac:dyDescent="0.4">
      <c r="A50" s="122">
        <v>42</v>
      </c>
      <c r="B50" s="103">
        <v>43928</v>
      </c>
      <c r="C50" s="104">
        <v>2</v>
      </c>
      <c r="D50" s="105">
        <v>-1</v>
      </c>
      <c r="E50" s="96">
        <v>-1</v>
      </c>
      <c r="F50" s="60">
        <v>-1</v>
      </c>
      <c r="G50" s="18">
        <f t="shared" si="18"/>
        <v>100993.75456749946</v>
      </c>
      <c r="H50" s="18">
        <f t="shared" si="19"/>
        <v>85031.762669326752</v>
      </c>
      <c r="I50" s="18">
        <f t="shared" si="20"/>
        <v>96358.642528930955</v>
      </c>
      <c r="J50" s="37">
        <f t="shared" si="6"/>
        <v>3123.5181824999836</v>
      </c>
      <c r="K50" s="38">
        <f t="shared" si="7"/>
        <v>2629.8483299791778</v>
      </c>
      <c r="L50" s="39">
        <f t="shared" si="8"/>
        <v>2980.1642019256997</v>
      </c>
      <c r="M50" s="37">
        <f t="shared" si="9"/>
        <v>-3123.5181824999836</v>
      </c>
      <c r="N50" s="38">
        <f t="shared" si="10"/>
        <v>-2629.8483299791778</v>
      </c>
      <c r="O50" s="39">
        <f t="shared" si="11"/>
        <v>-2980.1642019256997</v>
      </c>
      <c r="P50" s="210" t="s">
        <v>82</v>
      </c>
      <c r="Q50" s="210" t="s">
        <v>82</v>
      </c>
      <c r="R50" s="210" t="s">
        <v>82</v>
      </c>
      <c r="S50" s="214" t="str">
        <f t="shared" si="17"/>
        <v/>
      </c>
      <c r="T50" s="215" t="str">
        <f t="shared" si="17"/>
        <v/>
      </c>
      <c r="U50" s="216" t="str">
        <f t="shared" si="17"/>
        <v/>
      </c>
    </row>
    <row r="51" spans="1:21" ht="19.5" x14ac:dyDescent="0.4">
      <c r="A51" s="122">
        <v>43</v>
      </c>
      <c r="B51" s="103">
        <v>43923</v>
      </c>
      <c r="C51" s="104">
        <v>1</v>
      </c>
      <c r="D51" s="105">
        <v>-1</v>
      </c>
      <c r="E51" s="96">
        <v>-1</v>
      </c>
      <c r="F51" s="60">
        <v>-1</v>
      </c>
      <c r="G51" s="18">
        <f t="shared" si="18"/>
        <v>97963.941930474481</v>
      </c>
      <c r="H51" s="18">
        <f t="shared" si="19"/>
        <v>82480.809789246952</v>
      </c>
      <c r="I51" s="18">
        <f t="shared" si="20"/>
        <v>93467.883253063032</v>
      </c>
      <c r="J51" s="37">
        <f t="shared" si="6"/>
        <v>3029.8126370249838</v>
      </c>
      <c r="K51" s="38">
        <f t="shared" si="7"/>
        <v>2550.9528800798025</v>
      </c>
      <c r="L51" s="39">
        <f t="shared" si="8"/>
        <v>2890.7592758679284</v>
      </c>
      <c r="M51" s="37">
        <f t="shared" si="9"/>
        <v>-3029.8126370249838</v>
      </c>
      <c r="N51" s="38">
        <f t="shared" si="10"/>
        <v>-2550.9528800798025</v>
      </c>
      <c r="O51" s="39">
        <f t="shared" si="11"/>
        <v>-2890.7592758679284</v>
      </c>
      <c r="P51" s="210" t="s">
        <v>82</v>
      </c>
      <c r="Q51" s="210" t="s">
        <v>82</v>
      </c>
      <c r="R51" s="210" t="s">
        <v>82</v>
      </c>
      <c r="S51" s="214" t="str">
        <f t="shared" si="17"/>
        <v/>
      </c>
      <c r="T51" s="215" t="str">
        <f t="shared" si="17"/>
        <v/>
      </c>
      <c r="U51" s="216" t="str">
        <f t="shared" si="17"/>
        <v/>
      </c>
    </row>
    <row r="52" spans="1:21" ht="19.5" x14ac:dyDescent="0.4">
      <c r="A52" s="122">
        <v>44</v>
      </c>
      <c r="B52" s="103">
        <v>43917</v>
      </c>
      <c r="C52" s="104">
        <v>1</v>
      </c>
      <c r="D52" s="105">
        <v>1.27</v>
      </c>
      <c r="E52" s="96">
        <v>-1</v>
      </c>
      <c r="F52" s="60">
        <v>-1</v>
      </c>
      <c r="G52" s="18">
        <f t="shared" si="18"/>
        <v>101696.36811802555</v>
      </c>
      <c r="H52" s="18">
        <f t="shared" si="19"/>
        <v>80006.385495569542</v>
      </c>
      <c r="I52" s="18">
        <f t="shared" si="20"/>
        <v>90663.846755471139</v>
      </c>
      <c r="J52" s="37">
        <f t="shared" si="6"/>
        <v>2938.9182579142343</v>
      </c>
      <c r="K52" s="38">
        <f t="shared" si="7"/>
        <v>2474.4242936774085</v>
      </c>
      <c r="L52" s="39">
        <f t="shared" si="8"/>
        <v>2804.036497591891</v>
      </c>
      <c r="M52" s="37">
        <f t="shared" si="9"/>
        <v>3732.4261875510779</v>
      </c>
      <c r="N52" s="38">
        <f t="shared" si="10"/>
        <v>-2474.4242936774085</v>
      </c>
      <c r="O52" s="39">
        <f t="shared" si="11"/>
        <v>-2804.036497591891</v>
      </c>
      <c r="P52" s="210" t="s">
        <v>81</v>
      </c>
      <c r="Q52" s="210" t="s">
        <v>82</v>
      </c>
      <c r="R52" s="210" t="s">
        <v>82</v>
      </c>
      <c r="S52" s="214" t="str">
        <f t="shared" si="17"/>
        <v/>
      </c>
      <c r="T52" s="215" t="str">
        <f t="shared" si="17"/>
        <v/>
      </c>
      <c r="U52" s="216" t="str">
        <f t="shared" si="17"/>
        <v/>
      </c>
    </row>
    <row r="53" spans="1:21" ht="19.5" x14ac:dyDescent="0.4">
      <c r="A53" s="122">
        <v>45</v>
      </c>
      <c r="B53" s="103">
        <v>43916</v>
      </c>
      <c r="C53" s="104">
        <v>1</v>
      </c>
      <c r="D53" s="105">
        <v>-1</v>
      </c>
      <c r="E53" s="96">
        <v>-1</v>
      </c>
      <c r="F53" s="60">
        <v>-1</v>
      </c>
      <c r="G53" s="18">
        <f t="shared" si="18"/>
        <v>98645.477074484792</v>
      </c>
      <c r="H53" s="18">
        <f t="shared" si="19"/>
        <v>77606.193930702459</v>
      </c>
      <c r="I53" s="18">
        <f t="shared" si="20"/>
        <v>87943.931352807005</v>
      </c>
      <c r="J53" s="37">
        <f t="shared" si="6"/>
        <v>3050.8910435407665</v>
      </c>
      <c r="K53" s="38">
        <f t="shared" si="7"/>
        <v>2400.1915648670861</v>
      </c>
      <c r="L53" s="39">
        <f t="shared" si="8"/>
        <v>2719.915402664134</v>
      </c>
      <c r="M53" s="37">
        <f t="shared" si="9"/>
        <v>-3050.8910435407665</v>
      </c>
      <c r="N53" s="38">
        <f t="shared" si="10"/>
        <v>-2400.1915648670861</v>
      </c>
      <c r="O53" s="39">
        <f t="shared" si="11"/>
        <v>-2719.915402664134</v>
      </c>
      <c r="P53" s="210" t="s">
        <v>82</v>
      </c>
      <c r="Q53" s="210" t="s">
        <v>82</v>
      </c>
      <c r="R53" s="210" t="s">
        <v>82</v>
      </c>
      <c r="S53" s="214" t="str">
        <f t="shared" si="17"/>
        <v/>
      </c>
      <c r="T53" s="215" t="str">
        <f t="shared" si="17"/>
        <v/>
      </c>
      <c r="U53" s="216" t="str">
        <f t="shared" si="17"/>
        <v/>
      </c>
    </row>
    <row r="54" spans="1:21" ht="19.5" x14ac:dyDescent="0.4">
      <c r="A54" s="122">
        <v>46</v>
      </c>
      <c r="B54" s="103">
        <v>43913</v>
      </c>
      <c r="C54" s="104">
        <v>2</v>
      </c>
      <c r="D54" s="105">
        <v>-1</v>
      </c>
      <c r="E54" s="96">
        <v>-1</v>
      </c>
      <c r="F54" s="60">
        <v>-1</v>
      </c>
      <c r="G54" s="18">
        <f t="shared" si="18"/>
        <v>95686.112762250254</v>
      </c>
      <c r="H54" s="18">
        <f t="shared" si="19"/>
        <v>75278.00811278139</v>
      </c>
      <c r="I54" s="18">
        <f t="shared" si="20"/>
        <v>85305.613412222796</v>
      </c>
      <c r="J54" s="37">
        <f t="shared" si="6"/>
        <v>2959.3643122345438</v>
      </c>
      <c r="K54" s="38">
        <f t="shared" si="7"/>
        <v>2328.1858179210735</v>
      </c>
      <c r="L54" s="39">
        <f t="shared" si="8"/>
        <v>2638.3179405842102</v>
      </c>
      <c r="M54" s="37">
        <f t="shared" si="9"/>
        <v>-2959.3643122345438</v>
      </c>
      <c r="N54" s="38">
        <f t="shared" si="10"/>
        <v>-2328.1858179210735</v>
      </c>
      <c r="O54" s="39">
        <f t="shared" si="11"/>
        <v>-2638.3179405842102</v>
      </c>
      <c r="P54" s="210" t="s">
        <v>82</v>
      </c>
      <c r="Q54" s="210" t="s">
        <v>82</v>
      </c>
      <c r="R54" s="210" t="s">
        <v>82</v>
      </c>
      <c r="S54" s="214" t="str">
        <f t="shared" si="17"/>
        <v/>
      </c>
      <c r="T54" s="215" t="str">
        <f t="shared" si="17"/>
        <v/>
      </c>
      <c r="U54" s="216" t="str">
        <f t="shared" si="17"/>
        <v/>
      </c>
    </row>
    <row r="55" spans="1:21" ht="19.5" x14ac:dyDescent="0.4">
      <c r="A55" s="122">
        <v>47</v>
      </c>
      <c r="B55" s="103">
        <v>43908</v>
      </c>
      <c r="C55" s="104">
        <v>2</v>
      </c>
      <c r="D55" s="105">
        <v>1.27</v>
      </c>
      <c r="E55" s="96">
        <v>1.5</v>
      </c>
      <c r="F55" s="60">
        <v>2</v>
      </c>
      <c r="G55" s="18">
        <f t="shared" si="18"/>
        <v>99331.753658491987</v>
      </c>
      <c r="H55" s="18">
        <f t="shared" si="19"/>
        <v>78665.51847785656</v>
      </c>
      <c r="I55" s="18">
        <f t="shared" si="20"/>
        <v>90423.95021695616</v>
      </c>
      <c r="J55" s="37">
        <f t="shared" si="6"/>
        <v>2870.5833828675077</v>
      </c>
      <c r="K55" s="38">
        <f t="shared" si="7"/>
        <v>2258.3402433834417</v>
      </c>
      <c r="L55" s="39">
        <f t="shared" si="8"/>
        <v>2559.1684023666839</v>
      </c>
      <c r="M55" s="37">
        <f t="shared" si="9"/>
        <v>3645.6408962417349</v>
      </c>
      <c r="N55" s="38">
        <f t="shared" si="10"/>
        <v>3387.5103650751626</v>
      </c>
      <c r="O55" s="39">
        <f t="shared" si="11"/>
        <v>5118.3368047333679</v>
      </c>
      <c r="P55" s="210"/>
      <c r="Q55" s="210" t="str">
        <f t="shared" si="17"/>
        <v/>
      </c>
      <c r="R55" s="210" t="str">
        <f t="shared" si="17"/>
        <v/>
      </c>
      <c r="S55" s="214" t="s">
        <v>81</v>
      </c>
      <c r="T55" s="215" t="s">
        <v>81</v>
      </c>
      <c r="U55" s="216" t="s">
        <v>81</v>
      </c>
    </row>
    <row r="56" spans="1:21" ht="19.5" x14ac:dyDescent="0.4">
      <c r="A56" s="122">
        <v>48</v>
      </c>
      <c r="B56" s="103">
        <v>43906</v>
      </c>
      <c r="C56" s="104">
        <v>2</v>
      </c>
      <c r="D56" s="105">
        <v>-1</v>
      </c>
      <c r="E56" s="96">
        <v>-1</v>
      </c>
      <c r="F56" s="60">
        <v>-1</v>
      </c>
      <c r="G56" s="18">
        <f t="shared" si="18"/>
        <v>96351.801048737223</v>
      </c>
      <c r="H56" s="18">
        <f t="shared" si="19"/>
        <v>76305.552923520867</v>
      </c>
      <c r="I56" s="18">
        <f t="shared" si="20"/>
        <v>87711.231710447479</v>
      </c>
      <c r="J56" s="37">
        <f t="shared" si="6"/>
        <v>2979.9526097547596</v>
      </c>
      <c r="K56" s="38">
        <f t="shared" si="7"/>
        <v>2359.9655543356967</v>
      </c>
      <c r="L56" s="39">
        <f t="shared" si="8"/>
        <v>2712.7185065086846</v>
      </c>
      <c r="M56" s="37">
        <f t="shared" si="9"/>
        <v>-2979.9526097547596</v>
      </c>
      <c r="N56" s="38">
        <f t="shared" si="10"/>
        <v>-2359.9655543356967</v>
      </c>
      <c r="O56" s="39">
        <f t="shared" si="11"/>
        <v>-2712.7185065086846</v>
      </c>
      <c r="P56" s="210" t="s">
        <v>82</v>
      </c>
      <c r="Q56" s="210" t="s">
        <v>82</v>
      </c>
      <c r="R56" s="210" t="s">
        <v>82</v>
      </c>
      <c r="S56" s="214" t="str">
        <f t="shared" si="17"/>
        <v/>
      </c>
      <c r="T56" s="215" t="str">
        <f t="shared" si="17"/>
        <v/>
      </c>
      <c r="U56" s="216" t="str">
        <f t="shared" si="17"/>
        <v/>
      </c>
    </row>
    <row r="57" spans="1:21" ht="19.5" x14ac:dyDescent="0.4">
      <c r="A57" s="122">
        <v>49</v>
      </c>
      <c r="B57" s="103">
        <v>43895</v>
      </c>
      <c r="C57" s="104">
        <v>2</v>
      </c>
      <c r="D57" s="105">
        <v>1.27</v>
      </c>
      <c r="E57" s="96">
        <v>1.5</v>
      </c>
      <c r="F57" s="60">
        <v>2</v>
      </c>
      <c r="G57" s="18">
        <f t="shared" si="18"/>
        <v>100022.80466869411</v>
      </c>
      <c r="H57" s="18">
        <f t="shared" si="19"/>
        <v>79739.302805079307</v>
      </c>
      <c r="I57" s="18">
        <f t="shared" si="20"/>
        <v>92973.905613074327</v>
      </c>
      <c r="J57" s="37">
        <f t="shared" si="6"/>
        <v>2890.5540314621167</v>
      </c>
      <c r="K57" s="38">
        <f t="shared" si="7"/>
        <v>2289.1665877056257</v>
      </c>
      <c r="L57" s="39">
        <f t="shared" si="8"/>
        <v>2631.3369513134244</v>
      </c>
      <c r="M57" s="37">
        <f t="shared" si="9"/>
        <v>3671.0036199568881</v>
      </c>
      <c r="N57" s="38">
        <f t="shared" si="10"/>
        <v>3433.7498815584386</v>
      </c>
      <c r="O57" s="39">
        <f t="shared" si="11"/>
        <v>5262.6739026268488</v>
      </c>
      <c r="P57" s="210" t="s">
        <v>81</v>
      </c>
      <c r="Q57" s="210" t="s">
        <v>81</v>
      </c>
      <c r="R57" s="210" t="s">
        <v>81</v>
      </c>
      <c r="S57" s="214" t="str">
        <f t="shared" si="17"/>
        <v/>
      </c>
      <c r="T57" s="215" t="str">
        <f t="shared" si="17"/>
        <v/>
      </c>
      <c r="U57" s="216" t="str">
        <f t="shared" si="17"/>
        <v/>
      </c>
    </row>
    <row r="58" spans="1:21" ht="20.25" thickBot="1" x14ac:dyDescent="0.45">
      <c r="A58" s="6">
        <v>50</v>
      </c>
      <c r="B58" s="126">
        <v>43895</v>
      </c>
      <c r="C58" s="104">
        <v>1</v>
      </c>
      <c r="D58" s="106">
        <v>1.27</v>
      </c>
      <c r="E58" s="107">
        <v>1.5</v>
      </c>
      <c r="F58" s="124">
        <v>2</v>
      </c>
      <c r="G58" s="18">
        <f t="shared" si="18"/>
        <v>103833.67352657135</v>
      </c>
      <c r="H58" s="18">
        <f t="shared" si="19"/>
        <v>83327.571431307879</v>
      </c>
      <c r="I58" s="18">
        <f t="shared" si="20"/>
        <v>98552.339949858782</v>
      </c>
      <c r="J58" s="37">
        <f t="shared" si="6"/>
        <v>3000.6841400608232</v>
      </c>
      <c r="K58" s="38">
        <f t="shared" si="7"/>
        <v>2392.1790841523793</v>
      </c>
      <c r="L58" s="39">
        <f t="shared" si="8"/>
        <v>2789.2171683922297</v>
      </c>
      <c r="M58" s="37">
        <f t="shared" si="9"/>
        <v>3810.8688578772453</v>
      </c>
      <c r="N58" s="38">
        <f t="shared" si="10"/>
        <v>3588.2686262285688</v>
      </c>
      <c r="O58" s="39">
        <f t="shared" si="11"/>
        <v>5578.4343367844594</v>
      </c>
      <c r="P58" s="217" t="s">
        <v>81</v>
      </c>
      <c r="Q58" s="210" t="s">
        <v>81</v>
      </c>
      <c r="R58" s="210" t="s">
        <v>81</v>
      </c>
      <c r="S58" s="217" t="str">
        <f t="shared" si="17"/>
        <v/>
      </c>
      <c r="T58" s="218" t="str">
        <f t="shared" si="17"/>
        <v/>
      </c>
      <c r="U58" s="219" t="str">
        <f t="shared" si="17"/>
        <v/>
      </c>
    </row>
    <row r="59" spans="1:21" ht="19.5" thickBot="1" x14ac:dyDescent="0.45">
      <c r="A59" s="6"/>
      <c r="B59" s="154" t="s">
        <v>5</v>
      </c>
      <c r="C59" s="155"/>
      <c r="D59" s="4">
        <f>COUNTIF(D9:D58,1.27)</f>
        <v>23</v>
      </c>
      <c r="E59" s="4">
        <f>COUNTIF(E9:E58,1.5)</f>
        <v>18</v>
      </c>
      <c r="F59" s="5">
        <f>COUNTIF(F9:F58,2)</f>
        <v>17</v>
      </c>
      <c r="G59" s="50">
        <f>MAX(G8:G58)</f>
        <v>134135.70597132656</v>
      </c>
      <c r="H59" s="51">
        <f>MAX(H8:H58)</f>
        <v>128043.48962851337</v>
      </c>
      <c r="I59" s="52">
        <f>MAX(I8:I58)</f>
        <v>143551.85004577716</v>
      </c>
      <c r="J59" s="47" t="s">
        <v>31</v>
      </c>
      <c r="K59" s="48">
        <f>ABS(B58-B9)</f>
        <v>272</v>
      </c>
      <c r="L59" s="49" t="s">
        <v>32</v>
      </c>
      <c r="M59" s="6"/>
      <c r="N59" s="3"/>
      <c r="O59" s="3"/>
      <c r="P59" s="220" t="s">
        <v>84</v>
      </c>
      <c r="Q59" s="220"/>
      <c r="R59" s="220"/>
      <c r="S59" s="220" t="s">
        <v>84</v>
      </c>
      <c r="T59" s="220"/>
      <c r="U59" s="220"/>
    </row>
    <row r="60" spans="1:21" ht="19.5" thickBot="1" x14ac:dyDescent="0.45">
      <c r="A60" s="6"/>
      <c r="B60" s="148" t="s">
        <v>6</v>
      </c>
      <c r="C60" s="149"/>
      <c r="D60" s="4">
        <f>COUNTIF(D9:D58,-1)</f>
        <v>27</v>
      </c>
      <c r="E60" s="4">
        <f>COUNTIF(E9:E58,-1)</f>
        <v>32</v>
      </c>
      <c r="F60" s="5">
        <f>COUNTIF(F9:F58,-1)</f>
        <v>33</v>
      </c>
      <c r="G60" s="146" t="s">
        <v>30</v>
      </c>
      <c r="H60" s="147"/>
      <c r="I60" s="153"/>
      <c r="J60" s="146" t="s">
        <v>33</v>
      </c>
      <c r="K60" s="147"/>
      <c r="L60" s="153"/>
      <c r="M60" s="6"/>
      <c r="N60" s="3"/>
      <c r="O60" s="3"/>
      <c r="P60" s="221">
        <f>COUNTIF(P9:P58,"○")</f>
        <v>19</v>
      </c>
      <c r="Q60" s="222">
        <f t="shared" ref="Q60:U60" si="21">COUNTIF(Q9:Q58,"○")</f>
        <v>16</v>
      </c>
      <c r="R60" s="223">
        <f t="shared" si="21"/>
        <v>14</v>
      </c>
      <c r="S60" s="221">
        <f t="shared" si="21"/>
        <v>4</v>
      </c>
      <c r="T60" s="222">
        <f t="shared" si="21"/>
        <v>3</v>
      </c>
      <c r="U60" s="223">
        <f t="shared" si="21"/>
        <v>3</v>
      </c>
    </row>
    <row r="61" spans="1:21" ht="19.5" thickBot="1" x14ac:dyDescent="0.45">
      <c r="A61" s="6"/>
      <c r="B61" s="148" t="s">
        <v>35</v>
      </c>
      <c r="C61" s="149"/>
      <c r="D61" s="4">
        <f>COUNTIF(D9:D58,0)</f>
        <v>0</v>
      </c>
      <c r="E61" s="4">
        <f>COUNTIF(E9:E58,0)</f>
        <v>0</v>
      </c>
      <c r="F61" s="4">
        <f>COUNTIF(F9:F58,0)</f>
        <v>0</v>
      </c>
      <c r="G61" s="56">
        <f>G59/G8</f>
        <v>1.3413570597132656</v>
      </c>
      <c r="H61" s="57">
        <f>H59/H8</f>
        <v>1.2804348962851337</v>
      </c>
      <c r="I61" s="58">
        <f>I59/I8</f>
        <v>1.4355185004577715</v>
      </c>
      <c r="J61" s="45">
        <f>(G61-100%)*30/K59</f>
        <v>3.7649675703668999E-2</v>
      </c>
      <c r="K61" s="45">
        <f>(H61-100%)*30/K59</f>
        <v>3.093031944321328E-2</v>
      </c>
      <c r="L61" s="46">
        <f>(I61-100%)*30/K59</f>
        <v>4.8035128726960093E-2</v>
      </c>
      <c r="M61" s="7"/>
      <c r="N61" s="2"/>
      <c r="O61" s="2"/>
      <c r="P61" s="220" t="s">
        <v>85</v>
      </c>
      <c r="Q61" s="220"/>
      <c r="R61" s="220"/>
      <c r="S61" s="220" t="s">
        <v>85</v>
      </c>
      <c r="T61" s="220"/>
      <c r="U61" s="220"/>
    </row>
    <row r="62" spans="1:21" ht="19.5" thickBot="1" x14ac:dyDescent="0.45">
      <c r="A62" s="3"/>
      <c r="B62" s="146" t="s">
        <v>4</v>
      </c>
      <c r="C62" s="147"/>
      <c r="D62" s="59">
        <f>D59/(D59+D60+D61)</f>
        <v>0.46</v>
      </c>
      <c r="E62" s="54">
        <f>E59/(E59+E60+E61)</f>
        <v>0.36</v>
      </c>
      <c r="F62" s="55">
        <f>F59/(F59+F60+F61)</f>
        <v>0.34</v>
      </c>
      <c r="P62" s="224">
        <f>P60/(COUNTIF(P9:P58,"○")+COUNTIF(P9:P58,"×"))</f>
        <v>0.59375</v>
      </c>
      <c r="Q62" s="225">
        <f t="shared" ref="Q62:U62" si="22">Q60/(COUNTIF(Q9:Q58,"○")+COUNTIF(Q9:Q58,"×"))</f>
        <v>0.5</v>
      </c>
      <c r="R62" s="226">
        <f t="shared" si="22"/>
        <v>0.4375</v>
      </c>
      <c r="S62" s="224">
        <f t="shared" si="22"/>
        <v>0.5714285714285714</v>
      </c>
      <c r="T62" s="225">
        <f t="shared" si="22"/>
        <v>0.42857142857142855</v>
      </c>
      <c r="U62" s="226">
        <f t="shared" si="22"/>
        <v>0.42857142857142855</v>
      </c>
    </row>
    <row r="64" spans="1:21" x14ac:dyDescent="0.4">
      <c r="D64" s="53"/>
      <c r="E64" s="53"/>
      <c r="F64" s="53"/>
    </row>
  </sheetData>
  <mergeCells count="19">
    <mergeCell ref="P61:R61"/>
    <mergeCell ref="S59:U59"/>
    <mergeCell ref="S61:U61"/>
    <mergeCell ref="P6:R6"/>
    <mergeCell ref="S6:U6"/>
    <mergeCell ref="P8:R8"/>
    <mergeCell ref="S8:U8"/>
    <mergeCell ref="P59:R59"/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dataValidations count="5">
    <dataValidation type="list" allowBlank="1" showInputMessage="1" showErrorMessage="1" sqref="C9:C58">
      <formula1>"1,2"</formula1>
    </dataValidation>
    <dataValidation type="list" allowBlank="1" showInputMessage="1" showErrorMessage="1" sqref="D9:D58">
      <formula1>"1.27,-1"</formula1>
    </dataValidation>
    <dataValidation type="list" allowBlank="1" showInputMessage="1" showErrorMessage="1" sqref="E9:E58">
      <formula1>"1.5,-1"</formula1>
    </dataValidation>
    <dataValidation type="list" allowBlank="1" showInputMessage="1" showErrorMessage="1" sqref="F9:F58">
      <formula1>"2,-1"</formula1>
    </dataValidation>
    <dataValidation type="list" allowBlank="1" showInputMessage="1" showErrorMessage="1" sqref="P9:U58">
      <formula1>"○,×,－"</formula1>
    </dataValidation>
  </dataValidations>
  <pageMargins left="0.7" right="0.7" top="0.75" bottom="0.75" header="0.3" footer="0.3"/>
  <pageSetup paperSize="9" orientation="portrait" horizont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77"/>
  <sheetViews>
    <sheetView zoomScale="70" zoomScaleNormal="70" workbookViewId="0">
      <selection activeCell="A1509" sqref="A1509"/>
    </sheetView>
  </sheetViews>
  <sheetFormatPr defaultColWidth="8.125" defaultRowHeight="17.25" x14ac:dyDescent="0.4"/>
  <cols>
    <col min="1" max="1" width="6.125" style="120" customWidth="1"/>
    <col min="2" max="2" width="8.125" style="43" customWidth="1"/>
    <col min="3" max="16384" width="8.125" style="42"/>
  </cols>
  <sheetData>
    <row r="1" spans="1:2" x14ac:dyDescent="0.4">
      <c r="A1" s="120">
        <v>1</v>
      </c>
    </row>
    <row r="3" spans="1:2" x14ac:dyDescent="0.4">
      <c r="B3" s="118"/>
    </row>
    <row r="4" spans="1:2" x14ac:dyDescent="0.4">
      <c r="B4" s="119"/>
    </row>
    <row r="32" spans="1:1" x14ac:dyDescent="0.4">
      <c r="A32" s="120">
        <v>2</v>
      </c>
    </row>
    <row r="52" spans="1:2" x14ac:dyDescent="0.4">
      <c r="B52" s="118"/>
    </row>
    <row r="53" spans="1:2" x14ac:dyDescent="0.4">
      <c r="B53" s="119"/>
    </row>
    <row r="63" spans="1:2" x14ac:dyDescent="0.4">
      <c r="A63" s="145">
        <v>3</v>
      </c>
    </row>
    <row r="94" spans="1:1" x14ac:dyDescent="0.4">
      <c r="A94" s="120">
        <v>4</v>
      </c>
    </row>
    <row r="101" spans="2:2" x14ac:dyDescent="0.4">
      <c r="B101" s="118"/>
    </row>
    <row r="102" spans="2:2" x14ac:dyDescent="0.4">
      <c r="B102" s="119"/>
    </row>
    <row r="124" spans="1:1" x14ac:dyDescent="0.4">
      <c r="A124" s="120">
        <v>5</v>
      </c>
    </row>
    <row r="151" spans="1:2" x14ac:dyDescent="0.4">
      <c r="B151" s="118"/>
    </row>
    <row r="152" spans="1:2" x14ac:dyDescent="0.4">
      <c r="B152" s="119"/>
    </row>
    <row r="154" spans="1:2" x14ac:dyDescent="0.4">
      <c r="A154" s="120">
        <v>6</v>
      </c>
    </row>
    <row r="185" spans="1:1" x14ac:dyDescent="0.4">
      <c r="A185" s="145">
        <v>7</v>
      </c>
    </row>
    <row r="200" spans="2:2" x14ac:dyDescent="0.4">
      <c r="B200" s="118"/>
    </row>
    <row r="201" spans="2:2" x14ac:dyDescent="0.4">
      <c r="B201" s="119"/>
    </row>
    <row r="216" spans="1:1" x14ac:dyDescent="0.4">
      <c r="A216" s="120">
        <v>8</v>
      </c>
    </row>
    <row r="246" spans="1:2" x14ac:dyDescent="0.4">
      <c r="A246" s="120">
        <v>9</v>
      </c>
    </row>
    <row r="249" spans="1:2" x14ac:dyDescent="0.4">
      <c r="B249" s="118"/>
    </row>
    <row r="250" spans="1:2" x14ac:dyDescent="0.4">
      <c r="B250" s="119"/>
    </row>
    <row r="277" spans="1:1" x14ac:dyDescent="0.4">
      <c r="A277" s="209">
        <v>10</v>
      </c>
    </row>
    <row r="298" spans="2:2" x14ac:dyDescent="0.4">
      <c r="B298" s="118"/>
    </row>
    <row r="299" spans="2:2" x14ac:dyDescent="0.4">
      <c r="B299" s="119"/>
    </row>
    <row r="307" spans="1:1" x14ac:dyDescent="0.4">
      <c r="A307" s="145">
        <v>11</v>
      </c>
    </row>
    <row r="338" spans="1:2" x14ac:dyDescent="0.4">
      <c r="A338" s="145">
        <v>12</v>
      </c>
    </row>
    <row r="347" spans="1:2" x14ac:dyDescent="0.4">
      <c r="B347" s="118"/>
    </row>
    <row r="348" spans="1:2" x14ac:dyDescent="0.4">
      <c r="B348" s="119"/>
    </row>
    <row r="369" spans="1:1" x14ac:dyDescent="0.4">
      <c r="A369" s="120">
        <v>13</v>
      </c>
    </row>
    <row r="396" spans="2:2" x14ac:dyDescent="0.4">
      <c r="B396" s="118"/>
    </row>
    <row r="397" spans="2:2" x14ac:dyDescent="0.4">
      <c r="B397" s="119"/>
    </row>
    <row r="401" spans="1:1" x14ac:dyDescent="0.4">
      <c r="A401" s="145">
        <v>14</v>
      </c>
    </row>
    <row r="432" spans="1:1" x14ac:dyDescent="0.4">
      <c r="A432" s="145">
        <v>15</v>
      </c>
    </row>
    <row r="445" spans="2:2" x14ac:dyDescent="0.4">
      <c r="B445" s="118"/>
    </row>
    <row r="446" spans="2:2" x14ac:dyDescent="0.4">
      <c r="B446" s="119"/>
    </row>
    <row r="463" spans="1:1" x14ac:dyDescent="0.4">
      <c r="A463" s="120">
        <v>16</v>
      </c>
    </row>
    <row r="494" spans="1:2" x14ac:dyDescent="0.4">
      <c r="A494" s="145">
        <v>17</v>
      </c>
      <c r="B494" s="118"/>
    </row>
    <row r="495" spans="1:2" x14ac:dyDescent="0.4">
      <c r="B495" s="119"/>
    </row>
    <row r="525" spans="1:1" x14ac:dyDescent="0.4">
      <c r="A525" s="145">
        <v>18</v>
      </c>
    </row>
    <row r="543" spans="2:2" x14ac:dyDescent="0.4">
      <c r="B543" s="118"/>
    </row>
    <row r="544" spans="2:2" x14ac:dyDescent="0.4">
      <c r="B544" s="119"/>
    </row>
    <row r="556" spans="1:1" x14ac:dyDescent="0.4">
      <c r="A556" s="120">
        <v>19</v>
      </c>
    </row>
    <row r="587" spans="1:2" x14ac:dyDescent="0.4">
      <c r="A587" s="145">
        <v>20</v>
      </c>
    </row>
    <row r="592" spans="1:2" x14ac:dyDescent="0.4">
      <c r="B592" s="118"/>
    </row>
    <row r="593" spans="2:2" x14ac:dyDescent="0.4">
      <c r="B593" s="119"/>
    </row>
    <row r="618" spans="1:1" x14ac:dyDescent="0.4">
      <c r="A618" s="120">
        <v>21</v>
      </c>
    </row>
    <row r="641" spans="1:2" x14ac:dyDescent="0.4">
      <c r="B641" s="118"/>
    </row>
    <row r="642" spans="1:2" x14ac:dyDescent="0.4">
      <c r="B642" s="119"/>
    </row>
    <row r="649" spans="1:2" x14ac:dyDescent="0.4">
      <c r="A649" s="120">
        <v>22</v>
      </c>
    </row>
    <row r="680" spans="1:1" x14ac:dyDescent="0.4">
      <c r="A680" s="145">
        <v>23</v>
      </c>
    </row>
    <row r="690" spans="2:2" x14ac:dyDescent="0.4">
      <c r="B690" s="118"/>
    </row>
    <row r="691" spans="2:2" x14ac:dyDescent="0.4">
      <c r="B691" s="119"/>
    </row>
    <row r="711" spans="1:1" x14ac:dyDescent="0.4">
      <c r="A711" s="120">
        <v>24</v>
      </c>
    </row>
    <row r="742" spans="1:1" x14ac:dyDescent="0.4">
      <c r="A742" s="120">
        <v>25</v>
      </c>
    </row>
    <row r="773" spans="1:1" x14ac:dyDescent="0.4">
      <c r="A773" s="120">
        <v>26</v>
      </c>
    </row>
    <row r="804" spans="1:1" x14ac:dyDescent="0.4">
      <c r="A804" s="145">
        <v>27</v>
      </c>
    </row>
    <row r="836" spans="1:1" x14ac:dyDescent="0.4">
      <c r="A836" s="145">
        <v>28</v>
      </c>
    </row>
    <row r="868" spans="1:1" x14ac:dyDescent="0.4">
      <c r="A868" s="120">
        <v>29</v>
      </c>
    </row>
    <row r="900" spans="1:1" x14ac:dyDescent="0.4">
      <c r="A900" s="145">
        <v>30</v>
      </c>
    </row>
    <row r="932" spans="1:1" x14ac:dyDescent="0.4">
      <c r="A932" s="120">
        <v>31</v>
      </c>
    </row>
    <row r="964" spans="1:1" x14ac:dyDescent="0.4">
      <c r="A964" s="145">
        <v>32</v>
      </c>
    </row>
    <row r="996" spans="1:1" x14ac:dyDescent="0.4">
      <c r="A996" s="145">
        <v>33</v>
      </c>
    </row>
    <row r="1028" spans="1:1" x14ac:dyDescent="0.4">
      <c r="A1028" s="145">
        <v>34</v>
      </c>
    </row>
    <row r="1062" spans="1:1" x14ac:dyDescent="0.4">
      <c r="A1062" s="145">
        <v>35</v>
      </c>
    </row>
    <row r="1097" spans="1:1" x14ac:dyDescent="0.4">
      <c r="A1097" s="120">
        <v>36</v>
      </c>
    </row>
    <row r="1131" spans="1:1" x14ac:dyDescent="0.4">
      <c r="A1131" s="145">
        <v>37</v>
      </c>
    </row>
    <row r="1166" spans="1:1" x14ac:dyDescent="0.4">
      <c r="A1166" s="145">
        <v>38</v>
      </c>
    </row>
    <row r="1200" spans="1:1" x14ac:dyDescent="0.4">
      <c r="A1200" s="145">
        <v>39</v>
      </c>
    </row>
    <row r="1234" spans="1:1" x14ac:dyDescent="0.4">
      <c r="A1234" s="145">
        <v>40</v>
      </c>
    </row>
    <row r="1250" spans="1:1" x14ac:dyDescent="0.4">
      <c r="A1250" s="120">
        <v>8</v>
      </c>
    </row>
    <row r="1268" spans="1:1" x14ac:dyDescent="0.4">
      <c r="A1268" s="145">
        <v>41</v>
      </c>
    </row>
    <row r="1303" spans="1:1" x14ac:dyDescent="0.4">
      <c r="A1303" s="120">
        <v>42</v>
      </c>
    </row>
    <row r="1338" spans="1:1" x14ac:dyDescent="0.4">
      <c r="A1338" s="120">
        <v>43</v>
      </c>
    </row>
    <row r="1372" spans="1:1" x14ac:dyDescent="0.4">
      <c r="A1372" s="120">
        <v>44</v>
      </c>
    </row>
    <row r="1406" spans="1:1" x14ac:dyDescent="0.4">
      <c r="A1406" s="145">
        <v>45</v>
      </c>
    </row>
    <row r="1440" spans="1:1" x14ac:dyDescent="0.4">
      <c r="A1440" s="145">
        <v>46</v>
      </c>
    </row>
    <row r="1474" spans="1:1" x14ac:dyDescent="0.4">
      <c r="A1474" s="120">
        <v>47</v>
      </c>
    </row>
    <row r="1509" spans="1:1" x14ac:dyDescent="0.4">
      <c r="A1509" s="145">
        <v>48</v>
      </c>
    </row>
    <row r="1543" spans="1:1" x14ac:dyDescent="0.4">
      <c r="A1543" s="120">
        <v>49</v>
      </c>
    </row>
    <row r="1577" spans="1:1" x14ac:dyDescent="0.4">
      <c r="A1577" s="120">
        <v>50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0"/>
  <sheetViews>
    <sheetView zoomScale="145" zoomScaleSheetLayoutView="100" workbookViewId="0">
      <selection activeCell="A2" sqref="A2:J9"/>
    </sheetView>
  </sheetViews>
  <sheetFormatPr defaultColWidth="8.125" defaultRowHeight="13.5" x14ac:dyDescent="0.4"/>
  <cols>
    <col min="1" max="11" width="8.125" style="42"/>
    <col min="12" max="13" width="3.75" style="42" customWidth="1"/>
    <col min="14" max="16384" width="8.125" style="42"/>
  </cols>
  <sheetData>
    <row r="1" spans="1:16" x14ac:dyDescent="0.4">
      <c r="A1" s="42" t="s">
        <v>26</v>
      </c>
    </row>
    <row r="2" spans="1:16" x14ac:dyDescent="0.4">
      <c r="A2" s="156" t="s">
        <v>90</v>
      </c>
      <c r="B2" s="157"/>
      <c r="C2" s="157"/>
      <c r="D2" s="157"/>
      <c r="E2" s="157"/>
      <c r="F2" s="157"/>
      <c r="G2" s="157"/>
      <c r="H2" s="157"/>
      <c r="I2" s="157"/>
      <c r="J2" s="157"/>
      <c r="K2" s="93"/>
      <c r="L2" s="93"/>
    </row>
    <row r="3" spans="1:16" x14ac:dyDescent="0.4">
      <c r="A3" s="157"/>
      <c r="B3" s="157"/>
      <c r="C3" s="157"/>
      <c r="D3" s="157"/>
      <c r="E3" s="157"/>
      <c r="F3" s="157"/>
      <c r="G3" s="157"/>
      <c r="H3" s="157"/>
      <c r="I3" s="157"/>
      <c r="J3" s="157"/>
      <c r="K3" s="93"/>
      <c r="L3" s="93"/>
    </row>
    <row r="4" spans="1:16" x14ac:dyDescent="0.4">
      <c r="A4" s="157"/>
      <c r="B4" s="157"/>
      <c r="C4" s="157"/>
      <c r="D4" s="157"/>
      <c r="E4" s="157"/>
      <c r="F4" s="157"/>
      <c r="G4" s="157"/>
      <c r="H4" s="157"/>
      <c r="I4" s="157"/>
      <c r="J4" s="157"/>
      <c r="K4" s="93"/>
      <c r="L4" s="93"/>
    </row>
    <row r="5" spans="1:16" x14ac:dyDescent="0.4">
      <c r="A5" s="157"/>
      <c r="B5" s="157"/>
      <c r="C5" s="157"/>
      <c r="D5" s="157"/>
      <c r="E5" s="157"/>
      <c r="F5" s="157"/>
      <c r="G5" s="157"/>
      <c r="H5" s="157"/>
      <c r="I5" s="157"/>
      <c r="J5" s="157"/>
      <c r="K5" s="93"/>
      <c r="L5" s="93"/>
    </row>
    <row r="6" spans="1:16" x14ac:dyDescent="0.4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93"/>
      <c r="L6" s="93"/>
    </row>
    <row r="7" spans="1:16" x14ac:dyDescent="0.4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93"/>
      <c r="L7" s="93"/>
    </row>
    <row r="8" spans="1:16" x14ac:dyDescent="0.4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93"/>
      <c r="L8" s="93"/>
    </row>
    <row r="9" spans="1:16" x14ac:dyDescent="0.4">
      <c r="A9" s="157"/>
      <c r="B9" s="157"/>
      <c r="C9" s="157"/>
      <c r="D9" s="157"/>
      <c r="E9" s="157"/>
      <c r="F9" s="157"/>
      <c r="G9" s="157"/>
      <c r="H9" s="157"/>
      <c r="I9" s="157"/>
      <c r="J9" s="157"/>
      <c r="K9" s="93"/>
      <c r="L9" s="93"/>
    </row>
    <row r="10" spans="1:16" x14ac:dyDescent="0.4">
      <c r="L10" s="93"/>
    </row>
    <row r="11" spans="1:16" x14ac:dyDescent="0.4">
      <c r="A11" s="42" t="s">
        <v>27</v>
      </c>
      <c r="L11" s="164" t="s">
        <v>52</v>
      </c>
      <c r="M11" s="164"/>
      <c r="N11" s="164"/>
      <c r="O11" s="164"/>
      <c r="P11" s="164"/>
    </row>
    <row r="12" spans="1:16" ht="13.5" customHeight="1" x14ac:dyDescent="0.4">
      <c r="A12" s="158" t="s">
        <v>80</v>
      </c>
      <c r="B12" s="159"/>
      <c r="C12" s="159"/>
      <c r="D12" s="159"/>
      <c r="E12" s="159"/>
      <c r="F12" s="159"/>
      <c r="G12" s="159"/>
      <c r="H12" s="159"/>
      <c r="I12" s="159"/>
      <c r="J12" s="159"/>
      <c r="K12" s="95"/>
      <c r="L12" s="111"/>
      <c r="M12" s="111"/>
      <c r="N12" s="160" t="s">
        <v>50</v>
      </c>
      <c r="O12" s="160"/>
      <c r="P12" s="160"/>
    </row>
    <row r="13" spans="1:16" x14ac:dyDescent="0.4">
      <c r="A13" s="159"/>
      <c r="B13" s="159"/>
      <c r="C13" s="159"/>
      <c r="D13" s="159"/>
      <c r="E13" s="159"/>
      <c r="F13" s="159"/>
      <c r="G13" s="159"/>
      <c r="H13" s="159"/>
      <c r="I13" s="159"/>
      <c r="J13" s="159"/>
      <c r="K13" s="95"/>
      <c r="L13" s="114"/>
      <c r="M13" s="115"/>
      <c r="N13" s="112" t="s">
        <v>47</v>
      </c>
      <c r="O13" s="112" t="s">
        <v>48</v>
      </c>
      <c r="P13" s="112" t="s">
        <v>49</v>
      </c>
    </row>
    <row r="14" spans="1:16" x14ac:dyDescent="0.4">
      <c r="A14" s="159"/>
      <c r="B14" s="159"/>
      <c r="C14" s="159"/>
      <c r="D14" s="159"/>
      <c r="E14" s="159"/>
      <c r="F14" s="159"/>
      <c r="G14" s="159"/>
      <c r="H14" s="159"/>
      <c r="I14" s="159"/>
      <c r="J14" s="159"/>
      <c r="K14" s="95"/>
      <c r="L14" s="161" t="s">
        <v>51</v>
      </c>
      <c r="M14" s="113">
        <v>0.46</v>
      </c>
      <c r="N14" s="117">
        <v>0.03</v>
      </c>
      <c r="O14" s="116"/>
      <c r="P14" s="116"/>
    </row>
    <row r="15" spans="1:16" x14ac:dyDescent="0.4">
      <c r="A15" s="159"/>
      <c r="B15" s="159"/>
      <c r="C15" s="159"/>
      <c r="D15" s="159"/>
      <c r="E15" s="159"/>
      <c r="F15" s="159"/>
      <c r="G15" s="159"/>
      <c r="H15" s="159"/>
      <c r="I15" s="159"/>
      <c r="J15" s="159"/>
      <c r="K15" s="95"/>
      <c r="L15" s="162"/>
      <c r="M15" s="113">
        <v>0.36</v>
      </c>
      <c r="N15" s="116"/>
      <c r="O15" s="117" t="s">
        <v>79</v>
      </c>
      <c r="P15" s="116"/>
    </row>
    <row r="16" spans="1:16" x14ac:dyDescent="0.4">
      <c r="A16" s="159"/>
      <c r="B16" s="159"/>
      <c r="C16" s="159"/>
      <c r="D16" s="159"/>
      <c r="E16" s="159"/>
      <c r="F16" s="159"/>
      <c r="G16" s="159"/>
      <c r="H16" s="159"/>
      <c r="I16" s="159"/>
      <c r="J16" s="159"/>
      <c r="K16" s="95"/>
      <c r="L16" s="163"/>
      <c r="M16" s="113">
        <v>0.34</v>
      </c>
      <c r="N16" s="116"/>
      <c r="O16" s="116"/>
      <c r="P16" s="117">
        <v>0.01</v>
      </c>
    </row>
    <row r="17" spans="1:12" x14ac:dyDescent="0.4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95"/>
      <c r="L17" s="95"/>
    </row>
    <row r="18" spans="1:12" x14ac:dyDescent="0.4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95"/>
      <c r="L18" s="95"/>
    </row>
    <row r="19" spans="1:12" x14ac:dyDescent="0.4">
      <c r="A19" s="159"/>
      <c r="B19" s="159"/>
      <c r="C19" s="159"/>
      <c r="D19" s="159"/>
      <c r="E19" s="159"/>
      <c r="F19" s="159"/>
      <c r="G19" s="159"/>
      <c r="H19" s="159"/>
      <c r="I19" s="159"/>
      <c r="J19" s="159"/>
      <c r="K19" s="95"/>
      <c r="L19" s="95"/>
    </row>
    <row r="20" spans="1:12" x14ac:dyDescent="0.4">
      <c r="L20" s="95"/>
    </row>
    <row r="21" spans="1:12" x14ac:dyDescent="0.4">
      <c r="A21" s="42" t="s">
        <v>28</v>
      </c>
    </row>
    <row r="22" spans="1:12" x14ac:dyDescent="0.4">
      <c r="A22" s="158" t="s">
        <v>89</v>
      </c>
      <c r="B22" s="158"/>
      <c r="C22" s="158"/>
      <c r="D22" s="158"/>
      <c r="E22" s="158"/>
      <c r="F22" s="158"/>
      <c r="G22" s="158"/>
      <c r="H22" s="158"/>
      <c r="I22" s="158"/>
      <c r="J22" s="158"/>
      <c r="K22" s="94"/>
    </row>
    <row r="23" spans="1:12" x14ac:dyDescent="0.4">
      <c r="A23" s="158"/>
      <c r="B23" s="158"/>
      <c r="C23" s="158"/>
      <c r="D23" s="158"/>
      <c r="E23" s="158"/>
      <c r="F23" s="158"/>
      <c r="G23" s="158"/>
      <c r="H23" s="158"/>
      <c r="I23" s="158"/>
      <c r="J23" s="158"/>
      <c r="K23" s="94"/>
      <c r="L23" s="94"/>
    </row>
    <row r="24" spans="1:12" x14ac:dyDescent="0.4">
      <c r="A24" s="158"/>
      <c r="B24" s="158"/>
      <c r="C24" s="158"/>
      <c r="D24" s="158"/>
      <c r="E24" s="158"/>
      <c r="F24" s="158"/>
      <c r="G24" s="158"/>
      <c r="H24" s="158"/>
      <c r="I24" s="158"/>
      <c r="J24" s="158"/>
      <c r="K24" s="94"/>
      <c r="L24" s="94"/>
    </row>
    <row r="25" spans="1:12" x14ac:dyDescent="0.4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94"/>
      <c r="L25" s="94"/>
    </row>
    <row r="26" spans="1:12" x14ac:dyDescent="0.4">
      <c r="A26" s="158"/>
      <c r="B26" s="158"/>
      <c r="C26" s="158"/>
      <c r="D26" s="158"/>
      <c r="E26" s="158"/>
      <c r="F26" s="158"/>
      <c r="G26" s="158"/>
      <c r="H26" s="158"/>
      <c r="I26" s="158"/>
      <c r="J26" s="158"/>
      <c r="K26" s="94"/>
      <c r="L26" s="94"/>
    </row>
    <row r="27" spans="1:12" x14ac:dyDescent="0.4">
      <c r="A27" s="158"/>
      <c r="B27" s="158"/>
      <c r="C27" s="158"/>
      <c r="D27" s="158"/>
      <c r="E27" s="158"/>
      <c r="F27" s="158"/>
      <c r="G27" s="158"/>
      <c r="H27" s="158"/>
      <c r="I27" s="158"/>
      <c r="J27" s="158"/>
      <c r="K27" s="94"/>
      <c r="L27" s="94"/>
    </row>
    <row r="28" spans="1:12" x14ac:dyDescent="0.4">
      <c r="A28" s="158"/>
      <c r="B28" s="158"/>
      <c r="C28" s="158"/>
      <c r="D28" s="158"/>
      <c r="E28" s="158"/>
      <c r="F28" s="158"/>
      <c r="G28" s="158"/>
      <c r="H28" s="158"/>
      <c r="I28" s="158"/>
      <c r="J28" s="158"/>
      <c r="K28" s="94"/>
      <c r="L28" s="94"/>
    </row>
    <row r="29" spans="1:12" x14ac:dyDescent="0.4">
      <c r="A29" s="158"/>
      <c r="B29" s="158"/>
      <c r="C29" s="158"/>
      <c r="D29" s="158"/>
      <c r="E29" s="158"/>
      <c r="F29" s="158"/>
      <c r="G29" s="158"/>
      <c r="H29" s="158"/>
      <c r="I29" s="158"/>
      <c r="J29" s="158"/>
      <c r="K29" s="94"/>
      <c r="L29" s="94"/>
    </row>
    <row r="30" spans="1:12" x14ac:dyDescent="0.4">
      <c r="L30" s="94"/>
    </row>
  </sheetData>
  <mergeCells count="6">
    <mergeCell ref="A2:J9"/>
    <mergeCell ref="A12:J19"/>
    <mergeCell ref="A22:J29"/>
    <mergeCell ref="N12:P12"/>
    <mergeCell ref="L14:L16"/>
    <mergeCell ref="L11:P11"/>
  </mergeCells>
  <phoneticPr fontId="1"/>
  <pageMargins left="0.75" right="0.75" top="1" bottom="1" header="0.51111111111111107" footer="0.51111111111111107"/>
  <pageSetup paperSize="9" orientation="portrait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40"/>
  <sheetViews>
    <sheetView zoomScale="80" zoomScaleNormal="80" workbookViewId="0">
      <selection activeCell="J17" sqref="J17:J20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21" x14ac:dyDescent="0.4">
      <c r="A1" s="25" t="s">
        <v>14</v>
      </c>
      <c r="B1" s="26"/>
      <c r="C1" s="27"/>
      <c r="D1" s="28"/>
      <c r="E1" s="27"/>
      <c r="F1" s="28"/>
      <c r="G1" s="27"/>
      <c r="H1" s="28"/>
    </row>
    <row r="2" spans="1:21" x14ac:dyDescent="0.4">
      <c r="A2" s="91"/>
      <c r="B2" s="27"/>
      <c r="C2" s="27"/>
      <c r="D2" s="28"/>
      <c r="E2" s="27"/>
      <c r="F2" s="28"/>
      <c r="G2" s="27"/>
      <c r="H2" s="28"/>
      <c r="J2" s="172" t="s">
        <v>53</v>
      </c>
      <c r="K2" s="175" t="s">
        <v>54</v>
      </c>
      <c r="L2" s="175" t="s">
        <v>58</v>
      </c>
      <c r="M2" s="184" t="s">
        <v>61</v>
      </c>
      <c r="N2" s="185"/>
      <c r="O2" s="186"/>
      <c r="P2" s="184" t="s">
        <v>59</v>
      </c>
      <c r="Q2" s="185"/>
      <c r="R2" s="186"/>
      <c r="S2" s="178" t="s">
        <v>64</v>
      </c>
      <c r="T2" s="179"/>
      <c r="U2" s="180"/>
    </row>
    <row r="3" spans="1:21" x14ac:dyDescent="0.4">
      <c r="A3" s="30" t="s">
        <v>15</v>
      </c>
      <c r="B3" s="30" t="s">
        <v>16</v>
      </c>
      <c r="C3" s="30" t="s">
        <v>17</v>
      </c>
      <c r="D3" s="31" t="s">
        <v>18</v>
      </c>
      <c r="E3" s="30" t="s">
        <v>19</v>
      </c>
      <c r="F3" s="31" t="s">
        <v>18</v>
      </c>
      <c r="G3" s="30" t="s">
        <v>20</v>
      </c>
      <c r="H3" s="31" t="s">
        <v>18</v>
      </c>
      <c r="J3" s="173"/>
      <c r="K3" s="176"/>
      <c r="L3" s="176"/>
      <c r="M3" s="187"/>
      <c r="N3" s="188"/>
      <c r="O3" s="189"/>
      <c r="P3" s="187"/>
      <c r="Q3" s="188"/>
      <c r="R3" s="189"/>
      <c r="S3" s="178" t="s">
        <v>65</v>
      </c>
      <c r="T3" s="179"/>
      <c r="U3" s="180"/>
    </row>
    <row r="4" spans="1:21" x14ac:dyDescent="0.4">
      <c r="A4" s="32" t="s">
        <v>21</v>
      </c>
      <c r="B4" s="88" t="s">
        <v>56</v>
      </c>
      <c r="C4" s="88"/>
      <c r="D4" s="89"/>
      <c r="E4" s="88"/>
      <c r="F4" s="89">
        <v>42538</v>
      </c>
      <c r="G4" s="88"/>
      <c r="H4" s="89"/>
      <c r="J4" s="174"/>
      <c r="K4" s="177"/>
      <c r="L4" s="177"/>
      <c r="M4" s="125">
        <v>1.27</v>
      </c>
      <c r="N4" s="125">
        <v>1.5</v>
      </c>
      <c r="O4" s="125">
        <v>2</v>
      </c>
      <c r="P4" s="125">
        <v>1.27</v>
      </c>
      <c r="Q4" s="125">
        <v>1.5</v>
      </c>
      <c r="R4" s="125">
        <v>2</v>
      </c>
      <c r="S4" s="125">
        <v>1.27</v>
      </c>
      <c r="T4" s="125">
        <v>1.5</v>
      </c>
      <c r="U4" s="125">
        <v>2</v>
      </c>
    </row>
    <row r="5" spans="1:21" x14ac:dyDescent="0.4">
      <c r="A5" s="32" t="s">
        <v>21</v>
      </c>
      <c r="B5" s="88" t="s">
        <v>46</v>
      </c>
      <c r="C5" s="88"/>
      <c r="D5" s="89"/>
      <c r="E5" s="88"/>
      <c r="F5" s="89">
        <v>43370</v>
      </c>
      <c r="G5" s="88"/>
      <c r="H5" s="89">
        <v>43957</v>
      </c>
      <c r="J5" s="181" t="s">
        <v>55</v>
      </c>
      <c r="K5" s="166" t="s">
        <v>60</v>
      </c>
      <c r="L5" s="168">
        <v>202</v>
      </c>
      <c r="M5" s="170">
        <v>62</v>
      </c>
      <c r="N5" s="170">
        <v>58</v>
      </c>
      <c r="O5" s="170">
        <v>54</v>
      </c>
      <c r="P5" s="170">
        <v>190</v>
      </c>
      <c r="Q5" s="170">
        <v>201</v>
      </c>
      <c r="R5" s="170">
        <v>270</v>
      </c>
      <c r="S5" s="127">
        <v>32</v>
      </c>
      <c r="T5" s="127">
        <v>30</v>
      </c>
      <c r="U5" s="128">
        <v>31</v>
      </c>
    </row>
    <row r="6" spans="1:21" x14ac:dyDescent="0.4">
      <c r="A6" s="32" t="s">
        <v>21</v>
      </c>
      <c r="B6" s="88" t="s">
        <v>66</v>
      </c>
      <c r="C6" s="88"/>
      <c r="D6" s="90"/>
      <c r="E6" s="88"/>
      <c r="F6" s="89">
        <v>43447</v>
      </c>
      <c r="G6" s="88"/>
      <c r="H6" s="89">
        <v>44005</v>
      </c>
      <c r="J6" s="182"/>
      <c r="K6" s="167"/>
      <c r="L6" s="169"/>
      <c r="M6" s="171"/>
      <c r="N6" s="171"/>
      <c r="O6" s="171"/>
      <c r="P6" s="171"/>
      <c r="Q6" s="171"/>
      <c r="R6" s="171"/>
      <c r="S6" s="129">
        <v>1550</v>
      </c>
      <c r="T6" s="129">
        <v>5371</v>
      </c>
      <c r="U6" s="130">
        <v>13417</v>
      </c>
    </row>
    <row r="7" spans="1:21" x14ac:dyDescent="0.4">
      <c r="A7" s="32" t="s">
        <v>21</v>
      </c>
      <c r="B7" s="88" t="s">
        <v>72</v>
      </c>
      <c r="C7" s="88"/>
      <c r="D7" s="90"/>
      <c r="E7" s="88"/>
      <c r="F7" s="89">
        <v>43204</v>
      </c>
      <c r="G7" s="88"/>
      <c r="H7" s="89">
        <v>43895</v>
      </c>
      <c r="J7" s="182"/>
      <c r="K7" s="166" t="s">
        <v>57</v>
      </c>
      <c r="L7" s="168">
        <v>770</v>
      </c>
      <c r="M7" s="170">
        <v>58</v>
      </c>
      <c r="N7" s="170">
        <v>58</v>
      </c>
      <c r="O7" s="170">
        <v>52</v>
      </c>
      <c r="P7" s="170">
        <v>165</v>
      </c>
      <c r="Q7" s="170">
        <v>198</v>
      </c>
      <c r="R7" s="170">
        <v>234</v>
      </c>
      <c r="S7" s="131">
        <v>27</v>
      </c>
      <c r="T7" s="131">
        <v>30</v>
      </c>
      <c r="U7" s="132">
        <v>28</v>
      </c>
    </row>
    <row r="8" spans="1:21" x14ac:dyDescent="0.4">
      <c r="A8" s="32" t="s">
        <v>21</v>
      </c>
      <c r="B8" s="88"/>
      <c r="C8" s="88"/>
      <c r="D8" s="90"/>
      <c r="E8" s="88"/>
      <c r="F8" s="90"/>
      <c r="G8" s="88"/>
      <c r="H8" s="90"/>
      <c r="J8" s="183"/>
      <c r="K8" s="167"/>
      <c r="L8" s="169"/>
      <c r="M8" s="171"/>
      <c r="N8" s="171"/>
      <c r="O8" s="171"/>
      <c r="P8" s="171"/>
      <c r="Q8" s="171"/>
      <c r="R8" s="171"/>
      <c r="S8" s="133">
        <v>1416</v>
      </c>
      <c r="T8" s="133">
        <v>5371</v>
      </c>
      <c r="U8" s="134">
        <v>11667</v>
      </c>
    </row>
    <row r="9" spans="1:21" x14ac:dyDescent="0.4">
      <c r="A9" s="32" t="s">
        <v>21</v>
      </c>
      <c r="B9" s="88"/>
      <c r="C9" s="88"/>
      <c r="D9" s="90"/>
      <c r="E9" s="88"/>
      <c r="F9" s="90"/>
      <c r="G9" s="88"/>
      <c r="H9" s="90"/>
      <c r="J9" s="165" t="s">
        <v>63</v>
      </c>
      <c r="K9" s="166" t="s">
        <v>60</v>
      </c>
      <c r="L9" s="168">
        <v>156</v>
      </c>
      <c r="M9" s="170">
        <v>48</v>
      </c>
      <c r="N9" s="170">
        <v>42</v>
      </c>
      <c r="O9" s="170">
        <v>32</v>
      </c>
      <c r="P9" s="170">
        <v>115</v>
      </c>
      <c r="Q9" s="170">
        <v>111</v>
      </c>
      <c r="R9" s="170">
        <v>121</v>
      </c>
      <c r="S9" s="128">
        <v>7</v>
      </c>
      <c r="T9" s="127">
        <v>3</v>
      </c>
      <c r="U9" s="135">
        <v>0</v>
      </c>
    </row>
    <row r="10" spans="1:21" x14ac:dyDescent="0.4">
      <c r="A10" s="32" t="s">
        <v>21</v>
      </c>
      <c r="B10" s="88"/>
      <c r="C10" s="88"/>
      <c r="D10" s="90"/>
      <c r="E10" s="88"/>
      <c r="F10" s="90"/>
      <c r="G10" s="88"/>
      <c r="H10" s="90"/>
      <c r="J10" s="165"/>
      <c r="K10" s="167"/>
      <c r="L10" s="169"/>
      <c r="M10" s="171"/>
      <c r="N10" s="171"/>
      <c r="O10" s="171"/>
      <c r="P10" s="171"/>
      <c r="Q10" s="171"/>
      <c r="R10" s="171"/>
      <c r="S10" s="130">
        <v>128</v>
      </c>
      <c r="T10" s="129">
        <v>111</v>
      </c>
      <c r="U10" s="129">
        <v>100</v>
      </c>
    </row>
    <row r="11" spans="1:21" x14ac:dyDescent="0.4">
      <c r="A11" s="32" t="s">
        <v>21</v>
      </c>
      <c r="B11" s="88"/>
      <c r="C11" s="88"/>
      <c r="D11" s="90"/>
      <c r="E11" s="88"/>
      <c r="F11" s="90"/>
      <c r="G11" s="88"/>
      <c r="H11" s="90"/>
      <c r="J11" s="165"/>
      <c r="K11" s="166" t="s">
        <v>57</v>
      </c>
      <c r="L11" s="168">
        <v>708</v>
      </c>
      <c r="M11" s="170">
        <v>56</v>
      </c>
      <c r="N11" s="170">
        <v>54</v>
      </c>
      <c r="O11" s="170">
        <v>36</v>
      </c>
      <c r="P11" s="170">
        <v>154</v>
      </c>
      <c r="Q11" s="170">
        <v>171</v>
      </c>
      <c r="R11" s="170">
        <v>122</v>
      </c>
      <c r="S11" s="131">
        <v>21</v>
      </c>
      <c r="T11" s="132">
        <v>23</v>
      </c>
      <c r="U11" s="131">
        <v>4</v>
      </c>
    </row>
    <row r="12" spans="1:21" x14ac:dyDescent="0.4">
      <c r="A12" s="29"/>
      <c r="B12" s="27"/>
      <c r="C12" s="27"/>
      <c r="D12" s="28"/>
      <c r="E12" s="27"/>
      <c r="F12" s="28"/>
      <c r="G12" s="27"/>
      <c r="H12" s="28"/>
      <c r="J12" s="165"/>
      <c r="K12" s="167"/>
      <c r="L12" s="169"/>
      <c r="M12" s="171"/>
      <c r="N12" s="171"/>
      <c r="O12" s="171"/>
      <c r="P12" s="171"/>
      <c r="Q12" s="171"/>
      <c r="R12" s="171"/>
      <c r="S12" s="133">
        <v>627</v>
      </c>
      <c r="T12" s="134">
        <v>1193</v>
      </c>
      <c r="U12" s="133">
        <v>127</v>
      </c>
    </row>
    <row r="13" spans="1:21" x14ac:dyDescent="0.4">
      <c r="J13" s="165" t="s">
        <v>71</v>
      </c>
      <c r="K13" s="166" t="s">
        <v>60</v>
      </c>
      <c r="L13" s="168">
        <v>272</v>
      </c>
      <c r="M13" s="170">
        <v>46</v>
      </c>
      <c r="N13" s="170">
        <v>36</v>
      </c>
      <c r="O13" s="170">
        <v>34</v>
      </c>
      <c r="P13" s="170">
        <v>134</v>
      </c>
      <c r="Q13" s="170">
        <v>128</v>
      </c>
      <c r="R13" s="170">
        <v>144</v>
      </c>
      <c r="S13" s="128">
        <v>3</v>
      </c>
      <c r="T13" s="127">
        <v>0</v>
      </c>
      <c r="U13" s="135">
        <v>1</v>
      </c>
    </row>
    <row r="14" spans="1:21" x14ac:dyDescent="0.4">
      <c r="J14" s="165"/>
      <c r="K14" s="167"/>
      <c r="L14" s="169"/>
      <c r="M14" s="171"/>
      <c r="N14" s="171"/>
      <c r="O14" s="171"/>
      <c r="P14" s="171"/>
      <c r="Q14" s="171"/>
      <c r="R14" s="171"/>
      <c r="S14" s="130">
        <v>134</v>
      </c>
      <c r="T14" s="129">
        <v>100</v>
      </c>
      <c r="U14" s="129">
        <v>114</v>
      </c>
    </row>
    <row r="15" spans="1:21" x14ac:dyDescent="0.4">
      <c r="J15" s="165"/>
      <c r="K15" s="166" t="s">
        <v>57</v>
      </c>
      <c r="L15" s="168">
        <v>953</v>
      </c>
      <c r="M15" s="170">
        <v>54</v>
      </c>
      <c r="N15" s="170">
        <v>48</v>
      </c>
      <c r="O15" s="170">
        <v>44</v>
      </c>
      <c r="P15" s="170">
        <v>153</v>
      </c>
      <c r="Q15" s="170">
        <v>145</v>
      </c>
      <c r="R15" s="170">
        <v>169</v>
      </c>
      <c r="S15" s="131">
        <v>18</v>
      </c>
      <c r="T15" s="140">
        <v>13</v>
      </c>
      <c r="U15" s="132">
        <v>16</v>
      </c>
    </row>
    <row r="16" spans="1:21" x14ac:dyDescent="0.4">
      <c r="J16" s="165"/>
      <c r="K16" s="167"/>
      <c r="L16" s="169"/>
      <c r="M16" s="171"/>
      <c r="N16" s="171"/>
      <c r="O16" s="171"/>
      <c r="P16" s="171"/>
      <c r="Q16" s="171"/>
      <c r="R16" s="171"/>
      <c r="S16" s="133">
        <v>593</v>
      </c>
      <c r="T16" s="141">
        <v>360</v>
      </c>
      <c r="U16" s="134">
        <v>716</v>
      </c>
    </row>
    <row r="17" spans="10:21" x14ac:dyDescent="0.4">
      <c r="J17" s="165" t="s">
        <v>73</v>
      </c>
      <c r="K17" s="166" t="s">
        <v>60</v>
      </c>
      <c r="L17" s="190"/>
      <c r="M17" s="192"/>
      <c r="N17" s="192"/>
      <c r="O17" s="192"/>
      <c r="P17" s="192"/>
      <c r="Q17" s="192"/>
      <c r="R17" s="192"/>
      <c r="S17" s="142"/>
      <c r="T17" s="142"/>
      <c r="U17" s="143"/>
    </row>
    <row r="18" spans="10:21" x14ac:dyDescent="0.4">
      <c r="J18" s="165"/>
      <c r="K18" s="167"/>
      <c r="L18" s="191"/>
      <c r="M18" s="193"/>
      <c r="N18" s="193"/>
      <c r="O18" s="193"/>
      <c r="P18" s="193"/>
      <c r="Q18" s="193"/>
      <c r="R18" s="193"/>
      <c r="S18" s="144"/>
      <c r="T18" s="144"/>
      <c r="U18" s="144"/>
    </row>
    <row r="19" spans="10:21" x14ac:dyDescent="0.4">
      <c r="J19" s="165"/>
      <c r="K19" s="166" t="s">
        <v>57</v>
      </c>
      <c r="L19" s="190"/>
      <c r="M19" s="192"/>
      <c r="N19" s="192"/>
      <c r="O19" s="192"/>
      <c r="P19" s="192"/>
      <c r="Q19" s="192"/>
      <c r="R19" s="192"/>
      <c r="S19" s="140"/>
      <c r="T19" s="140"/>
      <c r="U19" s="140"/>
    </row>
    <row r="20" spans="10:21" x14ac:dyDescent="0.4">
      <c r="J20" s="165"/>
      <c r="K20" s="167"/>
      <c r="L20" s="191"/>
      <c r="M20" s="193"/>
      <c r="N20" s="193"/>
      <c r="O20" s="193"/>
      <c r="P20" s="193"/>
      <c r="Q20" s="193"/>
      <c r="R20" s="193"/>
      <c r="S20" s="141"/>
      <c r="T20" s="141"/>
      <c r="U20" s="141"/>
    </row>
    <row r="21" spans="10:21" x14ac:dyDescent="0.4">
      <c r="J21" s="165" t="s">
        <v>74</v>
      </c>
      <c r="K21" s="166" t="s">
        <v>60</v>
      </c>
      <c r="L21" s="190"/>
      <c r="M21" s="192"/>
      <c r="N21" s="192"/>
      <c r="O21" s="192"/>
      <c r="P21" s="192"/>
      <c r="Q21" s="192"/>
      <c r="R21" s="192"/>
      <c r="S21" s="142"/>
      <c r="T21" s="142"/>
      <c r="U21" s="143"/>
    </row>
    <row r="22" spans="10:21" x14ac:dyDescent="0.4">
      <c r="J22" s="165"/>
      <c r="K22" s="167"/>
      <c r="L22" s="191"/>
      <c r="M22" s="193"/>
      <c r="N22" s="193"/>
      <c r="O22" s="193"/>
      <c r="P22" s="193"/>
      <c r="Q22" s="193"/>
      <c r="R22" s="193"/>
      <c r="S22" s="144"/>
      <c r="T22" s="144"/>
      <c r="U22" s="144"/>
    </row>
    <row r="23" spans="10:21" x14ac:dyDescent="0.4">
      <c r="J23" s="165"/>
      <c r="K23" s="166" t="s">
        <v>57</v>
      </c>
      <c r="L23" s="190"/>
      <c r="M23" s="192"/>
      <c r="N23" s="192"/>
      <c r="O23" s="192"/>
      <c r="P23" s="192"/>
      <c r="Q23" s="192"/>
      <c r="R23" s="192"/>
      <c r="S23" s="140"/>
      <c r="T23" s="140"/>
      <c r="U23" s="140"/>
    </row>
    <row r="24" spans="10:21" x14ac:dyDescent="0.4">
      <c r="J24" s="165"/>
      <c r="K24" s="167"/>
      <c r="L24" s="191"/>
      <c r="M24" s="193"/>
      <c r="N24" s="193"/>
      <c r="O24" s="193"/>
      <c r="P24" s="193"/>
      <c r="Q24" s="193"/>
      <c r="R24" s="193"/>
      <c r="S24" s="141"/>
      <c r="T24" s="141"/>
      <c r="U24" s="141"/>
    </row>
    <row r="25" spans="10:21" x14ac:dyDescent="0.4">
      <c r="J25" s="165" t="s">
        <v>75</v>
      </c>
      <c r="K25" s="166" t="s">
        <v>60</v>
      </c>
      <c r="L25" s="190"/>
      <c r="M25" s="192"/>
      <c r="N25" s="192"/>
      <c r="O25" s="192"/>
      <c r="P25" s="192"/>
      <c r="Q25" s="192"/>
      <c r="R25" s="192"/>
      <c r="S25" s="142"/>
      <c r="T25" s="142"/>
      <c r="U25" s="143"/>
    </row>
    <row r="26" spans="10:21" x14ac:dyDescent="0.4">
      <c r="J26" s="165"/>
      <c r="K26" s="167"/>
      <c r="L26" s="191"/>
      <c r="M26" s="193"/>
      <c r="N26" s="193"/>
      <c r="O26" s="193"/>
      <c r="P26" s="193"/>
      <c r="Q26" s="193"/>
      <c r="R26" s="193"/>
      <c r="S26" s="144"/>
      <c r="T26" s="144"/>
      <c r="U26" s="144"/>
    </row>
    <row r="27" spans="10:21" x14ac:dyDescent="0.4">
      <c r="J27" s="165"/>
      <c r="K27" s="166" t="s">
        <v>57</v>
      </c>
      <c r="L27" s="190"/>
      <c r="M27" s="192"/>
      <c r="N27" s="192"/>
      <c r="O27" s="192"/>
      <c r="P27" s="192"/>
      <c r="Q27" s="192"/>
      <c r="R27" s="192"/>
      <c r="S27" s="140"/>
      <c r="T27" s="140"/>
      <c r="U27" s="140"/>
    </row>
    <row r="28" spans="10:21" x14ac:dyDescent="0.4">
      <c r="J28" s="165"/>
      <c r="K28" s="167"/>
      <c r="L28" s="191"/>
      <c r="M28" s="193"/>
      <c r="N28" s="193"/>
      <c r="O28" s="193"/>
      <c r="P28" s="193"/>
      <c r="Q28" s="193"/>
      <c r="R28" s="193"/>
      <c r="S28" s="141"/>
      <c r="T28" s="141"/>
      <c r="U28" s="141"/>
    </row>
    <row r="29" spans="10:21" x14ac:dyDescent="0.4">
      <c r="J29" s="165" t="s">
        <v>71</v>
      </c>
      <c r="K29" s="166" t="s">
        <v>60</v>
      </c>
      <c r="L29" s="190"/>
      <c r="M29" s="192"/>
      <c r="N29" s="192"/>
      <c r="O29" s="192"/>
      <c r="P29" s="192"/>
      <c r="Q29" s="192"/>
      <c r="R29" s="192"/>
      <c r="S29" s="142"/>
      <c r="T29" s="142"/>
      <c r="U29" s="143"/>
    </row>
    <row r="30" spans="10:21" x14ac:dyDescent="0.4">
      <c r="J30" s="165"/>
      <c r="K30" s="167"/>
      <c r="L30" s="191"/>
      <c r="M30" s="193"/>
      <c r="N30" s="193"/>
      <c r="O30" s="193"/>
      <c r="P30" s="193"/>
      <c r="Q30" s="193"/>
      <c r="R30" s="193"/>
      <c r="S30" s="144"/>
      <c r="T30" s="144"/>
      <c r="U30" s="144"/>
    </row>
    <row r="31" spans="10:21" x14ac:dyDescent="0.4">
      <c r="J31" s="165"/>
      <c r="K31" s="166" t="s">
        <v>57</v>
      </c>
      <c r="L31" s="190"/>
      <c r="M31" s="192"/>
      <c r="N31" s="192"/>
      <c r="O31" s="192"/>
      <c r="P31" s="192"/>
      <c r="Q31" s="192"/>
      <c r="R31" s="192"/>
      <c r="S31" s="140"/>
      <c r="T31" s="140"/>
      <c r="U31" s="140"/>
    </row>
    <row r="32" spans="10:21" x14ac:dyDescent="0.4">
      <c r="J32" s="165"/>
      <c r="K32" s="167"/>
      <c r="L32" s="191"/>
      <c r="M32" s="193"/>
      <c r="N32" s="193"/>
      <c r="O32" s="193"/>
      <c r="P32" s="193"/>
      <c r="Q32" s="193"/>
      <c r="R32" s="193"/>
      <c r="S32" s="141"/>
      <c r="T32" s="141"/>
      <c r="U32" s="141"/>
    </row>
    <row r="33" spans="10:21" x14ac:dyDescent="0.4">
      <c r="J33" s="165" t="s">
        <v>76</v>
      </c>
      <c r="K33" s="166" t="s">
        <v>60</v>
      </c>
      <c r="L33" s="190"/>
      <c r="M33" s="192"/>
      <c r="N33" s="192"/>
      <c r="O33" s="192"/>
      <c r="P33" s="192"/>
      <c r="Q33" s="192"/>
      <c r="R33" s="192"/>
      <c r="S33" s="142"/>
      <c r="T33" s="142"/>
      <c r="U33" s="143"/>
    </row>
    <row r="34" spans="10:21" x14ac:dyDescent="0.4">
      <c r="J34" s="165"/>
      <c r="K34" s="167"/>
      <c r="L34" s="191"/>
      <c r="M34" s="193"/>
      <c r="N34" s="193"/>
      <c r="O34" s="193"/>
      <c r="P34" s="193"/>
      <c r="Q34" s="193"/>
      <c r="R34" s="193"/>
      <c r="S34" s="144"/>
      <c r="T34" s="144"/>
      <c r="U34" s="144"/>
    </row>
    <row r="35" spans="10:21" x14ac:dyDescent="0.4">
      <c r="J35" s="165"/>
      <c r="K35" s="166" t="s">
        <v>57</v>
      </c>
      <c r="L35" s="190"/>
      <c r="M35" s="192"/>
      <c r="N35" s="192"/>
      <c r="O35" s="192"/>
      <c r="P35" s="192"/>
      <c r="Q35" s="192"/>
      <c r="R35" s="192"/>
      <c r="S35" s="140"/>
      <c r="T35" s="140"/>
      <c r="U35" s="140"/>
    </row>
    <row r="36" spans="10:21" x14ac:dyDescent="0.4">
      <c r="J36" s="165"/>
      <c r="K36" s="167"/>
      <c r="L36" s="191"/>
      <c r="M36" s="193"/>
      <c r="N36" s="193"/>
      <c r="O36" s="193"/>
      <c r="P36" s="193"/>
      <c r="Q36" s="193"/>
      <c r="R36" s="193"/>
      <c r="S36" s="141"/>
      <c r="T36" s="141"/>
      <c r="U36" s="141"/>
    </row>
    <row r="37" spans="10:21" x14ac:dyDescent="0.4">
      <c r="J37" s="165" t="s">
        <v>77</v>
      </c>
      <c r="K37" s="166" t="s">
        <v>60</v>
      </c>
      <c r="L37" s="190"/>
      <c r="M37" s="192"/>
      <c r="N37" s="192"/>
      <c r="O37" s="192"/>
      <c r="P37" s="192"/>
      <c r="Q37" s="192"/>
      <c r="R37" s="192"/>
      <c r="S37" s="142"/>
      <c r="T37" s="142"/>
      <c r="U37" s="143"/>
    </row>
    <row r="38" spans="10:21" x14ac:dyDescent="0.4">
      <c r="J38" s="165"/>
      <c r="K38" s="167"/>
      <c r="L38" s="191"/>
      <c r="M38" s="193"/>
      <c r="N38" s="193"/>
      <c r="O38" s="193"/>
      <c r="P38" s="193"/>
      <c r="Q38" s="193"/>
      <c r="R38" s="193"/>
      <c r="S38" s="144"/>
      <c r="T38" s="144"/>
      <c r="U38" s="144"/>
    </row>
    <row r="39" spans="10:21" x14ac:dyDescent="0.4">
      <c r="J39" s="165"/>
      <c r="K39" s="166" t="s">
        <v>57</v>
      </c>
      <c r="L39" s="190"/>
      <c r="M39" s="192"/>
      <c r="N39" s="192"/>
      <c r="O39" s="192"/>
      <c r="P39" s="192"/>
      <c r="Q39" s="192"/>
      <c r="R39" s="192"/>
      <c r="S39" s="140"/>
      <c r="T39" s="140"/>
      <c r="U39" s="140"/>
    </row>
    <row r="40" spans="10:21" x14ac:dyDescent="0.4">
      <c r="J40" s="165"/>
      <c r="K40" s="167"/>
      <c r="L40" s="191"/>
      <c r="M40" s="193"/>
      <c r="N40" s="193"/>
      <c r="O40" s="193"/>
      <c r="P40" s="193"/>
      <c r="Q40" s="193"/>
      <c r="R40" s="193"/>
      <c r="S40" s="141"/>
      <c r="T40" s="141"/>
      <c r="U40" s="141"/>
    </row>
  </sheetData>
  <mergeCells count="160">
    <mergeCell ref="Q37:Q38"/>
    <mergeCell ref="R37:R38"/>
    <mergeCell ref="K39:K40"/>
    <mergeCell ref="L39:L40"/>
    <mergeCell ref="M39:M40"/>
    <mergeCell ref="N39:N40"/>
    <mergeCell ref="O39:O40"/>
    <mergeCell ref="P39:P40"/>
    <mergeCell ref="Q39:Q40"/>
    <mergeCell ref="R39:R40"/>
    <mergeCell ref="J37:J40"/>
    <mergeCell ref="K37:K38"/>
    <mergeCell ref="L37:L38"/>
    <mergeCell ref="M37:M38"/>
    <mergeCell ref="N37:N38"/>
    <mergeCell ref="O33:O34"/>
    <mergeCell ref="P33:P34"/>
    <mergeCell ref="Q33:Q34"/>
    <mergeCell ref="R33:R34"/>
    <mergeCell ref="K35:K36"/>
    <mergeCell ref="L35:L36"/>
    <mergeCell ref="M35:M36"/>
    <mergeCell ref="N35:N36"/>
    <mergeCell ref="O35:O36"/>
    <mergeCell ref="P35:P36"/>
    <mergeCell ref="Q35:Q36"/>
    <mergeCell ref="R35:R36"/>
    <mergeCell ref="J33:J36"/>
    <mergeCell ref="K33:K34"/>
    <mergeCell ref="L33:L34"/>
    <mergeCell ref="M33:M34"/>
    <mergeCell ref="N33:N34"/>
    <mergeCell ref="O37:O38"/>
    <mergeCell ref="P37:P38"/>
    <mergeCell ref="Q29:Q30"/>
    <mergeCell ref="R29:R30"/>
    <mergeCell ref="K31:K32"/>
    <mergeCell ref="L31:L32"/>
    <mergeCell ref="M31:M32"/>
    <mergeCell ref="N31:N32"/>
    <mergeCell ref="O31:O32"/>
    <mergeCell ref="P31:P32"/>
    <mergeCell ref="Q31:Q32"/>
    <mergeCell ref="R31:R32"/>
    <mergeCell ref="J29:J32"/>
    <mergeCell ref="K29:K30"/>
    <mergeCell ref="L29:L30"/>
    <mergeCell ref="M29:M30"/>
    <mergeCell ref="N29:N30"/>
    <mergeCell ref="O25:O26"/>
    <mergeCell ref="P25:P26"/>
    <mergeCell ref="Q25:Q26"/>
    <mergeCell ref="R25:R26"/>
    <mergeCell ref="K27:K28"/>
    <mergeCell ref="L27:L28"/>
    <mergeCell ref="M27:M28"/>
    <mergeCell ref="N27:N28"/>
    <mergeCell ref="O27:O28"/>
    <mergeCell ref="P27:P28"/>
    <mergeCell ref="Q27:Q28"/>
    <mergeCell ref="R27:R28"/>
    <mergeCell ref="J25:J28"/>
    <mergeCell ref="K25:K26"/>
    <mergeCell ref="L25:L26"/>
    <mergeCell ref="M25:M26"/>
    <mergeCell ref="N25:N26"/>
    <mergeCell ref="O29:O30"/>
    <mergeCell ref="P29:P30"/>
    <mergeCell ref="Q21:Q22"/>
    <mergeCell ref="R21:R22"/>
    <mergeCell ref="K23:K24"/>
    <mergeCell ref="L23:L24"/>
    <mergeCell ref="M23:M24"/>
    <mergeCell ref="N23:N24"/>
    <mergeCell ref="O23:O24"/>
    <mergeCell ref="P23:P24"/>
    <mergeCell ref="Q23:Q24"/>
    <mergeCell ref="R23:R24"/>
    <mergeCell ref="J21:J24"/>
    <mergeCell ref="K21:K22"/>
    <mergeCell ref="L21:L22"/>
    <mergeCell ref="M21:M22"/>
    <mergeCell ref="N21:N22"/>
    <mergeCell ref="O17:O18"/>
    <mergeCell ref="P17:P18"/>
    <mergeCell ref="Q17:Q18"/>
    <mergeCell ref="R17:R18"/>
    <mergeCell ref="K19:K20"/>
    <mergeCell ref="L19:L20"/>
    <mergeCell ref="M19:M20"/>
    <mergeCell ref="N19:N20"/>
    <mergeCell ref="O19:O20"/>
    <mergeCell ref="P19:P20"/>
    <mergeCell ref="Q19:Q20"/>
    <mergeCell ref="R19:R20"/>
    <mergeCell ref="J17:J20"/>
    <mergeCell ref="K17:K18"/>
    <mergeCell ref="L17:L18"/>
    <mergeCell ref="M17:M18"/>
    <mergeCell ref="N17:N18"/>
    <mergeCell ref="O21:O22"/>
    <mergeCell ref="P21:P22"/>
    <mergeCell ref="S2:U2"/>
    <mergeCell ref="S3:U3"/>
    <mergeCell ref="J5:J8"/>
    <mergeCell ref="M5:M6"/>
    <mergeCell ref="R5:R6"/>
    <mergeCell ref="R7:R8"/>
    <mergeCell ref="N5:N6"/>
    <mergeCell ref="N7:N8"/>
    <mergeCell ref="N9:N10"/>
    <mergeCell ref="M2:O3"/>
    <mergeCell ref="P2:R3"/>
    <mergeCell ref="O7:O8"/>
    <mergeCell ref="O9:O10"/>
    <mergeCell ref="J9:J12"/>
    <mergeCell ref="K5:K6"/>
    <mergeCell ref="K9:K10"/>
    <mergeCell ref="K11:K12"/>
    <mergeCell ref="L5:L6"/>
    <mergeCell ref="L7:L8"/>
    <mergeCell ref="K7:K8"/>
    <mergeCell ref="L9:L10"/>
    <mergeCell ref="L11:L12"/>
    <mergeCell ref="O11:O12"/>
    <mergeCell ref="M7:M8"/>
    <mergeCell ref="M9:M10"/>
    <mergeCell ref="R9:R10"/>
    <mergeCell ref="R11:R12"/>
    <mergeCell ref="J2:J4"/>
    <mergeCell ref="K2:K4"/>
    <mergeCell ref="L2:L4"/>
    <mergeCell ref="P5:P6"/>
    <mergeCell ref="P7:P8"/>
    <mergeCell ref="P9:P10"/>
    <mergeCell ref="P11:P12"/>
    <mergeCell ref="Q5:Q6"/>
    <mergeCell ref="Q7:Q8"/>
    <mergeCell ref="Q9:Q10"/>
    <mergeCell ref="Q11:Q12"/>
    <mergeCell ref="N11:N12"/>
    <mergeCell ref="M11:M12"/>
    <mergeCell ref="O5:O6"/>
    <mergeCell ref="J13:J16"/>
    <mergeCell ref="K13:K14"/>
    <mergeCell ref="L13:L14"/>
    <mergeCell ref="M13:M14"/>
    <mergeCell ref="N13:N14"/>
    <mergeCell ref="O13:O14"/>
    <mergeCell ref="P13:P14"/>
    <mergeCell ref="Q13:Q14"/>
    <mergeCell ref="R13:R14"/>
    <mergeCell ref="K15:K16"/>
    <mergeCell ref="L15:L16"/>
    <mergeCell ref="M15:M16"/>
    <mergeCell ref="N15:N16"/>
    <mergeCell ref="O15:O16"/>
    <mergeCell ref="P15:P16"/>
    <mergeCell ref="Q15:Q16"/>
    <mergeCell ref="R15:R16"/>
  </mergeCells>
  <phoneticPr fontId="1"/>
  <pageMargins left="0.7" right="0.7" top="0.75" bottom="0.75" header="0.3" footer="0.3"/>
  <pageSetup paperSize="9" orientation="portrait" horizont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H66" sqref="H66"/>
      <selection pane="topRight" activeCell="H66" sqref="H66"/>
      <selection pane="bottomLeft" activeCell="H66" sqref="H66"/>
      <selection pane="bottomRight" activeCell="J7" sqref="J7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62</v>
      </c>
    </row>
    <row r="2" spans="1:18" x14ac:dyDescent="0.4">
      <c r="A2" s="1" t="s">
        <v>8</v>
      </c>
      <c r="C2" t="s">
        <v>22</v>
      </c>
    </row>
    <row r="3" spans="1:18" x14ac:dyDescent="0.4">
      <c r="A3" s="1" t="s">
        <v>10</v>
      </c>
      <c r="C3" s="24">
        <v>100000</v>
      </c>
    </row>
    <row r="4" spans="1:18" x14ac:dyDescent="0.4">
      <c r="A4" s="1" t="s">
        <v>11</v>
      </c>
      <c r="C4" s="24" t="s">
        <v>13</v>
      </c>
    </row>
    <row r="5" spans="1:18" ht="19.5" thickBot="1" x14ac:dyDescent="0.45">
      <c r="A5" s="1" t="s">
        <v>12</v>
      </c>
      <c r="C5" s="24" t="s">
        <v>34</v>
      </c>
    </row>
    <row r="6" spans="1:18" ht="19.5" thickBot="1" x14ac:dyDescent="0.45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46" t="s">
        <v>3</v>
      </c>
      <c r="H6" s="147"/>
      <c r="I6" s="153"/>
      <c r="J6" s="194">
        <v>3</v>
      </c>
      <c r="K6" s="195"/>
      <c r="L6" s="196"/>
      <c r="M6" s="146" t="s">
        <v>24</v>
      </c>
      <c r="N6" s="147"/>
      <c r="O6" s="153"/>
    </row>
    <row r="7" spans="1:18" ht="19.5" thickBot="1" x14ac:dyDescent="0.45">
      <c r="A7" s="22"/>
      <c r="B7" s="22" t="s">
        <v>2</v>
      </c>
      <c r="C7" s="44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 x14ac:dyDescent="0.45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197">
        <f>J6</f>
        <v>3</v>
      </c>
      <c r="K8" s="198"/>
      <c r="L8" s="199"/>
      <c r="M8" s="150"/>
      <c r="N8" s="151"/>
      <c r="O8" s="152"/>
    </row>
    <row r="9" spans="1:18" x14ac:dyDescent="0.4">
      <c r="A9" s="6">
        <v>1</v>
      </c>
      <c r="B9" s="98">
        <v>44167</v>
      </c>
      <c r="C9" s="99">
        <v>1</v>
      </c>
      <c r="D9" s="100">
        <v>1.27</v>
      </c>
      <c r="E9" s="101">
        <v>1.5</v>
      </c>
      <c r="F9" s="102">
        <v>2</v>
      </c>
      <c r="G9" s="63">
        <f>IF(D9="","",G8+M9)</f>
        <v>103810</v>
      </c>
      <c r="H9" s="63">
        <f>IF(E9="","",H8+N9)</f>
        <v>104500</v>
      </c>
      <c r="I9" s="63">
        <f>IF(F9="","",I8+O9)</f>
        <v>106000</v>
      </c>
      <c r="J9" s="64">
        <f>IF(G8="","",G8*$J$6/100)</f>
        <v>3000</v>
      </c>
      <c r="K9" s="65">
        <f>IF(H8="","",H8*$J$6/100)</f>
        <v>3000</v>
      </c>
      <c r="L9" s="66">
        <f>IF(I8="","",I8*$J$6/100)</f>
        <v>3000</v>
      </c>
      <c r="M9" s="67">
        <f>IF(D9="","",J9*D9)</f>
        <v>3810</v>
      </c>
      <c r="N9" s="68">
        <f t="shared" ref="M9:O24" si="0">IF(E9="","",K9*E9)</f>
        <v>4500</v>
      </c>
      <c r="O9" s="69">
        <f t="shared" si="0"/>
        <v>6000</v>
      </c>
      <c r="P9" s="33"/>
      <c r="Q9" s="33"/>
      <c r="R9" s="33"/>
    </row>
    <row r="10" spans="1:18" x14ac:dyDescent="0.4">
      <c r="A10" s="6">
        <v>2</v>
      </c>
      <c r="B10" s="103">
        <v>44166</v>
      </c>
      <c r="C10" s="104">
        <v>1</v>
      </c>
      <c r="D10" s="105">
        <v>1.27</v>
      </c>
      <c r="E10" s="96">
        <v>1.5</v>
      </c>
      <c r="F10" s="61">
        <v>2</v>
      </c>
      <c r="G10" s="63">
        <f t="shared" ref="G10:I25" si="1">IF(D10="","",G9+M10)</f>
        <v>107765.16100000001</v>
      </c>
      <c r="H10" s="63">
        <f t="shared" si="1"/>
        <v>109202.5</v>
      </c>
      <c r="I10" s="63">
        <f t="shared" si="1"/>
        <v>112360</v>
      </c>
      <c r="J10" s="64">
        <f t="shared" ref="J10:L25" si="2">IF(G9="","",G9*$J$6/100)</f>
        <v>3114.3</v>
      </c>
      <c r="K10" s="65">
        <f t="shared" si="2"/>
        <v>3135</v>
      </c>
      <c r="L10" s="66">
        <f t="shared" si="2"/>
        <v>3180</v>
      </c>
      <c r="M10" s="64">
        <f t="shared" si="0"/>
        <v>3955.1610000000005</v>
      </c>
      <c r="N10" s="65">
        <f t="shared" si="0"/>
        <v>4702.5</v>
      </c>
      <c r="O10" s="66">
        <f t="shared" si="0"/>
        <v>6360</v>
      </c>
      <c r="P10" s="33"/>
      <c r="Q10" s="33"/>
      <c r="R10" s="33"/>
    </row>
    <row r="11" spans="1:18" x14ac:dyDescent="0.4">
      <c r="A11" s="6">
        <v>3</v>
      </c>
      <c r="B11" s="103">
        <v>44147</v>
      </c>
      <c r="C11" s="104">
        <v>1</v>
      </c>
      <c r="D11" s="105">
        <v>-1</v>
      </c>
      <c r="E11" s="96">
        <v>-1</v>
      </c>
      <c r="F11" s="60">
        <v>-1</v>
      </c>
      <c r="G11" s="63">
        <f t="shared" si="1"/>
        <v>104532.20617</v>
      </c>
      <c r="H11" s="63">
        <f t="shared" si="1"/>
        <v>105926.425</v>
      </c>
      <c r="I11" s="63">
        <f t="shared" si="1"/>
        <v>108989.2</v>
      </c>
      <c r="J11" s="64">
        <f t="shared" si="2"/>
        <v>3232.9548300000001</v>
      </c>
      <c r="K11" s="65">
        <f t="shared" si="2"/>
        <v>3276.0749999999998</v>
      </c>
      <c r="L11" s="66">
        <f t="shared" si="2"/>
        <v>3370.8</v>
      </c>
      <c r="M11" s="64">
        <f t="shared" si="0"/>
        <v>-3232.9548300000001</v>
      </c>
      <c r="N11" s="65">
        <f t="shared" si="0"/>
        <v>-3276.0749999999998</v>
      </c>
      <c r="O11" s="66">
        <f t="shared" si="0"/>
        <v>-3370.8</v>
      </c>
      <c r="P11" s="33"/>
      <c r="Q11" s="33"/>
      <c r="R11" s="33"/>
    </row>
    <row r="12" spans="1:18" x14ac:dyDescent="0.4">
      <c r="A12" s="6">
        <v>4</v>
      </c>
      <c r="B12" s="103">
        <v>44144</v>
      </c>
      <c r="C12" s="104">
        <v>1</v>
      </c>
      <c r="D12" s="105">
        <v>1.27</v>
      </c>
      <c r="E12" s="96">
        <v>1.5</v>
      </c>
      <c r="F12" s="61">
        <v>2</v>
      </c>
      <c r="G12" s="63">
        <f t="shared" si="1"/>
        <v>108514.88322507701</v>
      </c>
      <c r="H12" s="63">
        <f t="shared" si="1"/>
        <v>110693.11412500001</v>
      </c>
      <c r="I12" s="63">
        <f t="shared" si="1"/>
        <v>115528.552</v>
      </c>
      <c r="J12" s="64">
        <f t="shared" si="2"/>
        <v>3135.9661851000001</v>
      </c>
      <c r="K12" s="65">
        <f t="shared" si="2"/>
        <v>3177.7927500000001</v>
      </c>
      <c r="L12" s="66">
        <f t="shared" si="2"/>
        <v>3269.6759999999999</v>
      </c>
      <c r="M12" s="64">
        <f t="shared" si="0"/>
        <v>3982.6770550770002</v>
      </c>
      <c r="N12" s="65">
        <f t="shared" si="0"/>
        <v>4766.6891249999999</v>
      </c>
      <c r="O12" s="66">
        <f t="shared" si="0"/>
        <v>6539.3519999999999</v>
      </c>
      <c r="P12" s="33"/>
      <c r="Q12" s="33"/>
      <c r="R12" s="33"/>
    </row>
    <row r="13" spans="1:18" x14ac:dyDescent="0.4">
      <c r="A13" s="6">
        <v>5</v>
      </c>
      <c r="B13" s="103">
        <v>44141</v>
      </c>
      <c r="C13" s="104">
        <v>1</v>
      </c>
      <c r="D13" s="105">
        <v>1.27</v>
      </c>
      <c r="E13" s="96">
        <v>1.5</v>
      </c>
      <c r="F13" s="61">
        <v>2</v>
      </c>
      <c r="G13" s="63">
        <f t="shared" si="1"/>
        <v>112649.30027595244</v>
      </c>
      <c r="H13" s="63">
        <f t="shared" si="1"/>
        <v>115674.30426062501</v>
      </c>
      <c r="I13" s="63">
        <f t="shared" si="1"/>
        <v>122460.26512</v>
      </c>
      <c r="J13" s="64">
        <f t="shared" si="2"/>
        <v>3255.4464967523104</v>
      </c>
      <c r="K13" s="65">
        <f t="shared" si="2"/>
        <v>3320.7934237499999</v>
      </c>
      <c r="L13" s="66">
        <f t="shared" si="2"/>
        <v>3465.8565599999997</v>
      </c>
      <c r="M13" s="64">
        <f t="shared" si="0"/>
        <v>4134.4170508754341</v>
      </c>
      <c r="N13" s="65">
        <f t="shared" si="0"/>
        <v>4981.190135625</v>
      </c>
      <c r="O13" s="66">
        <f t="shared" si="0"/>
        <v>6931.7131199999994</v>
      </c>
      <c r="P13" s="33"/>
      <c r="Q13" s="33"/>
      <c r="R13" s="33"/>
    </row>
    <row r="14" spans="1:18" x14ac:dyDescent="0.4">
      <c r="A14" s="6">
        <v>6</v>
      </c>
      <c r="B14" s="103">
        <v>44138</v>
      </c>
      <c r="C14" s="104">
        <v>1</v>
      </c>
      <c r="D14" s="105">
        <v>1.27</v>
      </c>
      <c r="E14" s="96">
        <v>1.5</v>
      </c>
      <c r="F14" s="61">
        <v>2</v>
      </c>
      <c r="G14" s="63">
        <f t="shared" si="1"/>
        <v>116941.23861646623</v>
      </c>
      <c r="H14" s="63">
        <f t="shared" si="1"/>
        <v>120879.64795235313</v>
      </c>
      <c r="I14" s="63">
        <f t="shared" si="1"/>
        <v>129807.8810272</v>
      </c>
      <c r="J14" s="64">
        <f t="shared" si="2"/>
        <v>3379.479008278573</v>
      </c>
      <c r="K14" s="65">
        <f t="shared" si="2"/>
        <v>3470.2291278187499</v>
      </c>
      <c r="L14" s="66">
        <f t="shared" si="2"/>
        <v>3673.8079536</v>
      </c>
      <c r="M14" s="64">
        <f t="shared" si="0"/>
        <v>4291.9383405137878</v>
      </c>
      <c r="N14" s="65">
        <f t="shared" si="0"/>
        <v>5205.3436917281251</v>
      </c>
      <c r="O14" s="66">
        <f t="shared" si="0"/>
        <v>7347.6159072</v>
      </c>
      <c r="P14" s="33"/>
      <c r="Q14" s="33"/>
      <c r="R14" s="33"/>
    </row>
    <row r="15" spans="1:18" x14ac:dyDescent="0.4">
      <c r="A15" s="6">
        <v>7</v>
      </c>
      <c r="B15" s="103">
        <v>44138</v>
      </c>
      <c r="C15" s="104">
        <v>1</v>
      </c>
      <c r="D15" s="105">
        <v>-1</v>
      </c>
      <c r="E15" s="96">
        <v>-1</v>
      </c>
      <c r="F15" s="60">
        <v>-1</v>
      </c>
      <c r="G15" s="63">
        <f t="shared" si="1"/>
        <v>113433.00145797225</v>
      </c>
      <c r="H15" s="63">
        <f t="shared" si="1"/>
        <v>117253.25851378254</v>
      </c>
      <c r="I15" s="63">
        <f t="shared" si="1"/>
        <v>125913.64459638399</v>
      </c>
      <c r="J15" s="64">
        <f t="shared" si="2"/>
        <v>3508.237158493987</v>
      </c>
      <c r="K15" s="65">
        <f t="shared" si="2"/>
        <v>3626.3894385705939</v>
      </c>
      <c r="L15" s="66">
        <f t="shared" si="2"/>
        <v>3894.2364308159995</v>
      </c>
      <c r="M15" s="64">
        <f t="shared" si="0"/>
        <v>-3508.237158493987</v>
      </c>
      <c r="N15" s="65">
        <f t="shared" si="0"/>
        <v>-3626.3894385705939</v>
      </c>
      <c r="O15" s="66">
        <f t="shared" si="0"/>
        <v>-3894.2364308159995</v>
      </c>
      <c r="P15" s="33"/>
      <c r="Q15" s="33"/>
      <c r="R15" s="33"/>
    </row>
    <row r="16" spans="1:18" x14ac:dyDescent="0.4">
      <c r="A16" s="6">
        <v>8</v>
      </c>
      <c r="B16" s="103">
        <v>44120</v>
      </c>
      <c r="C16" s="104">
        <v>1</v>
      </c>
      <c r="D16" s="105">
        <v>1.27</v>
      </c>
      <c r="E16" s="96">
        <v>1.5</v>
      </c>
      <c r="F16" s="61">
        <v>2</v>
      </c>
      <c r="G16" s="63">
        <f t="shared" si="1"/>
        <v>117754.79881352099</v>
      </c>
      <c r="H16" s="63">
        <f t="shared" si="1"/>
        <v>122529.65514690275</v>
      </c>
      <c r="I16" s="63">
        <f t="shared" si="1"/>
        <v>133468.46327216702</v>
      </c>
      <c r="J16" s="64">
        <f t="shared" si="2"/>
        <v>3402.990043739168</v>
      </c>
      <c r="K16" s="65">
        <f t="shared" si="2"/>
        <v>3517.5977554134761</v>
      </c>
      <c r="L16" s="66">
        <f t="shared" si="2"/>
        <v>3777.4093378915195</v>
      </c>
      <c r="M16" s="64">
        <f t="shared" si="0"/>
        <v>4321.7973555487433</v>
      </c>
      <c r="N16" s="65">
        <f t="shared" si="0"/>
        <v>5276.3966331202137</v>
      </c>
      <c r="O16" s="66">
        <f t="shared" si="0"/>
        <v>7554.818675783039</v>
      </c>
      <c r="P16" s="33"/>
      <c r="Q16" s="33"/>
      <c r="R16" s="33"/>
    </row>
    <row r="17" spans="1:18" x14ac:dyDescent="0.4">
      <c r="A17" s="6">
        <v>9</v>
      </c>
      <c r="B17" s="103">
        <v>44118</v>
      </c>
      <c r="C17" s="104">
        <v>2</v>
      </c>
      <c r="D17" s="105">
        <v>1.27</v>
      </c>
      <c r="E17" s="96">
        <v>1.5</v>
      </c>
      <c r="F17" s="60">
        <v>2</v>
      </c>
      <c r="G17" s="63">
        <f t="shared" si="1"/>
        <v>122241.25664831614</v>
      </c>
      <c r="H17" s="63">
        <f t="shared" si="1"/>
        <v>128043.48962851337</v>
      </c>
      <c r="I17" s="63">
        <f t="shared" si="1"/>
        <v>141476.57106849705</v>
      </c>
      <c r="J17" s="64">
        <f t="shared" si="2"/>
        <v>3532.6439644056295</v>
      </c>
      <c r="K17" s="65">
        <f t="shared" si="2"/>
        <v>3675.8896544070822</v>
      </c>
      <c r="L17" s="66">
        <f t="shared" si="2"/>
        <v>4004.0538981650107</v>
      </c>
      <c r="M17" s="64">
        <f t="shared" si="0"/>
        <v>4486.4578347951492</v>
      </c>
      <c r="N17" s="65">
        <f t="shared" si="0"/>
        <v>5513.8344816106237</v>
      </c>
      <c r="O17" s="66">
        <f t="shared" si="0"/>
        <v>8008.1077963300213</v>
      </c>
      <c r="P17" s="62"/>
      <c r="Q17" s="33"/>
      <c r="R17" s="33"/>
    </row>
    <row r="18" spans="1:18" x14ac:dyDescent="0.4">
      <c r="A18" s="6">
        <v>10</v>
      </c>
      <c r="B18" s="103">
        <v>44112</v>
      </c>
      <c r="C18" s="104">
        <v>1</v>
      </c>
      <c r="D18" s="105">
        <v>1.27</v>
      </c>
      <c r="E18" s="96">
        <v>-1</v>
      </c>
      <c r="F18" s="60">
        <v>-1</v>
      </c>
      <c r="G18" s="63">
        <f t="shared" si="1"/>
        <v>126898.64852661698</v>
      </c>
      <c r="H18" s="63">
        <f t="shared" si="1"/>
        <v>124202.18493965798</v>
      </c>
      <c r="I18" s="63">
        <f>IF(F18="","",I17+O18)</f>
        <v>137232.27393644213</v>
      </c>
      <c r="J18" s="64">
        <f t="shared" si="2"/>
        <v>3667.2376994494839</v>
      </c>
      <c r="K18" s="65">
        <f t="shared" si="2"/>
        <v>3841.3046888554013</v>
      </c>
      <c r="L18" s="66">
        <f>IF(I17="","",I17*$J$6/100)</f>
        <v>4244.2971320549123</v>
      </c>
      <c r="M18" s="64">
        <f t="shared" si="0"/>
        <v>4657.3918783008448</v>
      </c>
      <c r="N18" s="65">
        <f t="shared" si="0"/>
        <v>-3841.3046888554013</v>
      </c>
      <c r="O18" s="66">
        <f t="shared" si="0"/>
        <v>-4244.2971320549123</v>
      </c>
      <c r="P18" s="33"/>
      <c r="Q18" s="33"/>
      <c r="R18" s="33"/>
    </row>
    <row r="19" spans="1:18" x14ac:dyDescent="0.4">
      <c r="A19" s="6">
        <v>11</v>
      </c>
      <c r="B19" s="103">
        <v>44113</v>
      </c>
      <c r="C19" s="104">
        <v>1</v>
      </c>
      <c r="D19" s="105">
        <v>-1</v>
      </c>
      <c r="E19" s="96">
        <v>-1</v>
      </c>
      <c r="F19" s="60">
        <v>-1</v>
      </c>
      <c r="G19" s="63">
        <f t="shared" si="1"/>
        <v>123091.68907081847</v>
      </c>
      <c r="H19" s="63">
        <f t="shared" si="1"/>
        <v>120476.11939146824</v>
      </c>
      <c r="I19" s="63">
        <f t="shared" si="1"/>
        <v>133115.30571834886</v>
      </c>
      <c r="J19" s="64">
        <f t="shared" si="2"/>
        <v>3806.9594557985092</v>
      </c>
      <c r="K19" s="65">
        <f t="shared" si="2"/>
        <v>3726.0655481897393</v>
      </c>
      <c r="L19" s="66">
        <f t="shared" si="2"/>
        <v>4116.9682180932641</v>
      </c>
      <c r="M19" s="64">
        <f t="shared" si="0"/>
        <v>-3806.9594557985092</v>
      </c>
      <c r="N19" s="65">
        <f t="shared" si="0"/>
        <v>-3726.0655481897393</v>
      </c>
      <c r="O19" s="66">
        <f t="shared" si="0"/>
        <v>-4116.9682180932641</v>
      </c>
      <c r="P19" s="62"/>
      <c r="Q19" s="33"/>
      <c r="R19" s="33"/>
    </row>
    <row r="20" spans="1:18" x14ac:dyDescent="0.4">
      <c r="A20" s="6">
        <v>12</v>
      </c>
      <c r="B20" s="103">
        <v>44110</v>
      </c>
      <c r="C20" s="104">
        <v>1</v>
      </c>
      <c r="D20" s="105">
        <v>-1</v>
      </c>
      <c r="E20" s="96">
        <v>-1</v>
      </c>
      <c r="F20" s="60">
        <v>-1</v>
      </c>
      <c r="G20" s="63">
        <f t="shared" si="1"/>
        <v>119398.93839869391</v>
      </c>
      <c r="H20" s="63">
        <f t="shared" si="1"/>
        <v>116861.83580972419</v>
      </c>
      <c r="I20" s="63">
        <f t="shared" si="1"/>
        <v>129121.84654679839</v>
      </c>
      <c r="J20" s="64">
        <f t="shared" si="2"/>
        <v>3692.7506721245536</v>
      </c>
      <c r="K20" s="65">
        <f t="shared" si="2"/>
        <v>3614.2835817440473</v>
      </c>
      <c r="L20" s="66">
        <f t="shared" si="2"/>
        <v>3993.4591715504662</v>
      </c>
      <c r="M20" s="64">
        <f t="shared" si="0"/>
        <v>-3692.7506721245536</v>
      </c>
      <c r="N20" s="65">
        <f t="shared" si="0"/>
        <v>-3614.2835817440473</v>
      </c>
      <c r="O20" s="66">
        <f t="shared" si="0"/>
        <v>-3993.4591715504662</v>
      </c>
      <c r="P20" s="33"/>
      <c r="Q20" s="33"/>
      <c r="R20" s="33"/>
    </row>
    <row r="21" spans="1:18" x14ac:dyDescent="0.4">
      <c r="A21" s="6">
        <v>13</v>
      </c>
      <c r="B21" s="103">
        <v>44095</v>
      </c>
      <c r="C21" s="104">
        <v>2</v>
      </c>
      <c r="D21" s="105">
        <v>1.27</v>
      </c>
      <c r="E21" s="96">
        <v>1.5</v>
      </c>
      <c r="F21" s="61">
        <v>2</v>
      </c>
      <c r="G21" s="63">
        <f t="shared" si="1"/>
        <v>123948.03795168415</v>
      </c>
      <c r="H21" s="63">
        <f t="shared" si="1"/>
        <v>122120.61842116178</v>
      </c>
      <c r="I21" s="63">
        <f t="shared" si="1"/>
        <v>136869.15733960629</v>
      </c>
      <c r="J21" s="64">
        <f t="shared" si="2"/>
        <v>3581.9681519608171</v>
      </c>
      <c r="K21" s="65">
        <f t="shared" si="2"/>
        <v>3505.8550742917259</v>
      </c>
      <c r="L21" s="66">
        <f t="shared" si="2"/>
        <v>3873.6553964039522</v>
      </c>
      <c r="M21" s="64">
        <f t="shared" si="0"/>
        <v>4549.0995529902375</v>
      </c>
      <c r="N21" s="65">
        <f t="shared" si="0"/>
        <v>5258.7826114375894</v>
      </c>
      <c r="O21" s="66">
        <f t="shared" si="0"/>
        <v>7747.3107928079044</v>
      </c>
      <c r="P21" s="62"/>
      <c r="Q21" s="33"/>
      <c r="R21" s="33"/>
    </row>
    <row r="22" spans="1:18" x14ac:dyDescent="0.4">
      <c r="A22" s="6">
        <v>14</v>
      </c>
      <c r="B22" s="103">
        <v>44096</v>
      </c>
      <c r="C22" s="104">
        <v>2</v>
      </c>
      <c r="D22" s="105">
        <v>-1</v>
      </c>
      <c r="E22" s="96">
        <v>-1</v>
      </c>
      <c r="F22" s="60">
        <v>-1</v>
      </c>
      <c r="G22" s="63">
        <f t="shared" si="1"/>
        <v>120229.59681313363</v>
      </c>
      <c r="H22" s="63">
        <f t="shared" si="1"/>
        <v>118456.99986852692</v>
      </c>
      <c r="I22" s="63">
        <f t="shared" si="1"/>
        <v>132763.0826194181</v>
      </c>
      <c r="J22" s="64">
        <f t="shared" si="2"/>
        <v>3718.4411385505246</v>
      </c>
      <c r="K22" s="65">
        <f t="shared" si="2"/>
        <v>3663.6185526348536</v>
      </c>
      <c r="L22" s="66">
        <f t="shared" si="2"/>
        <v>4106.0747201881886</v>
      </c>
      <c r="M22" s="64">
        <f t="shared" si="0"/>
        <v>-3718.4411385505246</v>
      </c>
      <c r="N22" s="65">
        <f t="shared" si="0"/>
        <v>-3663.6185526348536</v>
      </c>
      <c r="O22" s="66">
        <f t="shared" si="0"/>
        <v>-4106.0747201881886</v>
      </c>
      <c r="P22" s="33"/>
      <c r="Q22" s="33"/>
      <c r="R22" s="33"/>
    </row>
    <row r="23" spans="1:18" x14ac:dyDescent="0.4">
      <c r="A23" s="6">
        <v>15</v>
      </c>
      <c r="B23" s="103">
        <v>44085</v>
      </c>
      <c r="C23" s="104">
        <v>2</v>
      </c>
      <c r="D23" s="105">
        <v>-1</v>
      </c>
      <c r="E23" s="96">
        <v>-1</v>
      </c>
      <c r="F23" s="60">
        <v>-1</v>
      </c>
      <c r="G23" s="63">
        <f t="shared" si="1"/>
        <v>116622.70890873962</v>
      </c>
      <c r="H23" s="63">
        <f t="shared" si="1"/>
        <v>114903.28987247111</v>
      </c>
      <c r="I23" s="63">
        <f t="shared" si="1"/>
        <v>128780.19014083556</v>
      </c>
      <c r="J23" s="64">
        <f t="shared" si="2"/>
        <v>3606.8879043940087</v>
      </c>
      <c r="K23" s="65">
        <f t="shared" si="2"/>
        <v>3553.7099960558076</v>
      </c>
      <c r="L23" s="66">
        <f t="shared" si="2"/>
        <v>3982.8924785825429</v>
      </c>
      <c r="M23" s="64">
        <f t="shared" si="0"/>
        <v>-3606.8879043940087</v>
      </c>
      <c r="N23" s="65">
        <f t="shared" si="0"/>
        <v>-3553.7099960558076</v>
      </c>
      <c r="O23" s="66">
        <f t="shared" si="0"/>
        <v>-3982.8924785825429</v>
      </c>
      <c r="P23" s="33"/>
      <c r="Q23" s="33"/>
      <c r="R23" s="33"/>
    </row>
    <row r="24" spans="1:18" x14ac:dyDescent="0.4">
      <c r="A24" s="6">
        <v>16</v>
      </c>
      <c r="B24" s="103">
        <v>44082</v>
      </c>
      <c r="C24" s="104">
        <v>2</v>
      </c>
      <c r="D24" s="105">
        <v>1.27</v>
      </c>
      <c r="E24" s="96">
        <v>1.5</v>
      </c>
      <c r="F24" s="61">
        <v>2</v>
      </c>
      <c r="G24" s="63">
        <f t="shared" si="1"/>
        <v>121066.0341181626</v>
      </c>
      <c r="H24" s="63">
        <f t="shared" si="1"/>
        <v>120073.93791673231</v>
      </c>
      <c r="I24" s="63">
        <f t="shared" si="1"/>
        <v>136507.00154928569</v>
      </c>
      <c r="J24" s="64">
        <f t="shared" si="2"/>
        <v>3498.6812672621886</v>
      </c>
      <c r="K24" s="65">
        <f t="shared" si="2"/>
        <v>3447.0986961741332</v>
      </c>
      <c r="L24" s="66">
        <f t="shared" si="2"/>
        <v>3863.4057042250665</v>
      </c>
      <c r="M24" s="64">
        <f t="shared" si="0"/>
        <v>4443.3252094229792</v>
      </c>
      <c r="N24" s="65">
        <f t="shared" si="0"/>
        <v>5170.6480442612001</v>
      </c>
      <c r="O24" s="66">
        <f t="shared" si="0"/>
        <v>7726.8114084501331</v>
      </c>
      <c r="P24" s="33"/>
      <c r="Q24" s="33"/>
      <c r="R24" s="33"/>
    </row>
    <row r="25" spans="1:18" x14ac:dyDescent="0.4">
      <c r="A25" s="6">
        <v>17</v>
      </c>
      <c r="B25" s="103">
        <v>44057</v>
      </c>
      <c r="C25" s="104">
        <v>2</v>
      </c>
      <c r="D25" s="105">
        <v>-1</v>
      </c>
      <c r="E25" s="96">
        <v>-1</v>
      </c>
      <c r="F25" s="60">
        <v>-1</v>
      </c>
      <c r="G25" s="63">
        <f t="shared" si="1"/>
        <v>117434.05309461772</v>
      </c>
      <c r="H25" s="63">
        <f t="shared" si="1"/>
        <v>116471.71977923033</v>
      </c>
      <c r="I25" s="63">
        <f t="shared" si="1"/>
        <v>132411.79150280711</v>
      </c>
      <c r="J25" s="64">
        <f t="shared" si="2"/>
        <v>3631.9810235448781</v>
      </c>
      <c r="K25" s="65">
        <f t="shared" si="2"/>
        <v>3602.2181375019695</v>
      </c>
      <c r="L25" s="66">
        <f t="shared" si="2"/>
        <v>4095.2100464785703</v>
      </c>
      <c r="M25" s="64">
        <f t="shared" ref="M25:O58" si="3">IF(D25="","",J25*D25)</f>
        <v>-3631.9810235448781</v>
      </c>
      <c r="N25" s="65">
        <f t="shared" si="3"/>
        <v>-3602.2181375019695</v>
      </c>
      <c r="O25" s="66">
        <f t="shared" si="3"/>
        <v>-4095.2100464785703</v>
      </c>
      <c r="P25" s="33"/>
      <c r="Q25" s="33"/>
      <c r="R25" s="33"/>
    </row>
    <row r="26" spans="1:18" x14ac:dyDescent="0.4">
      <c r="A26" s="6">
        <v>18</v>
      </c>
      <c r="B26" s="103">
        <v>44053</v>
      </c>
      <c r="C26" s="104">
        <v>2</v>
      </c>
      <c r="D26" s="105">
        <v>-1</v>
      </c>
      <c r="E26" s="96">
        <v>-1</v>
      </c>
      <c r="F26" s="60">
        <v>-1</v>
      </c>
      <c r="G26" s="63">
        <f t="shared" ref="G26:I41" si="4">IF(D26="","",G25+M26)</f>
        <v>113911.03150177919</v>
      </c>
      <c r="H26" s="63">
        <f t="shared" si="4"/>
        <v>112977.56818585342</v>
      </c>
      <c r="I26" s="63">
        <f t="shared" si="4"/>
        <v>128439.4377577229</v>
      </c>
      <c r="J26" s="64">
        <f t="shared" ref="J26:L45" si="5">IF(G25="","",G25*$J$6/100)</f>
        <v>3523.0215928385314</v>
      </c>
      <c r="K26" s="65">
        <f t="shared" si="5"/>
        <v>3494.1515933769101</v>
      </c>
      <c r="L26" s="66">
        <f t="shared" si="5"/>
        <v>3972.3537450842136</v>
      </c>
      <c r="M26" s="64">
        <f t="shared" si="3"/>
        <v>-3523.0215928385314</v>
      </c>
      <c r="N26" s="65">
        <f t="shared" si="3"/>
        <v>-3494.1515933769101</v>
      </c>
      <c r="O26" s="66">
        <f t="shared" si="3"/>
        <v>-3972.3537450842136</v>
      </c>
      <c r="P26" s="33"/>
      <c r="Q26" s="33"/>
      <c r="R26" s="33"/>
    </row>
    <row r="27" spans="1:18" x14ac:dyDescent="0.4">
      <c r="A27" s="6">
        <v>19</v>
      </c>
      <c r="B27" s="103">
        <v>44047</v>
      </c>
      <c r="C27" s="104">
        <v>1</v>
      </c>
      <c r="D27" s="105">
        <v>1.27</v>
      </c>
      <c r="E27" s="96">
        <v>1.5</v>
      </c>
      <c r="F27" s="60">
        <v>2</v>
      </c>
      <c r="G27" s="63">
        <f t="shared" si="4"/>
        <v>118251.04180199698</v>
      </c>
      <c r="H27" s="63">
        <f t="shared" si="4"/>
        <v>118061.55875421682</v>
      </c>
      <c r="I27" s="63">
        <f t="shared" si="4"/>
        <v>136145.80402318627</v>
      </c>
      <c r="J27" s="64">
        <f t="shared" si="5"/>
        <v>3417.3309450533752</v>
      </c>
      <c r="K27" s="65">
        <f t="shared" si="5"/>
        <v>3389.3270455756028</v>
      </c>
      <c r="L27" s="66">
        <f t="shared" si="5"/>
        <v>3853.1831327316868</v>
      </c>
      <c r="M27" s="64">
        <f t="shared" si="3"/>
        <v>4340.0103002177866</v>
      </c>
      <c r="N27" s="65">
        <f t="shared" si="3"/>
        <v>5083.9905683634042</v>
      </c>
      <c r="O27" s="66">
        <f t="shared" si="3"/>
        <v>7706.3662654633736</v>
      </c>
      <c r="P27" s="33"/>
      <c r="Q27" s="33"/>
      <c r="R27" s="33"/>
    </row>
    <row r="28" spans="1:18" x14ac:dyDescent="0.4">
      <c r="A28" s="6">
        <v>20</v>
      </c>
      <c r="B28" s="103">
        <v>44033</v>
      </c>
      <c r="C28" s="104">
        <v>2</v>
      </c>
      <c r="D28" s="105">
        <v>-1</v>
      </c>
      <c r="E28" s="96">
        <v>-1</v>
      </c>
      <c r="F28" s="60">
        <v>-1</v>
      </c>
      <c r="G28" s="63">
        <f t="shared" si="4"/>
        <v>114703.51054793707</v>
      </c>
      <c r="H28" s="63">
        <f t="shared" si="4"/>
        <v>114519.71199159032</v>
      </c>
      <c r="I28" s="63">
        <f t="shared" si="4"/>
        <v>132061.42990249069</v>
      </c>
      <c r="J28" s="64">
        <f t="shared" si="5"/>
        <v>3547.5312540599093</v>
      </c>
      <c r="K28" s="65">
        <f t="shared" si="5"/>
        <v>3541.8467626265046</v>
      </c>
      <c r="L28" s="66">
        <f t="shared" si="5"/>
        <v>4084.3741206955879</v>
      </c>
      <c r="M28" s="64">
        <f t="shared" si="3"/>
        <v>-3547.5312540599093</v>
      </c>
      <c r="N28" s="65">
        <f t="shared" si="3"/>
        <v>-3541.8467626265046</v>
      </c>
      <c r="O28" s="66">
        <f t="shared" si="3"/>
        <v>-4084.3741206955879</v>
      </c>
      <c r="P28" s="33"/>
      <c r="Q28" s="33"/>
      <c r="R28" s="33"/>
    </row>
    <row r="29" spans="1:18" x14ac:dyDescent="0.4">
      <c r="A29" s="6">
        <v>21</v>
      </c>
      <c r="B29" s="103">
        <v>44032</v>
      </c>
      <c r="C29" s="104">
        <v>1</v>
      </c>
      <c r="D29" s="105">
        <v>1.27</v>
      </c>
      <c r="E29" s="96">
        <v>1.5</v>
      </c>
      <c r="F29" s="60">
        <v>2</v>
      </c>
      <c r="G29" s="63">
        <f t="shared" si="4"/>
        <v>119073.71429981347</v>
      </c>
      <c r="H29" s="63">
        <f t="shared" si="4"/>
        <v>119673.09903121188</v>
      </c>
      <c r="I29" s="63">
        <f t="shared" si="4"/>
        <v>139985.11569664013</v>
      </c>
      <c r="J29" s="64">
        <f t="shared" si="5"/>
        <v>3441.1053164381119</v>
      </c>
      <c r="K29" s="65">
        <f t="shared" si="5"/>
        <v>3435.5913597477092</v>
      </c>
      <c r="L29" s="66">
        <f t="shared" si="5"/>
        <v>3961.8428970747209</v>
      </c>
      <c r="M29" s="64">
        <f t="shared" si="3"/>
        <v>4370.2037518764018</v>
      </c>
      <c r="N29" s="65">
        <f t="shared" si="3"/>
        <v>5153.3870396215643</v>
      </c>
      <c r="O29" s="66">
        <f t="shared" si="3"/>
        <v>7923.6857941494418</v>
      </c>
      <c r="P29" s="33"/>
      <c r="Q29" s="33"/>
      <c r="R29" s="33"/>
    </row>
    <row r="30" spans="1:18" x14ac:dyDescent="0.4">
      <c r="A30" s="6">
        <v>22</v>
      </c>
      <c r="B30" s="103">
        <v>44027</v>
      </c>
      <c r="C30" s="104">
        <v>1</v>
      </c>
      <c r="D30" s="105">
        <v>1.27</v>
      </c>
      <c r="E30" s="96">
        <v>-1</v>
      </c>
      <c r="F30" s="60">
        <v>-1</v>
      </c>
      <c r="G30" s="63">
        <f t="shared" si="4"/>
        <v>123610.42281463636</v>
      </c>
      <c r="H30" s="63">
        <f t="shared" si="4"/>
        <v>116082.90606027552</v>
      </c>
      <c r="I30" s="63">
        <f t="shared" si="4"/>
        <v>135785.56222574093</v>
      </c>
      <c r="J30" s="64">
        <f t="shared" si="5"/>
        <v>3572.2114289944038</v>
      </c>
      <c r="K30" s="65">
        <f t="shared" si="5"/>
        <v>3590.1929709363567</v>
      </c>
      <c r="L30" s="66">
        <f t="shared" si="5"/>
        <v>4199.5534708992045</v>
      </c>
      <c r="M30" s="64">
        <f t="shared" si="3"/>
        <v>4536.7085148228925</v>
      </c>
      <c r="N30" s="65">
        <f t="shared" si="3"/>
        <v>-3590.1929709363567</v>
      </c>
      <c r="O30" s="66">
        <f t="shared" si="3"/>
        <v>-4199.5534708992045</v>
      </c>
      <c r="P30" s="33"/>
      <c r="Q30" s="33"/>
      <c r="R30" s="33"/>
    </row>
    <row r="31" spans="1:18" x14ac:dyDescent="0.4">
      <c r="A31" s="6">
        <v>23</v>
      </c>
      <c r="B31" s="103">
        <v>44019</v>
      </c>
      <c r="C31" s="104">
        <v>2</v>
      </c>
      <c r="D31" s="105">
        <v>-1</v>
      </c>
      <c r="E31" s="96">
        <v>-1</v>
      </c>
      <c r="F31" s="60">
        <v>-1</v>
      </c>
      <c r="G31" s="63">
        <f t="shared" si="4"/>
        <v>119902.11013019727</v>
      </c>
      <c r="H31" s="63">
        <f t="shared" si="4"/>
        <v>112600.41887846726</v>
      </c>
      <c r="I31" s="63">
        <f t="shared" si="4"/>
        <v>131711.99535896871</v>
      </c>
      <c r="J31" s="64">
        <f t="shared" si="5"/>
        <v>3708.3126844390908</v>
      </c>
      <c r="K31" s="65">
        <f t="shared" si="5"/>
        <v>3482.4871818082656</v>
      </c>
      <c r="L31" s="66">
        <f t="shared" si="5"/>
        <v>4073.566866772228</v>
      </c>
      <c r="M31" s="64">
        <f t="shared" si="3"/>
        <v>-3708.3126844390908</v>
      </c>
      <c r="N31" s="65">
        <f t="shared" si="3"/>
        <v>-3482.4871818082656</v>
      </c>
      <c r="O31" s="66">
        <f t="shared" si="3"/>
        <v>-4073.566866772228</v>
      </c>
      <c r="P31" s="33"/>
      <c r="Q31" s="33"/>
      <c r="R31" s="33"/>
    </row>
    <row r="32" spans="1:18" x14ac:dyDescent="0.4">
      <c r="A32" s="6">
        <v>24</v>
      </c>
      <c r="B32" s="103">
        <v>44007</v>
      </c>
      <c r="C32" s="104">
        <v>2</v>
      </c>
      <c r="D32" s="105">
        <v>1.27</v>
      </c>
      <c r="E32" s="96">
        <v>1.5</v>
      </c>
      <c r="F32" s="60">
        <v>2</v>
      </c>
      <c r="G32" s="63">
        <f t="shared" si="4"/>
        <v>124470.38052615778</v>
      </c>
      <c r="H32" s="63">
        <f t="shared" si="4"/>
        <v>117667.43772799829</v>
      </c>
      <c r="I32" s="63">
        <f t="shared" si="4"/>
        <v>139614.71508050684</v>
      </c>
      <c r="J32" s="64">
        <f t="shared" si="5"/>
        <v>3597.063303905918</v>
      </c>
      <c r="K32" s="65">
        <f t="shared" si="5"/>
        <v>3378.0125663540175</v>
      </c>
      <c r="L32" s="66">
        <f t="shared" si="5"/>
        <v>3951.359860769061</v>
      </c>
      <c r="M32" s="64">
        <f t="shared" si="3"/>
        <v>4568.270395960516</v>
      </c>
      <c r="N32" s="65">
        <f t="shared" si="3"/>
        <v>5067.0188495310267</v>
      </c>
      <c r="O32" s="66">
        <f t="shared" si="3"/>
        <v>7902.719721538122</v>
      </c>
      <c r="P32" s="33"/>
      <c r="Q32" s="33"/>
      <c r="R32" s="33"/>
    </row>
    <row r="33" spans="1:18" x14ac:dyDescent="0.4">
      <c r="A33" s="6">
        <v>25</v>
      </c>
      <c r="B33" s="103">
        <v>44007</v>
      </c>
      <c r="C33" s="104">
        <v>2</v>
      </c>
      <c r="D33" s="105">
        <v>1.27</v>
      </c>
      <c r="E33" s="96">
        <v>-1</v>
      </c>
      <c r="F33" s="60">
        <v>-1</v>
      </c>
      <c r="G33" s="63">
        <f t="shared" si="4"/>
        <v>129212.70202420439</v>
      </c>
      <c r="H33" s="63">
        <f t="shared" si="4"/>
        <v>114137.41459615834</v>
      </c>
      <c r="I33" s="63">
        <f t="shared" si="4"/>
        <v>135426.27362809164</v>
      </c>
      <c r="J33" s="64">
        <f t="shared" si="5"/>
        <v>3734.1114157847333</v>
      </c>
      <c r="K33" s="65">
        <f t="shared" si="5"/>
        <v>3530.0231318399483</v>
      </c>
      <c r="L33" s="66">
        <f t="shared" si="5"/>
        <v>4188.4414524152053</v>
      </c>
      <c r="M33" s="64">
        <f t="shared" si="3"/>
        <v>4742.3214980466109</v>
      </c>
      <c r="N33" s="65">
        <f t="shared" si="3"/>
        <v>-3530.0231318399483</v>
      </c>
      <c r="O33" s="66">
        <f t="shared" si="3"/>
        <v>-4188.4414524152053</v>
      </c>
      <c r="P33" s="33"/>
      <c r="Q33" s="33"/>
      <c r="R33" s="33"/>
    </row>
    <row r="34" spans="1:18" x14ac:dyDescent="0.4">
      <c r="A34" s="6">
        <v>26</v>
      </c>
      <c r="B34" s="103">
        <v>44004</v>
      </c>
      <c r="C34" s="104">
        <v>1</v>
      </c>
      <c r="D34" s="105">
        <v>1.27</v>
      </c>
      <c r="E34" s="96">
        <v>1.5</v>
      </c>
      <c r="F34" s="61">
        <v>2</v>
      </c>
      <c r="G34" s="63">
        <f t="shared" si="4"/>
        <v>134135.70597132659</v>
      </c>
      <c r="H34" s="63">
        <f t="shared" si="4"/>
        <v>119273.59825298547</v>
      </c>
      <c r="I34" s="63">
        <f t="shared" si="4"/>
        <v>143551.85004577713</v>
      </c>
      <c r="J34" s="64">
        <f t="shared" si="5"/>
        <v>3876.3810607261316</v>
      </c>
      <c r="K34" s="65">
        <f t="shared" si="5"/>
        <v>3424.1224378847505</v>
      </c>
      <c r="L34" s="66">
        <f t="shared" si="5"/>
        <v>4062.7882088427491</v>
      </c>
      <c r="M34" s="64">
        <f t="shared" si="3"/>
        <v>4923.0039471221871</v>
      </c>
      <c r="N34" s="65">
        <f t="shared" si="3"/>
        <v>5136.1836568271256</v>
      </c>
      <c r="O34" s="66">
        <f t="shared" si="3"/>
        <v>8125.5764176854982</v>
      </c>
      <c r="P34" s="33"/>
      <c r="Q34" s="33"/>
      <c r="R34" s="33"/>
    </row>
    <row r="35" spans="1:18" x14ac:dyDescent="0.4">
      <c r="A35" s="6">
        <v>27</v>
      </c>
      <c r="B35" s="103">
        <v>44001</v>
      </c>
      <c r="C35" s="104">
        <v>2</v>
      </c>
      <c r="D35" s="105">
        <v>-1</v>
      </c>
      <c r="E35" s="96">
        <v>-1</v>
      </c>
      <c r="F35" s="60">
        <v>-1</v>
      </c>
      <c r="G35" s="63">
        <f t="shared" si="4"/>
        <v>130111.6347921868</v>
      </c>
      <c r="H35" s="63">
        <f t="shared" si="4"/>
        <v>115695.39030539591</v>
      </c>
      <c r="I35" s="63">
        <f t="shared" si="4"/>
        <v>139245.29454440382</v>
      </c>
      <c r="J35" s="64">
        <f t="shared" si="5"/>
        <v>4024.071179139798</v>
      </c>
      <c r="K35" s="65">
        <f t="shared" si="5"/>
        <v>3578.2079475895644</v>
      </c>
      <c r="L35" s="66">
        <f t="shared" si="5"/>
        <v>4306.5555013733137</v>
      </c>
      <c r="M35" s="64">
        <f t="shared" si="3"/>
        <v>-4024.071179139798</v>
      </c>
      <c r="N35" s="65">
        <f t="shared" si="3"/>
        <v>-3578.2079475895644</v>
      </c>
      <c r="O35" s="66">
        <f t="shared" si="3"/>
        <v>-4306.5555013733137</v>
      </c>
      <c r="P35" s="33"/>
      <c r="Q35" s="33"/>
      <c r="R35" s="33"/>
    </row>
    <row r="36" spans="1:18" x14ac:dyDescent="0.4">
      <c r="A36" s="6">
        <v>28</v>
      </c>
      <c r="B36" s="103">
        <v>43994</v>
      </c>
      <c r="C36" s="104">
        <v>1</v>
      </c>
      <c r="D36" s="105">
        <v>-1</v>
      </c>
      <c r="E36" s="96">
        <v>-1</v>
      </c>
      <c r="F36" s="60">
        <v>-1</v>
      </c>
      <c r="G36" s="63">
        <f t="shared" si="4"/>
        <v>126208.2857484212</v>
      </c>
      <c r="H36" s="63">
        <f t="shared" si="4"/>
        <v>112224.52859623403</v>
      </c>
      <c r="I36" s="63">
        <f t="shared" si="4"/>
        <v>135067.93570807172</v>
      </c>
      <c r="J36" s="64">
        <f t="shared" si="5"/>
        <v>3903.3490437656042</v>
      </c>
      <c r="K36" s="65">
        <f t="shared" si="5"/>
        <v>3470.8617091618771</v>
      </c>
      <c r="L36" s="66">
        <f t="shared" si="5"/>
        <v>4177.3588363321151</v>
      </c>
      <c r="M36" s="64">
        <f t="shared" si="3"/>
        <v>-3903.3490437656042</v>
      </c>
      <c r="N36" s="65">
        <f t="shared" si="3"/>
        <v>-3470.8617091618771</v>
      </c>
      <c r="O36" s="66">
        <f t="shared" si="3"/>
        <v>-4177.3588363321151</v>
      </c>
      <c r="P36" s="33"/>
      <c r="Q36" s="33"/>
      <c r="R36" s="33"/>
    </row>
    <row r="37" spans="1:18" x14ac:dyDescent="0.4">
      <c r="A37" s="6">
        <v>29</v>
      </c>
      <c r="B37" s="103">
        <v>43993</v>
      </c>
      <c r="C37" s="104">
        <v>2</v>
      </c>
      <c r="D37" s="105">
        <v>1.27</v>
      </c>
      <c r="E37" s="96">
        <v>1.5</v>
      </c>
      <c r="F37" s="61">
        <v>2</v>
      </c>
      <c r="G37" s="63">
        <f t="shared" si="4"/>
        <v>131016.82143543605</v>
      </c>
      <c r="H37" s="63">
        <f t="shared" si="4"/>
        <v>117274.63238306456</v>
      </c>
      <c r="I37" s="63">
        <f t="shared" si="4"/>
        <v>143172.01185055601</v>
      </c>
      <c r="J37" s="64">
        <f t="shared" si="5"/>
        <v>3786.2485724526359</v>
      </c>
      <c r="K37" s="65">
        <f t="shared" si="5"/>
        <v>3366.7358578870208</v>
      </c>
      <c r="L37" s="66">
        <f t="shared" si="5"/>
        <v>4052.038071242152</v>
      </c>
      <c r="M37" s="64">
        <f t="shared" si="3"/>
        <v>4808.535687014848</v>
      </c>
      <c r="N37" s="65">
        <f t="shared" si="3"/>
        <v>5050.1037868305311</v>
      </c>
      <c r="O37" s="66">
        <f t="shared" si="3"/>
        <v>8104.076142484304</v>
      </c>
      <c r="P37" s="33"/>
      <c r="Q37" s="33"/>
      <c r="R37" s="33"/>
    </row>
    <row r="38" spans="1:18" x14ac:dyDescent="0.4">
      <c r="A38" s="6">
        <v>30</v>
      </c>
      <c r="B38" s="103">
        <v>43992</v>
      </c>
      <c r="C38" s="104">
        <v>1</v>
      </c>
      <c r="D38" s="105">
        <v>-1</v>
      </c>
      <c r="E38" s="96">
        <v>-1</v>
      </c>
      <c r="F38" s="60">
        <v>-1</v>
      </c>
      <c r="G38" s="63">
        <f t="shared" si="4"/>
        <v>127086.31679237298</v>
      </c>
      <c r="H38" s="63">
        <f t="shared" si="4"/>
        <v>113756.39341157262</v>
      </c>
      <c r="I38" s="63">
        <f t="shared" si="4"/>
        <v>138876.85149503933</v>
      </c>
      <c r="J38" s="64">
        <f t="shared" si="5"/>
        <v>3930.5046430630819</v>
      </c>
      <c r="K38" s="65">
        <f t="shared" si="5"/>
        <v>3518.2389714919368</v>
      </c>
      <c r="L38" s="66">
        <f t="shared" si="5"/>
        <v>4295.1603555166803</v>
      </c>
      <c r="M38" s="64">
        <f t="shared" si="3"/>
        <v>-3930.5046430630819</v>
      </c>
      <c r="N38" s="65">
        <f t="shared" si="3"/>
        <v>-3518.2389714919368</v>
      </c>
      <c r="O38" s="66">
        <f t="shared" si="3"/>
        <v>-4295.1603555166803</v>
      </c>
      <c r="P38" s="33"/>
      <c r="Q38" s="33"/>
      <c r="R38" s="33"/>
    </row>
    <row r="39" spans="1:18" x14ac:dyDescent="0.4">
      <c r="A39" s="6">
        <v>31</v>
      </c>
      <c r="B39" s="103">
        <v>43980</v>
      </c>
      <c r="C39" s="104">
        <v>1</v>
      </c>
      <c r="D39" s="105">
        <v>1.27</v>
      </c>
      <c r="E39" s="96">
        <v>-1</v>
      </c>
      <c r="F39" s="60">
        <v>-1</v>
      </c>
      <c r="G39" s="63">
        <f t="shared" si="4"/>
        <v>131928.30546216239</v>
      </c>
      <c r="H39" s="63">
        <f t="shared" si="4"/>
        <v>110343.70160922543</v>
      </c>
      <c r="I39" s="63">
        <f t="shared" si="4"/>
        <v>134710.54595018816</v>
      </c>
      <c r="J39" s="64">
        <f t="shared" si="5"/>
        <v>3812.5895037711894</v>
      </c>
      <c r="K39" s="65">
        <f t="shared" si="5"/>
        <v>3412.6918023471785</v>
      </c>
      <c r="L39" s="66">
        <f t="shared" si="5"/>
        <v>4166.3055448511805</v>
      </c>
      <c r="M39" s="64">
        <f t="shared" si="3"/>
        <v>4841.9886697894108</v>
      </c>
      <c r="N39" s="65">
        <f t="shared" si="3"/>
        <v>-3412.6918023471785</v>
      </c>
      <c r="O39" s="66">
        <f t="shared" si="3"/>
        <v>-4166.3055448511805</v>
      </c>
      <c r="P39" s="33"/>
      <c r="Q39" s="33"/>
      <c r="R39" s="33"/>
    </row>
    <row r="40" spans="1:18" x14ac:dyDescent="0.4">
      <c r="A40" s="6">
        <v>32</v>
      </c>
      <c r="B40" s="103">
        <v>43944</v>
      </c>
      <c r="C40" s="104">
        <v>2</v>
      </c>
      <c r="D40" s="105">
        <v>-1</v>
      </c>
      <c r="E40" s="96">
        <v>-1</v>
      </c>
      <c r="F40" s="60">
        <v>-1</v>
      </c>
      <c r="G40" s="63">
        <f t="shared" si="4"/>
        <v>127970.45629829752</v>
      </c>
      <c r="H40" s="63">
        <f t="shared" si="4"/>
        <v>107033.39056094867</v>
      </c>
      <c r="I40" s="63">
        <f t="shared" si="4"/>
        <v>130669.22957168252</v>
      </c>
      <c r="J40" s="64">
        <f t="shared" si="5"/>
        <v>3957.849163864872</v>
      </c>
      <c r="K40" s="65">
        <f t="shared" si="5"/>
        <v>3310.3110482767634</v>
      </c>
      <c r="L40" s="66">
        <f t="shared" si="5"/>
        <v>4041.3163785056445</v>
      </c>
      <c r="M40" s="64">
        <f t="shared" si="3"/>
        <v>-3957.849163864872</v>
      </c>
      <c r="N40" s="65">
        <f t="shared" si="3"/>
        <v>-3310.3110482767634</v>
      </c>
      <c r="O40" s="66">
        <f t="shared" si="3"/>
        <v>-4041.3163785056445</v>
      </c>
      <c r="P40" s="33"/>
      <c r="Q40" s="33"/>
      <c r="R40" s="33"/>
    </row>
    <row r="41" spans="1:18" x14ac:dyDescent="0.4">
      <c r="A41" s="6">
        <v>33</v>
      </c>
      <c r="B41" s="103">
        <v>43943</v>
      </c>
      <c r="C41" s="104">
        <v>1</v>
      </c>
      <c r="D41" s="105">
        <v>-1</v>
      </c>
      <c r="E41" s="96">
        <v>-1</v>
      </c>
      <c r="F41" s="60">
        <v>-1</v>
      </c>
      <c r="G41" s="63">
        <f t="shared" si="4"/>
        <v>124131.34260934859</v>
      </c>
      <c r="H41" s="63">
        <f t="shared" si="4"/>
        <v>103822.38884412021</v>
      </c>
      <c r="I41" s="63">
        <f t="shared" si="4"/>
        <v>126749.15268453205</v>
      </c>
      <c r="J41" s="64">
        <f t="shared" si="5"/>
        <v>3839.1136889489258</v>
      </c>
      <c r="K41" s="65">
        <f t="shared" si="5"/>
        <v>3211.0017168284603</v>
      </c>
      <c r="L41" s="66">
        <f t="shared" si="5"/>
        <v>3920.0768871504756</v>
      </c>
      <c r="M41" s="64">
        <f t="shared" si="3"/>
        <v>-3839.1136889489258</v>
      </c>
      <c r="N41" s="65">
        <f t="shared" si="3"/>
        <v>-3211.0017168284603</v>
      </c>
      <c r="O41" s="66">
        <f t="shared" si="3"/>
        <v>-3920.0768871504756</v>
      </c>
      <c r="P41" s="33"/>
      <c r="Q41" s="33"/>
      <c r="R41" s="33"/>
    </row>
    <row r="42" spans="1:18" x14ac:dyDescent="0.4">
      <c r="A42" s="6">
        <v>34</v>
      </c>
      <c r="B42" s="103">
        <v>43938</v>
      </c>
      <c r="C42" s="104">
        <v>1</v>
      </c>
      <c r="D42" s="105">
        <v>-1</v>
      </c>
      <c r="E42" s="96">
        <v>-1</v>
      </c>
      <c r="F42" s="60">
        <v>-1</v>
      </c>
      <c r="G42" s="63">
        <f t="shared" ref="G42:I42" si="6">IF(D42="","",G41+M42)</f>
        <v>120407.40233106814</v>
      </c>
      <c r="H42" s="63">
        <f t="shared" si="6"/>
        <v>100707.71717879661</v>
      </c>
      <c r="I42" s="63">
        <f t="shared" si="6"/>
        <v>122946.67810399609</v>
      </c>
      <c r="J42" s="64">
        <f t="shared" si="5"/>
        <v>3723.9402782804577</v>
      </c>
      <c r="K42" s="65">
        <f t="shared" si="5"/>
        <v>3114.6716653236067</v>
      </c>
      <c r="L42" s="66">
        <f t="shared" si="5"/>
        <v>3802.4745805359616</v>
      </c>
      <c r="M42" s="64">
        <f>IF(D42="","",J42*D42)</f>
        <v>-3723.9402782804577</v>
      </c>
      <c r="N42" s="65">
        <f t="shared" si="3"/>
        <v>-3114.6716653236067</v>
      </c>
      <c r="O42" s="66">
        <f t="shared" si="3"/>
        <v>-3802.4745805359616</v>
      </c>
      <c r="P42" s="33"/>
      <c r="Q42" s="33"/>
      <c r="R42" s="33"/>
    </row>
    <row r="43" spans="1:18" x14ac:dyDescent="0.4">
      <c r="A43" s="3">
        <v>35</v>
      </c>
      <c r="B43" s="103">
        <v>43936</v>
      </c>
      <c r="C43" s="104">
        <v>1</v>
      </c>
      <c r="D43" s="105">
        <v>-1</v>
      </c>
      <c r="E43" s="96">
        <v>-1</v>
      </c>
      <c r="F43" s="60">
        <v>-1</v>
      </c>
      <c r="G43" s="63">
        <f>IF(D43="","",G42+M43)</f>
        <v>116795.18026113609</v>
      </c>
      <c r="H43" s="63">
        <f>IF(E43="","",H42+N43)</f>
        <v>97686.485663432715</v>
      </c>
      <c r="I43" s="63">
        <f>IF(F43="","",I42+O43)</f>
        <v>119258.27776087621</v>
      </c>
      <c r="J43" s="64">
        <f t="shared" si="5"/>
        <v>3612.2220699320442</v>
      </c>
      <c r="K43" s="65">
        <f t="shared" si="5"/>
        <v>3021.2315153638983</v>
      </c>
      <c r="L43" s="66">
        <f t="shared" si="5"/>
        <v>3688.4003431198826</v>
      </c>
      <c r="M43" s="64">
        <f t="shared" si="3"/>
        <v>-3612.2220699320442</v>
      </c>
      <c r="N43" s="65">
        <f t="shared" si="3"/>
        <v>-3021.2315153638983</v>
      </c>
      <c r="O43" s="66">
        <f t="shared" si="3"/>
        <v>-3688.4003431198826</v>
      </c>
    </row>
    <row r="44" spans="1:18" x14ac:dyDescent="0.4">
      <c r="A44" s="6">
        <v>36</v>
      </c>
      <c r="B44" s="103">
        <v>43935</v>
      </c>
      <c r="C44" s="104">
        <v>2</v>
      </c>
      <c r="D44" s="105">
        <v>1.27</v>
      </c>
      <c r="E44" s="96">
        <v>1.5</v>
      </c>
      <c r="F44" s="60">
        <v>-1</v>
      </c>
      <c r="G44" s="63">
        <f t="shared" ref="G44:I57" si="7">IF(D44="","",G43+M44)</f>
        <v>121245.07662908538</v>
      </c>
      <c r="H44" s="63">
        <f t="shared" si="7"/>
        <v>102082.37751828719</v>
      </c>
      <c r="I44" s="63">
        <f t="shared" si="7"/>
        <v>115680.52942804992</v>
      </c>
      <c r="J44" s="64">
        <f t="shared" si="5"/>
        <v>3503.8554078340826</v>
      </c>
      <c r="K44" s="65">
        <f t="shared" si="5"/>
        <v>2930.5945699029812</v>
      </c>
      <c r="L44" s="66">
        <f t="shared" si="5"/>
        <v>3577.7483328262861</v>
      </c>
      <c r="M44" s="64">
        <f>IF(D44="","",J44*D44)</f>
        <v>4449.8963679492854</v>
      </c>
      <c r="N44" s="65">
        <f t="shared" si="3"/>
        <v>4395.8918548544716</v>
      </c>
      <c r="O44" s="66">
        <f t="shared" si="3"/>
        <v>-3577.7483328262861</v>
      </c>
    </row>
    <row r="45" spans="1:18" x14ac:dyDescent="0.4">
      <c r="A45" s="6">
        <v>37</v>
      </c>
      <c r="B45" s="103">
        <v>43931</v>
      </c>
      <c r="C45" s="104">
        <v>1</v>
      </c>
      <c r="D45" s="105">
        <v>-1</v>
      </c>
      <c r="E45" s="96">
        <v>-1</v>
      </c>
      <c r="F45" s="60">
        <v>-1</v>
      </c>
      <c r="G45" s="63">
        <f t="shared" si="7"/>
        <v>117607.72433021282</v>
      </c>
      <c r="H45" s="63">
        <f t="shared" si="7"/>
        <v>99019.906192738577</v>
      </c>
      <c r="I45" s="63">
        <f t="shared" si="7"/>
        <v>112210.11354520843</v>
      </c>
      <c r="J45" s="64">
        <f t="shared" si="5"/>
        <v>3637.3522988725617</v>
      </c>
      <c r="K45" s="65">
        <f t="shared" si="5"/>
        <v>3062.4713255486158</v>
      </c>
      <c r="L45" s="66">
        <f t="shared" si="5"/>
        <v>3470.4158828414975</v>
      </c>
      <c r="M45" s="64">
        <f t="shared" si="3"/>
        <v>-3637.3522988725617</v>
      </c>
      <c r="N45" s="65">
        <f t="shared" si="3"/>
        <v>-3062.4713255486158</v>
      </c>
      <c r="O45" s="66">
        <f t="shared" si="3"/>
        <v>-3470.4158828414975</v>
      </c>
    </row>
    <row r="46" spans="1:18" x14ac:dyDescent="0.4">
      <c r="A46" s="6">
        <v>38</v>
      </c>
      <c r="B46" s="103">
        <v>43931</v>
      </c>
      <c r="C46" s="104">
        <v>1</v>
      </c>
      <c r="D46" s="105">
        <v>-1</v>
      </c>
      <c r="E46" s="96">
        <v>-1</v>
      </c>
      <c r="F46" s="60">
        <v>-1</v>
      </c>
      <c r="G46" s="63">
        <f t="shared" si="7"/>
        <v>114079.49260030643</v>
      </c>
      <c r="H46" s="63">
        <f t="shared" si="7"/>
        <v>96049.30900695642</v>
      </c>
      <c r="I46" s="63">
        <f t="shared" si="7"/>
        <v>108843.81013885218</v>
      </c>
      <c r="J46" s="64">
        <f t="shared" ref="J46:L56" si="8">IF(G45="","",G45*$J$6/100)</f>
        <v>3528.2317299063848</v>
      </c>
      <c r="K46" s="65">
        <f t="shared" si="8"/>
        <v>2970.5971857821573</v>
      </c>
      <c r="L46" s="66">
        <f t="shared" si="8"/>
        <v>3366.3034063562532</v>
      </c>
      <c r="M46" s="64">
        <f t="shared" si="3"/>
        <v>-3528.2317299063848</v>
      </c>
      <c r="N46" s="65">
        <f t="shared" si="3"/>
        <v>-2970.5971857821573</v>
      </c>
      <c r="O46" s="66">
        <f t="shared" si="3"/>
        <v>-3366.3034063562532</v>
      </c>
    </row>
    <row r="47" spans="1:18" x14ac:dyDescent="0.4">
      <c r="A47" s="6">
        <v>39</v>
      </c>
      <c r="B47" s="103">
        <v>43930</v>
      </c>
      <c r="C47" s="104">
        <v>1</v>
      </c>
      <c r="D47" s="105">
        <v>-1</v>
      </c>
      <c r="E47" s="96">
        <v>-1</v>
      </c>
      <c r="F47" s="60">
        <v>-1</v>
      </c>
      <c r="G47" s="63">
        <f t="shared" si="7"/>
        <v>110657.10782229724</v>
      </c>
      <c r="H47" s="63">
        <f t="shared" si="7"/>
        <v>93167.829736747721</v>
      </c>
      <c r="I47" s="63">
        <f t="shared" si="7"/>
        <v>105578.4958346866</v>
      </c>
      <c r="J47" s="64">
        <f t="shared" si="8"/>
        <v>3422.3847780091933</v>
      </c>
      <c r="K47" s="65">
        <f t="shared" si="8"/>
        <v>2881.4792702086929</v>
      </c>
      <c r="L47" s="66">
        <f t="shared" si="8"/>
        <v>3265.3143041655653</v>
      </c>
      <c r="M47" s="64">
        <f t="shared" si="3"/>
        <v>-3422.3847780091933</v>
      </c>
      <c r="N47" s="65">
        <f t="shared" si="3"/>
        <v>-2881.4792702086929</v>
      </c>
      <c r="O47" s="66">
        <f t="shared" si="3"/>
        <v>-3265.3143041655653</v>
      </c>
    </row>
    <row r="48" spans="1:18" x14ac:dyDescent="0.4">
      <c r="A48" s="6">
        <v>40</v>
      </c>
      <c r="B48" s="103">
        <v>43930</v>
      </c>
      <c r="C48" s="104">
        <v>2</v>
      </c>
      <c r="D48" s="105">
        <v>-1</v>
      </c>
      <c r="E48" s="96">
        <v>-1</v>
      </c>
      <c r="F48" s="60">
        <v>-1</v>
      </c>
      <c r="G48" s="63">
        <f t="shared" si="7"/>
        <v>107337.39458762833</v>
      </c>
      <c r="H48" s="63">
        <f t="shared" si="7"/>
        <v>90372.794844645294</v>
      </c>
      <c r="I48" s="63">
        <f t="shared" si="7"/>
        <v>102411.140959646</v>
      </c>
      <c r="J48" s="64">
        <f t="shared" si="8"/>
        <v>3319.7132346689173</v>
      </c>
      <c r="K48" s="65">
        <f t="shared" si="8"/>
        <v>2795.0348921024315</v>
      </c>
      <c r="L48" s="66">
        <f t="shared" si="8"/>
        <v>3167.354875040598</v>
      </c>
      <c r="M48" s="64">
        <f t="shared" si="3"/>
        <v>-3319.7132346689173</v>
      </c>
      <c r="N48" s="65">
        <f t="shared" si="3"/>
        <v>-2795.0348921024315</v>
      </c>
      <c r="O48" s="66">
        <f t="shared" si="3"/>
        <v>-3167.354875040598</v>
      </c>
    </row>
    <row r="49" spans="1:15" x14ac:dyDescent="0.4">
      <c r="A49" s="6">
        <v>41</v>
      </c>
      <c r="B49" s="103">
        <v>43929</v>
      </c>
      <c r="C49" s="104">
        <v>2</v>
      </c>
      <c r="D49" s="105">
        <v>-1</v>
      </c>
      <c r="E49" s="96">
        <v>-1</v>
      </c>
      <c r="F49" s="60">
        <v>-1</v>
      </c>
      <c r="G49" s="63">
        <f t="shared" si="7"/>
        <v>104117.27274999948</v>
      </c>
      <c r="H49" s="63">
        <f t="shared" si="7"/>
        <v>87661.610999305936</v>
      </c>
      <c r="I49" s="63">
        <f t="shared" si="7"/>
        <v>99338.806730856624</v>
      </c>
      <c r="J49" s="64">
        <f t="shared" si="8"/>
        <v>3220.1218376288498</v>
      </c>
      <c r="K49" s="65">
        <f t="shared" si="8"/>
        <v>2711.1838453393589</v>
      </c>
      <c r="L49" s="66">
        <f t="shared" si="8"/>
        <v>3072.3342287893802</v>
      </c>
      <c r="M49" s="64">
        <f t="shared" si="3"/>
        <v>-3220.1218376288498</v>
      </c>
      <c r="N49" s="65">
        <f t="shared" si="3"/>
        <v>-2711.1838453393589</v>
      </c>
      <c r="O49" s="66">
        <f t="shared" si="3"/>
        <v>-3072.3342287893802</v>
      </c>
    </row>
    <row r="50" spans="1:15" x14ac:dyDescent="0.4">
      <c r="A50" s="6">
        <v>42</v>
      </c>
      <c r="B50" s="103">
        <v>43928</v>
      </c>
      <c r="C50" s="104">
        <v>2</v>
      </c>
      <c r="D50" s="105">
        <v>-1</v>
      </c>
      <c r="E50" s="96">
        <v>-1</v>
      </c>
      <c r="F50" s="60">
        <v>-1</v>
      </c>
      <c r="G50" s="63">
        <f t="shared" si="7"/>
        <v>100993.75456749949</v>
      </c>
      <c r="H50" s="63">
        <f t="shared" si="7"/>
        <v>85031.762669326752</v>
      </c>
      <c r="I50" s="63">
        <f t="shared" si="7"/>
        <v>96358.642528930926</v>
      </c>
      <c r="J50" s="64">
        <f t="shared" si="8"/>
        <v>3123.5181824999845</v>
      </c>
      <c r="K50" s="65">
        <f t="shared" si="8"/>
        <v>2629.8483299791778</v>
      </c>
      <c r="L50" s="66">
        <f t="shared" si="8"/>
        <v>2980.1642019256983</v>
      </c>
      <c r="M50" s="64">
        <f t="shared" si="3"/>
        <v>-3123.5181824999845</v>
      </c>
      <c r="N50" s="65">
        <f t="shared" si="3"/>
        <v>-2629.8483299791778</v>
      </c>
      <c r="O50" s="66">
        <f t="shared" si="3"/>
        <v>-2980.1642019256983</v>
      </c>
    </row>
    <row r="51" spans="1:15" x14ac:dyDescent="0.4">
      <c r="A51" s="6">
        <v>43</v>
      </c>
      <c r="B51" s="103">
        <v>43923</v>
      </c>
      <c r="C51" s="104">
        <v>1</v>
      </c>
      <c r="D51" s="105">
        <v>-1</v>
      </c>
      <c r="E51" s="96">
        <v>-1</v>
      </c>
      <c r="F51" s="60">
        <v>-1</v>
      </c>
      <c r="G51" s="63">
        <f t="shared" si="7"/>
        <v>97963.94193047451</v>
      </c>
      <c r="H51" s="63">
        <f t="shared" si="7"/>
        <v>82480.809789246952</v>
      </c>
      <c r="I51" s="63">
        <f t="shared" si="7"/>
        <v>93467.883253063002</v>
      </c>
      <c r="J51" s="64">
        <f t="shared" si="8"/>
        <v>3029.8126370249847</v>
      </c>
      <c r="K51" s="65">
        <f t="shared" si="8"/>
        <v>2550.9528800798025</v>
      </c>
      <c r="L51" s="66">
        <f t="shared" si="8"/>
        <v>2890.759275867928</v>
      </c>
      <c r="M51" s="64">
        <f t="shared" si="3"/>
        <v>-3029.8126370249847</v>
      </c>
      <c r="N51" s="65">
        <f t="shared" si="3"/>
        <v>-2550.9528800798025</v>
      </c>
      <c r="O51" s="66">
        <f t="shared" si="3"/>
        <v>-2890.759275867928</v>
      </c>
    </row>
    <row r="52" spans="1:15" x14ac:dyDescent="0.4">
      <c r="A52" s="6">
        <v>44</v>
      </c>
      <c r="B52" s="103">
        <v>43917</v>
      </c>
      <c r="C52" s="104">
        <v>1</v>
      </c>
      <c r="D52" s="105">
        <v>1.27</v>
      </c>
      <c r="E52" s="96">
        <v>-1</v>
      </c>
      <c r="F52" s="60">
        <v>-1</v>
      </c>
      <c r="G52" s="63">
        <f t="shared" si="7"/>
        <v>101696.3681180256</v>
      </c>
      <c r="H52" s="63">
        <f t="shared" si="7"/>
        <v>80006.385495569542</v>
      </c>
      <c r="I52" s="63">
        <f t="shared" si="7"/>
        <v>90663.84675547111</v>
      </c>
      <c r="J52" s="64">
        <f t="shared" si="8"/>
        <v>2938.9182579142357</v>
      </c>
      <c r="K52" s="65">
        <f t="shared" si="8"/>
        <v>2474.4242936774085</v>
      </c>
      <c r="L52" s="66">
        <f t="shared" si="8"/>
        <v>2804.0364975918901</v>
      </c>
      <c r="M52" s="64">
        <f t="shared" si="3"/>
        <v>3732.4261875510792</v>
      </c>
      <c r="N52" s="65">
        <f t="shared" si="3"/>
        <v>-2474.4242936774085</v>
      </c>
      <c r="O52" s="66">
        <f t="shared" si="3"/>
        <v>-2804.0364975918901</v>
      </c>
    </row>
    <row r="53" spans="1:15" x14ac:dyDescent="0.4">
      <c r="A53" s="6">
        <v>45</v>
      </c>
      <c r="B53" s="103">
        <v>43916</v>
      </c>
      <c r="C53" s="104">
        <v>1</v>
      </c>
      <c r="D53" s="105">
        <v>-1</v>
      </c>
      <c r="E53" s="96">
        <v>-1</v>
      </c>
      <c r="F53" s="60">
        <v>-1</v>
      </c>
      <c r="G53" s="63">
        <f t="shared" si="7"/>
        <v>98645.477074484821</v>
      </c>
      <c r="H53" s="63">
        <f t="shared" si="7"/>
        <v>77606.193930702459</v>
      </c>
      <c r="I53" s="63">
        <f t="shared" si="7"/>
        <v>87943.931352806976</v>
      </c>
      <c r="J53" s="64">
        <f t="shared" si="8"/>
        <v>3050.8910435407679</v>
      </c>
      <c r="K53" s="65">
        <f t="shared" si="8"/>
        <v>2400.1915648670861</v>
      </c>
      <c r="L53" s="66">
        <f t="shared" si="8"/>
        <v>2719.9154026641336</v>
      </c>
      <c r="M53" s="64">
        <f t="shared" si="3"/>
        <v>-3050.8910435407679</v>
      </c>
      <c r="N53" s="65">
        <f t="shared" si="3"/>
        <v>-2400.1915648670861</v>
      </c>
      <c r="O53" s="66">
        <f t="shared" si="3"/>
        <v>-2719.9154026641336</v>
      </c>
    </row>
    <row r="54" spans="1:15" x14ac:dyDescent="0.4">
      <c r="A54" s="6">
        <v>46</v>
      </c>
      <c r="B54" s="103">
        <v>43913</v>
      </c>
      <c r="C54" s="104">
        <v>2</v>
      </c>
      <c r="D54" s="105">
        <v>-1</v>
      </c>
      <c r="E54" s="96">
        <v>-1</v>
      </c>
      <c r="F54" s="60">
        <v>-1</v>
      </c>
      <c r="G54" s="63">
        <f t="shared" si="7"/>
        <v>95686.112762250283</v>
      </c>
      <c r="H54" s="63">
        <f t="shared" si="7"/>
        <v>75278.00811278139</v>
      </c>
      <c r="I54" s="63">
        <f t="shared" si="7"/>
        <v>85305.613412222767</v>
      </c>
      <c r="J54" s="64">
        <f t="shared" si="8"/>
        <v>2959.3643122345447</v>
      </c>
      <c r="K54" s="65">
        <f t="shared" si="8"/>
        <v>2328.185817921074</v>
      </c>
      <c r="L54" s="66">
        <f t="shared" si="8"/>
        <v>2638.3179405842093</v>
      </c>
      <c r="M54" s="64">
        <f t="shared" si="3"/>
        <v>-2959.3643122345447</v>
      </c>
      <c r="N54" s="65">
        <f t="shared" si="3"/>
        <v>-2328.185817921074</v>
      </c>
      <c r="O54" s="66">
        <f t="shared" si="3"/>
        <v>-2638.3179405842093</v>
      </c>
    </row>
    <row r="55" spans="1:15" x14ac:dyDescent="0.4">
      <c r="A55" s="6">
        <v>47</v>
      </c>
      <c r="B55" s="103">
        <v>43908</v>
      </c>
      <c r="C55" s="104">
        <v>2</v>
      </c>
      <c r="D55" s="105">
        <v>1.27</v>
      </c>
      <c r="E55" s="96">
        <v>1.5</v>
      </c>
      <c r="F55" s="60">
        <v>2</v>
      </c>
      <c r="G55" s="63">
        <f t="shared" si="7"/>
        <v>99331.753658492016</v>
      </c>
      <c r="H55" s="63">
        <f t="shared" si="7"/>
        <v>78665.51847785656</v>
      </c>
      <c r="I55" s="63">
        <f t="shared" si="7"/>
        <v>90423.950216956131</v>
      </c>
      <c r="J55" s="64">
        <f t="shared" si="8"/>
        <v>2870.5833828675081</v>
      </c>
      <c r="K55" s="65">
        <f t="shared" si="8"/>
        <v>2258.3402433834417</v>
      </c>
      <c r="L55" s="66">
        <f t="shared" si="8"/>
        <v>2559.168402366683</v>
      </c>
      <c r="M55" s="64">
        <f t="shared" si="3"/>
        <v>3645.6408962417354</v>
      </c>
      <c r="N55" s="65">
        <f t="shared" si="3"/>
        <v>3387.5103650751626</v>
      </c>
      <c r="O55" s="66">
        <f t="shared" si="3"/>
        <v>5118.3368047333661</v>
      </c>
    </row>
    <row r="56" spans="1:15" x14ac:dyDescent="0.4">
      <c r="A56" s="6">
        <v>48</v>
      </c>
      <c r="B56" s="103">
        <v>43906</v>
      </c>
      <c r="C56" s="104">
        <v>2</v>
      </c>
      <c r="D56" s="105">
        <v>-1</v>
      </c>
      <c r="E56" s="96">
        <v>-1</v>
      </c>
      <c r="F56" s="60">
        <v>-1</v>
      </c>
      <c r="G56" s="63">
        <f t="shared" si="7"/>
        <v>96351.801048737252</v>
      </c>
      <c r="H56" s="63">
        <f t="shared" si="7"/>
        <v>76305.552923520867</v>
      </c>
      <c r="I56" s="63">
        <f t="shared" si="7"/>
        <v>87711.23171044745</v>
      </c>
      <c r="J56" s="64">
        <f t="shared" si="8"/>
        <v>2979.9526097547605</v>
      </c>
      <c r="K56" s="65">
        <f t="shared" si="8"/>
        <v>2359.9655543356967</v>
      </c>
      <c r="L56" s="66">
        <f t="shared" si="8"/>
        <v>2712.7185065086837</v>
      </c>
      <c r="M56" s="64">
        <f t="shared" si="3"/>
        <v>-2979.9526097547605</v>
      </c>
      <c r="N56" s="65">
        <f t="shared" si="3"/>
        <v>-2359.9655543356967</v>
      </c>
      <c r="O56" s="66">
        <f t="shared" si="3"/>
        <v>-2712.7185065086837</v>
      </c>
    </row>
    <row r="57" spans="1:15" x14ac:dyDescent="0.4">
      <c r="A57" s="6">
        <v>49</v>
      </c>
      <c r="B57" s="103">
        <v>43895</v>
      </c>
      <c r="C57" s="104">
        <v>2</v>
      </c>
      <c r="D57" s="105">
        <v>1.27</v>
      </c>
      <c r="E57" s="96">
        <v>1.5</v>
      </c>
      <c r="F57" s="60">
        <v>2</v>
      </c>
      <c r="G57" s="63">
        <f t="shared" si="7"/>
        <v>100022.80466869414</v>
      </c>
      <c r="H57" s="63">
        <f t="shared" si="7"/>
        <v>79739.302805079307</v>
      </c>
      <c r="I57" s="63">
        <f t="shared" si="7"/>
        <v>92973.905613074297</v>
      </c>
      <c r="J57" s="64">
        <f t="shared" ref="J57:L58" si="9">IF(G56="","",G56*$J$6/100)</f>
        <v>2890.5540314621176</v>
      </c>
      <c r="K57" s="65">
        <f t="shared" si="9"/>
        <v>2289.1665877056262</v>
      </c>
      <c r="L57" s="66">
        <f t="shared" si="9"/>
        <v>2631.3369513134235</v>
      </c>
      <c r="M57" s="64">
        <f>IF(D57="","",J57*D57)</f>
        <v>3671.0036199568895</v>
      </c>
      <c r="N57" s="65">
        <f>IF(E57="","",K57*E57)</f>
        <v>3433.7498815584395</v>
      </c>
      <c r="O57" s="66">
        <f>IF(F57="","",L57*F57)</f>
        <v>5262.6739026268469</v>
      </c>
    </row>
    <row r="58" spans="1:15" ht="19.5" thickBot="1" x14ac:dyDescent="0.45">
      <c r="A58" s="6">
        <v>50</v>
      </c>
      <c r="B58" s="126">
        <v>43895</v>
      </c>
      <c r="C58" s="104">
        <v>1</v>
      </c>
      <c r="D58" s="106">
        <v>1.27</v>
      </c>
      <c r="E58" s="107">
        <v>1.5</v>
      </c>
      <c r="F58" s="124">
        <v>2</v>
      </c>
      <c r="G58" s="92">
        <f>IF(D58="","",G57+M58)</f>
        <v>103833.67352657138</v>
      </c>
      <c r="H58" s="87">
        <f>IF(E58="","",H57+N58)</f>
        <v>83327.571431307879</v>
      </c>
      <c r="I58" s="110">
        <f>IF(F58="","",I57+O58)</f>
        <v>98552.339949858753</v>
      </c>
      <c r="J58" s="64">
        <f t="shared" si="9"/>
        <v>3000.6841400608241</v>
      </c>
      <c r="K58" s="65">
        <f t="shared" si="9"/>
        <v>2392.1790841523789</v>
      </c>
      <c r="L58" s="66">
        <f t="shared" si="9"/>
        <v>2789.2171683922288</v>
      </c>
      <c r="M58" s="64">
        <f>IF(D58="","",J58*D58)</f>
        <v>3810.8688578772467</v>
      </c>
      <c r="N58" s="65">
        <f t="shared" si="3"/>
        <v>3588.2686262285683</v>
      </c>
      <c r="O58" s="66">
        <f t="shared" si="3"/>
        <v>5578.4343367844576</v>
      </c>
    </row>
    <row r="59" spans="1:15" ht="19.5" thickBot="1" x14ac:dyDescent="0.45">
      <c r="A59" s="6"/>
      <c r="B59" s="154" t="s">
        <v>5</v>
      </c>
      <c r="C59" s="155"/>
      <c r="D59" s="4">
        <f>COUNTIF(D9:D58,1.27)</f>
        <v>23</v>
      </c>
      <c r="E59" s="4">
        <f>COUNTIF(E9:E58,1.5)</f>
        <v>18</v>
      </c>
      <c r="F59" s="5">
        <f>COUNTIF(F9:F58,2)</f>
        <v>17</v>
      </c>
      <c r="G59" s="70">
        <f>MAX(G8:G58)</f>
        <v>134135.70597132659</v>
      </c>
      <c r="H59" s="71">
        <f>MAX(H8:H58)</f>
        <v>128043.48962851337</v>
      </c>
      <c r="I59" s="72">
        <f>MAX(I8:I58)</f>
        <v>143551.85004577713</v>
      </c>
      <c r="J59" s="73" t="s">
        <v>31</v>
      </c>
      <c r="K59" s="74">
        <f>ABS(B58-B9)</f>
        <v>272</v>
      </c>
      <c r="L59" s="75" t="s">
        <v>32</v>
      </c>
      <c r="M59" s="76"/>
      <c r="N59" s="77"/>
      <c r="O59" s="78"/>
    </row>
    <row r="60" spans="1:15" ht="19.5" thickBot="1" x14ac:dyDescent="0.45">
      <c r="A60" s="6"/>
      <c r="B60" s="148" t="s">
        <v>6</v>
      </c>
      <c r="C60" s="149"/>
      <c r="D60" s="4">
        <f>COUNTIF(D9:D58,-1)</f>
        <v>27</v>
      </c>
      <c r="E60" s="4">
        <f>COUNTIF(E9:E58,-1)</f>
        <v>32</v>
      </c>
      <c r="F60" s="5">
        <f>COUNTIF(F9:F58,-1)</f>
        <v>33</v>
      </c>
      <c r="G60" s="200" t="s">
        <v>30</v>
      </c>
      <c r="H60" s="201"/>
      <c r="I60" s="202"/>
      <c r="J60" s="200" t="s">
        <v>33</v>
      </c>
      <c r="K60" s="201"/>
      <c r="L60" s="202"/>
      <c r="M60" s="76"/>
      <c r="N60" s="77"/>
      <c r="O60" s="78"/>
    </row>
    <row r="61" spans="1:15" ht="19.5" thickBot="1" x14ac:dyDescent="0.45">
      <c r="A61" s="6"/>
      <c r="B61" s="148" t="s">
        <v>35</v>
      </c>
      <c r="C61" s="149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9">
        <f>G59/G8</f>
        <v>1.341357059713266</v>
      </c>
      <c r="H61" s="80">
        <f>H59/H8</f>
        <v>1.2804348962851337</v>
      </c>
      <c r="I61" s="81">
        <f>I59/I8</f>
        <v>1.4355185004577713</v>
      </c>
      <c r="J61" s="82">
        <f>(G61-100%)*30/K59</f>
        <v>3.7649675703669047E-2</v>
      </c>
      <c r="K61" s="82">
        <f>(H61-100%)*30/K59</f>
        <v>3.093031944321328E-2</v>
      </c>
      <c r="L61" s="83">
        <f>(I61-100%)*30/K59</f>
        <v>4.8035128726960072E-2</v>
      </c>
      <c r="M61" s="84"/>
      <c r="N61" s="85"/>
      <c r="O61" s="86"/>
    </row>
    <row r="62" spans="1:15" ht="19.5" thickBot="1" x14ac:dyDescent="0.45">
      <c r="A62" s="3"/>
      <c r="B62" s="146" t="s">
        <v>4</v>
      </c>
      <c r="C62" s="147"/>
      <c r="D62" s="59">
        <f>D59/(D59+D60+D61)</f>
        <v>0.46</v>
      </c>
      <c r="E62" s="54">
        <f>E59/(E59+E60+E61)</f>
        <v>0.36</v>
      </c>
      <c r="F62" s="55">
        <f>F59/(F59+F60+F61)</f>
        <v>0.34</v>
      </c>
    </row>
    <row r="64" spans="1:15" x14ac:dyDescent="0.4">
      <c r="D64" s="53"/>
      <c r="E64" s="53"/>
      <c r="F64" s="53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B9" sqref="B9:F58"/>
      <selection pane="topRight" activeCell="B9" sqref="B9:F58"/>
      <selection pane="bottomLeft" activeCell="B9" sqref="B9:F58"/>
      <selection pane="bottomRight" activeCell="J7" sqref="J7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62</v>
      </c>
    </row>
    <row r="2" spans="1:18" x14ac:dyDescent="0.4">
      <c r="A2" s="1" t="s">
        <v>8</v>
      </c>
      <c r="C2" t="s">
        <v>22</v>
      </c>
    </row>
    <row r="3" spans="1:18" x14ac:dyDescent="0.4">
      <c r="A3" s="1" t="s">
        <v>10</v>
      </c>
      <c r="C3" s="24">
        <v>100000</v>
      </c>
    </row>
    <row r="4" spans="1:18" x14ac:dyDescent="0.4">
      <c r="A4" s="1" t="s">
        <v>11</v>
      </c>
      <c r="C4" s="24" t="s">
        <v>13</v>
      </c>
    </row>
    <row r="5" spans="1:18" ht="19.5" thickBot="1" x14ac:dyDescent="0.45">
      <c r="A5" s="1" t="s">
        <v>12</v>
      </c>
      <c r="C5" s="24" t="s">
        <v>34</v>
      </c>
    </row>
    <row r="6" spans="1:18" ht="19.5" thickBot="1" x14ac:dyDescent="0.45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46" t="s">
        <v>3</v>
      </c>
      <c r="H6" s="147"/>
      <c r="I6" s="153"/>
      <c r="J6" s="194">
        <v>0</v>
      </c>
      <c r="K6" s="195"/>
      <c r="L6" s="196"/>
      <c r="M6" s="146" t="s">
        <v>24</v>
      </c>
      <c r="N6" s="147"/>
      <c r="O6" s="153"/>
    </row>
    <row r="7" spans="1:18" ht="19.5" thickBot="1" x14ac:dyDescent="0.45">
      <c r="A7" s="22"/>
      <c r="B7" s="22" t="s">
        <v>2</v>
      </c>
      <c r="C7" s="44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 x14ac:dyDescent="0.45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197">
        <f>J6</f>
        <v>0</v>
      </c>
      <c r="K8" s="198"/>
      <c r="L8" s="199"/>
      <c r="M8" s="150"/>
      <c r="N8" s="151"/>
      <c r="O8" s="152"/>
    </row>
    <row r="9" spans="1:18" x14ac:dyDescent="0.4">
      <c r="A9" s="6">
        <v>1</v>
      </c>
      <c r="B9" s="98">
        <v>44167</v>
      </c>
      <c r="C9" s="99">
        <v>1</v>
      </c>
      <c r="D9" s="100">
        <v>1.27</v>
      </c>
      <c r="E9" s="101">
        <v>1.5</v>
      </c>
      <c r="F9" s="102">
        <v>2</v>
      </c>
      <c r="G9" s="63">
        <f>IF(D9="","",G8+M9)</f>
        <v>100000</v>
      </c>
      <c r="H9" s="63">
        <f>IF(E9="","",H8+N9)</f>
        <v>100000</v>
      </c>
      <c r="I9" s="63">
        <f>IF(F9="","",I8+O9)</f>
        <v>100000</v>
      </c>
      <c r="J9" s="64">
        <f>IF(G8="","",G8*$J$6/100)</f>
        <v>0</v>
      </c>
      <c r="K9" s="65">
        <f>IF(H8="","",H8*$J$6/100)</f>
        <v>0</v>
      </c>
      <c r="L9" s="66">
        <f>IF(I8="","",I8*$J$6/100)</f>
        <v>0</v>
      </c>
      <c r="M9" s="67">
        <f>IF(D9="","",J9*D9)</f>
        <v>0</v>
      </c>
      <c r="N9" s="68">
        <f t="shared" ref="M9:O24" si="0">IF(E9="","",K9*E9)</f>
        <v>0</v>
      </c>
      <c r="O9" s="69">
        <f t="shared" si="0"/>
        <v>0</v>
      </c>
      <c r="P9" s="33"/>
      <c r="Q9" s="33"/>
      <c r="R9" s="33"/>
    </row>
    <row r="10" spans="1:18" x14ac:dyDescent="0.4">
      <c r="A10" s="6">
        <v>2</v>
      </c>
      <c r="B10" s="103">
        <v>44166</v>
      </c>
      <c r="C10" s="104">
        <v>1</v>
      </c>
      <c r="D10" s="105">
        <v>1.27</v>
      </c>
      <c r="E10" s="96">
        <v>1.5</v>
      </c>
      <c r="F10" s="61">
        <v>2</v>
      </c>
      <c r="G10" s="63">
        <f t="shared" ref="G10:I25" si="1">IF(D10="","",G9+M10)</f>
        <v>100000</v>
      </c>
      <c r="H10" s="63">
        <f t="shared" si="1"/>
        <v>100000</v>
      </c>
      <c r="I10" s="63">
        <f t="shared" si="1"/>
        <v>100000</v>
      </c>
      <c r="J10" s="64">
        <f t="shared" ref="J10:L25" si="2">IF(G9="","",G9*$J$6/100)</f>
        <v>0</v>
      </c>
      <c r="K10" s="65">
        <f t="shared" si="2"/>
        <v>0</v>
      </c>
      <c r="L10" s="66">
        <f t="shared" si="2"/>
        <v>0</v>
      </c>
      <c r="M10" s="64">
        <f t="shared" si="0"/>
        <v>0</v>
      </c>
      <c r="N10" s="65">
        <f t="shared" si="0"/>
        <v>0</v>
      </c>
      <c r="O10" s="66">
        <f t="shared" si="0"/>
        <v>0</v>
      </c>
      <c r="P10" s="33"/>
      <c r="Q10" s="33"/>
      <c r="R10" s="33"/>
    </row>
    <row r="11" spans="1:18" x14ac:dyDescent="0.4">
      <c r="A11" s="6">
        <v>3</v>
      </c>
      <c r="B11" s="103">
        <v>44147</v>
      </c>
      <c r="C11" s="104">
        <v>1</v>
      </c>
      <c r="D11" s="105">
        <v>-1</v>
      </c>
      <c r="E11" s="96">
        <v>-1</v>
      </c>
      <c r="F11" s="60">
        <v>-1</v>
      </c>
      <c r="G11" s="63">
        <f t="shared" si="1"/>
        <v>100000</v>
      </c>
      <c r="H11" s="63">
        <f t="shared" si="1"/>
        <v>100000</v>
      </c>
      <c r="I11" s="63">
        <f t="shared" si="1"/>
        <v>100000</v>
      </c>
      <c r="J11" s="64">
        <f t="shared" si="2"/>
        <v>0</v>
      </c>
      <c r="K11" s="65">
        <f t="shared" si="2"/>
        <v>0</v>
      </c>
      <c r="L11" s="66">
        <f t="shared" si="2"/>
        <v>0</v>
      </c>
      <c r="M11" s="64">
        <f t="shared" si="0"/>
        <v>0</v>
      </c>
      <c r="N11" s="65">
        <f t="shared" si="0"/>
        <v>0</v>
      </c>
      <c r="O11" s="66">
        <f t="shared" si="0"/>
        <v>0</v>
      </c>
      <c r="P11" s="33"/>
      <c r="Q11" s="33"/>
      <c r="R11" s="33"/>
    </row>
    <row r="12" spans="1:18" x14ac:dyDescent="0.4">
      <c r="A12" s="6">
        <v>4</v>
      </c>
      <c r="B12" s="103">
        <v>44144</v>
      </c>
      <c r="C12" s="104">
        <v>1</v>
      </c>
      <c r="D12" s="105">
        <v>1.27</v>
      </c>
      <c r="E12" s="96">
        <v>1.5</v>
      </c>
      <c r="F12" s="61">
        <v>2</v>
      </c>
      <c r="G12" s="63">
        <f t="shared" si="1"/>
        <v>100000</v>
      </c>
      <c r="H12" s="63">
        <f t="shared" si="1"/>
        <v>100000</v>
      </c>
      <c r="I12" s="63">
        <f t="shared" si="1"/>
        <v>100000</v>
      </c>
      <c r="J12" s="64">
        <f t="shared" si="2"/>
        <v>0</v>
      </c>
      <c r="K12" s="65">
        <f t="shared" si="2"/>
        <v>0</v>
      </c>
      <c r="L12" s="66">
        <f t="shared" si="2"/>
        <v>0</v>
      </c>
      <c r="M12" s="64">
        <f t="shared" si="0"/>
        <v>0</v>
      </c>
      <c r="N12" s="65">
        <f t="shared" si="0"/>
        <v>0</v>
      </c>
      <c r="O12" s="66">
        <f t="shared" si="0"/>
        <v>0</v>
      </c>
      <c r="P12" s="33"/>
      <c r="Q12" s="33"/>
      <c r="R12" s="33"/>
    </row>
    <row r="13" spans="1:18" x14ac:dyDescent="0.4">
      <c r="A13" s="6">
        <v>5</v>
      </c>
      <c r="B13" s="103">
        <v>44141</v>
      </c>
      <c r="C13" s="104">
        <v>1</v>
      </c>
      <c r="D13" s="105">
        <v>1.27</v>
      </c>
      <c r="E13" s="96">
        <v>1.5</v>
      </c>
      <c r="F13" s="61">
        <v>2</v>
      </c>
      <c r="G13" s="63">
        <f t="shared" si="1"/>
        <v>100000</v>
      </c>
      <c r="H13" s="63">
        <f t="shared" si="1"/>
        <v>100000</v>
      </c>
      <c r="I13" s="63">
        <f t="shared" si="1"/>
        <v>100000</v>
      </c>
      <c r="J13" s="64">
        <f t="shared" si="2"/>
        <v>0</v>
      </c>
      <c r="K13" s="65">
        <f t="shared" si="2"/>
        <v>0</v>
      </c>
      <c r="L13" s="66">
        <f t="shared" si="2"/>
        <v>0</v>
      </c>
      <c r="M13" s="64">
        <f t="shared" si="0"/>
        <v>0</v>
      </c>
      <c r="N13" s="65">
        <f t="shared" si="0"/>
        <v>0</v>
      </c>
      <c r="O13" s="66">
        <f t="shared" si="0"/>
        <v>0</v>
      </c>
      <c r="P13" s="33"/>
      <c r="Q13" s="33"/>
      <c r="R13" s="33"/>
    </row>
    <row r="14" spans="1:18" x14ac:dyDescent="0.4">
      <c r="A14" s="6">
        <v>6</v>
      </c>
      <c r="B14" s="103">
        <v>44138</v>
      </c>
      <c r="C14" s="104">
        <v>1</v>
      </c>
      <c r="D14" s="105">
        <v>1.27</v>
      </c>
      <c r="E14" s="96">
        <v>1.5</v>
      </c>
      <c r="F14" s="61">
        <v>2</v>
      </c>
      <c r="G14" s="63">
        <f t="shared" si="1"/>
        <v>100000</v>
      </c>
      <c r="H14" s="63">
        <f t="shared" si="1"/>
        <v>100000</v>
      </c>
      <c r="I14" s="63">
        <f t="shared" si="1"/>
        <v>100000</v>
      </c>
      <c r="J14" s="64">
        <f t="shared" si="2"/>
        <v>0</v>
      </c>
      <c r="K14" s="65">
        <f t="shared" si="2"/>
        <v>0</v>
      </c>
      <c r="L14" s="66">
        <f t="shared" si="2"/>
        <v>0</v>
      </c>
      <c r="M14" s="64">
        <f t="shared" si="0"/>
        <v>0</v>
      </c>
      <c r="N14" s="65">
        <f t="shared" si="0"/>
        <v>0</v>
      </c>
      <c r="O14" s="66">
        <f t="shared" si="0"/>
        <v>0</v>
      </c>
      <c r="P14" s="33"/>
      <c r="Q14" s="33"/>
      <c r="R14" s="33"/>
    </row>
    <row r="15" spans="1:18" x14ac:dyDescent="0.4">
      <c r="A15" s="6">
        <v>7</v>
      </c>
      <c r="B15" s="103">
        <v>44138</v>
      </c>
      <c r="C15" s="104">
        <v>1</v>
      </c>
      <c r="D15" s="105">
        <v>-1</v>
      </c>
      <c r="E15" s="96">
        <v>-1</v>
      </c>
      <c r="F15" s="60">
        <v>-1</v>
      </c>
      <c r="G15" s="63">
        <f t="shared" si="1"/>
        <v>100000</v>
      </c>
      <c r="H15" s="63">
        <f t="shared" si="1"/>
        <v>100000</v>
      </c>
      <c r="I15" s="63">
        <f t="shared" si="1"/>
        <v>100000</v>
      </c>
      <c r="J15" s="64">
        <f t="shared" si="2"/>
        <v>0</v>
      </c>
      <c r="K15" s="65">
        <f t="shared" si="2"/>
        <v>0</v>
      </c>
      <c r="L15" s="66">
        <f t="shared" si="2"/>
        <v>0</v>
      </c>
      <c r="M15" s="64">
        <f t="shared" si="0"/>
        <v>0</v>
      </c>
      <c r="N15" s="65">
        <f t="shared" si="0"/>
        <v>0</v>
      </c>
      <c r="O15" s="66">
        <f t="shared" si="0"/>
        <v>0</v>
      </c>
      <c r="P15" s="33"/>
      <c r="Q15" s="33"/>
      <c r="R15" s="33"/>
    </row>
    <row r="16" spans="1:18" x14ac:dyDescent="0.4">
      <c r="A16" s="6">
        <v>8</v>
      </c>
      <c r="B16" s="103">
        <v>44120</v>
      </c>
      <c r="C16" s="104">
        <v>1</v>
      </c>
      <c r="D16" s="105">
        <v>1.27</v>
      </c>
      <c r="E16" s="96">
        <v>1.5</v>
      </c>
      <c r="F16" s="61">
        <v>2</v>
      </c>
      <c r="G16" s="63">
        <f t="shared" si="1"/>
        <v>100000</v>
      </c>
      <c r="H16" s="63">
        <f t="shared" si="1"/>
        <v>100000</v>
      </c>
      <c r="I16" s="63">
        <f t="shared" si="1"/>
        <v>100000</v>
      </c>
      <c r="J16" s="64">
        <f t="shared" si="2"/>
        <v>0</v>
      </c>
      <c r="K16" s="65">
        <f t="shared" si="2"/>
        <v>0</v>
      </c>
      <c r="L16" s="66">
        <f t="shared" si="2"/>
        <v>0</v>
      </c>
      <c r="M16" s="64">
        <f t="shared" si="0"/>
        <v>0</v>
      </c>
      <c r="N16" s="65">
        <f t="shared" si="0"/>
        <v>0</v>
      </c>
      <c r="O16" s="66">
        <f t="shared" si="0"/>
        <v>0</v>
      </c>
      <c r="P16" s="33"/>
      <c r="Q16" s="33"/>
      <c r="R16" s="33"/>
    </row>
    <row r="17" spans="1:18" x14ac:dyDescent="0.4">
      <c r="A17" s="6">
        <v>9</v>
      </c>
      <c r="B17" s="103">
        <v>44118</v>
      </c>
      <c r="C17" s="104">
        <v>2</v>
      </c>
      <c r="D17" s="105">
        <v>1.27</v>
      </c>
      <c r="E17" s="96">
        <v>1.5</v>
      </c>
      <c r="F17" s="60">
        <v>2</v>
      </c>
      <c r="G17" s="63">
        <f t="shared" si="1"/>
        <v>100000</v>
      </c>
      <c r="H17" s="63">
        <f t="shared" si="1"/>
        <v>100000</v>
      </c>
      <c r="I17" s="63">
        <f t="shared" si="1"/>
        <v>100000</v>
      </c>
      <c r="J17" s="64">
        <f t="shared" si="2"/>
        <v>0</v>
      </c>
      <c r="K17" s="65">
        <f t="shared" si="2"/>
        <v>0</v>
      </c>
      <c r="L17" s="66">
        <f t="shared" si="2"/>
        <v>0</v>
      </c>
      <c r="M17" s="64">
        <f t="shared" si="0"/>
        <v>0</v>
      </c>
      <c r="N17" s="65">
        <f t="shared" si="0"/>
        <v>0</v>
      </c>
      <c r="O17" s="66">
        <f t="shared" si="0"/>
        <v>0</v>
      </c>
      <c r="P17" s="62"/>
      <c r="Q17" s="33"/>
      <c r="R17" s="33"/>
    </row>
    <row r="18" spans="1:18" x14ac:dyDescent="0.4">
      <c r="A18" s="6">
        <v>10</v>
      </c>
      <c r="B18" s="103">
        <v>44112</v>
      </c>
      <c r="C18" s="104">
        <v>1</v>
      </c>
      <c r="D18" s="105">
        <v>1.27</v>
      </c>
      <c r="E18" s="96">
        <v>-1</v>
      </c>
      <c r="F18" s="60">
        <v>-1</v>
      </c>
      <c r="G18" s="63">
        <f t="shared" si="1"/>
        <v>100000</v>
      </c>
      <c r="H18" s="63">
        <f t="shared" si="1"/>
        <v>100000</v>
      </c>
      <c r="I18" s="63">
        <f>IF(F18="","",I17+O18)</f>
        <v>100000</v>
      </c>
      <c r="J18" s="64">
        <f t="shared" si="2"/>
        <v>0</v>
      </c>
      <c r="K18" s="65">
        <f t="shared" si="2"/>
        <v>0</v>
      </c>
      <c r="L18" s="66">
        <f>IF(I17="","",I17*$J$6/100)</f>
        <v>0</v>
      </c>
      <c r="M18" s="64">
        <f t="shared" si="0"/>
        <v>0</v>
      </c>
      <c r="N18" s="65">
        <f t="shared" si="0"/>
        <v>0</v>
      </c>
      <c r="O18" s="66">
        <f t="shared" si="0"/>
        <v>0</v>
      </c>
      <c r="P18" s="33"/>
      <c r="Q18" s="33"/>
      <c r="R18" s="33"/>
    </row>
    <row r="19" spans="1:18" x14ac:dyDescent="0.4">
      <c r="A19" s="6">
        <v>11</v>
      </c>
      <c r="B19" s="103">
        <v>44113</v>
      </c>
      <c r="C19" s="104">
        <v>1</v>
      </c>
      <c r="D19" s="105">
        <v>-1</v>
      </c>
      <c r="E19" s="96">
        <v>-1</v>
      </c>
      <c r="F19" s="60">
        <v>-1</v>
      </c>
      <c r="G19" s="63">
        <f t="shared" si="1"/>
        <v>100000</v>
      </c>
      <c r="H19" s="63">
        <f t="shared" si="1"/>
        <v>100000</v>
      </c>
      <c r="I19" s="63">
        <f t="shared" si="1"/>
        <v>100000</v>
      </c>
      <c r="J19" s="64">
        <f t="shared" si="2"/>
        <v>0</v>
      </c>
      <c r="K19" s="65">
        <f t="shared" si="2"/>
        <v>0</v>
      </c>
      <c r="L19" s="66">
        <f t="shared" si="2"/>
        <v>0</v>
      </c>
      <c r="M19" s="64">
        <f t="shared" si="0"/>
        <v>0</v>
      </c>
      <c r="N19" s="65">
        <f t="shared" si="0"/>
        <v>0</v>
      </c>
      <c r="O19" s="66">
        <f t="shared" si="0"/>
        <v>0</v>
      </c>
      <c r="P19" s="62"/>
      <c r="Q19" s="33"/>
      <c r="R19" s="33"/>
    </row>
    <row r="20" spans="1:18" x14ac:dyDescent="0.4">
      <c r="A20" s="6">
        <v>12</v>
      </c>
      <c r="B20" s="103">
        <v>44110</v>
      </c>
      <c r="C20" s="104">
        <v>1</v>
      </c>
      <c r="D20" s="105">
        <v>-1</v>
      </c>
      <c r="E20" s="96">
        <v>-1</v>
      </c>
      <c r="F20" s="60">
        <v>-1</v>
      </c>
      <c r="G20" s="63">
        <f t="shared" si="1"/>
        <v>100000</v>
      </c>
      <c r="H20" s="63">
        <f t="shared" si="1"/>
        <v>100000</v>
      </c>
      <c r="I20" s="63">
        <f t="shared" si="1"/>
        <v>100000</v>
      </c>
      <c r="J20" s="64">
        <f t="shared" si="2"/>
        <v>0</v>
      </c>
      <c r="K20" s="65">
        <f t="shared" si="2"/>
        <v>0</v>
      </c>
      <c r="L20" s="66">
        <f t="shared" si="2"/>
        <v>0</v>
      </c>
      <c r="M20" s="64">
        <f t="shared" si="0"/>
        <v>0</v>
      </c>
      <c r="N20" s="65">
        <f t="shared" si="0"/>
        <v>0</v>
      </c>
      <c r="O20" s="66">
        <f t="shared" si="0"/>
        <v>0</v>
      </c>
      <c r="P20" s="33"/>
      <c r="Q20" s="33"/>
      <c r="R20" s="33"/>
    </row>
    <row r="21" spans="1:18" x14ac:dyDescent="0.4">
      <c r="A21" s="6">
        <v>13</v>
      </c>
      <c r="B21" s="103">
        <v>44095</v>
      </c>
      <c r="C21" s="104">
        <v>2</v>
      </c>
      <c r="D21" s="105">
        <v>1.27</v>
      </c>
      <c r="E21" s="96">
        <v>1.5</v>
      </c>
      <c r="F21" s="61">
        <v>2</v>
      </c>
      <c r="G21" s="63">
        <f t="shared" si="1"/>
        <v>100000</v>
      </c>
      <c r="H21" s="63">
        <f t="shared" si="1"/>
        <v>100000</v>
      </c>
      <c r="I21" s="63">
        <f t="shared" si="1"/>
        <v>100000</v>
      </c>
      <c r="J21" s="64">
        <f t="shared" si="2"/>
        <v>0</v>
      </c>
      <c r="K21" s="65">
        <f t="shared" si="2"/>
        <v>0</v>
      </c>
      <c r="L21" s="66">
        <f t="shared" si="2"/>
        <v>0</v>
      </c>
      <c r="M21" s="64">
        <f t="shared" si="0"/>
        <v>0</v>
      </c>
      <c r="N21" s="65">
        <f t="shared" si="0"/>
        <v>0</v>
      </c>
      <c r="O21" s="66">
        <f t="shared" si="0"/>
        <v>0</v>
      </c>
      <c r="P21" s="62"/>
      <c r="Q21" s="33"/>
      <c r="R21" s="33"/>
    </row>
    <row r="22" spans="1:18" x14ac:dyDescent="0.4">
      <c r="A22" s="6">
        <v>14</v>
      </c>
      <c r="B22" s="103">
        <v>44096</v>
      </c>
      <c r="C22" s="104">
        <v>2</v>
      </c>
      <c r="D22" s="105">
        <v>-1</v>
      </c>
      <c r="E22" s="96">
        <v>-1</v>
      </c>
      <c r="F22" s="60">
        <v>-1</v>
      </c>
      <c r="G22" s="63">
        <f t="shared" si="1"/>
        <v>100000</v>
      </c>
      <c r="H22" s="63">
        <f t="shared" si="1"/>
        <v>100000</v>
      </c>
      <c r="I22" s="63">
        <f t="shared" si="1"/>
        <v>100000</v>
      </c>
      <c r="J22" s="64">
        <f t="shared" si="2"/>
        <v>0</v>
      </c>
      <c r="K22" s="65">
        <f t="shared" si="2"/>
        <v>0</v>
      </c>
      <c r="L22" s="66">
        <f t="shared" si="2"/>
        <v>0</v>
      </c>
      <c r="M22" s="64">
        <f t="shared" si="0"/>
        <v>0</v>
      </c>
      <c r="N22" s="65">
        <f t="shared" si="0"/>
        <v>0</v>
      </c>
      <c r="O22" s="66">
        <f t="shared" si="0"/>
        <v>0</v>
      </c>
      <c r="P22" s="33"/>
      <c r="Q22" s="33"/>
      <c r="R22" s="33"/>
    </row>
    <row r="23" spans="1:18" x14ac:dyDescent="0.4">
      <c r="A23" s="6">
        <v>15</v>
      </c>
      <c r="B23" s="103">
        <v>44085</v>
      </c>
      <c r="C23" s="104">
        <v>2</v>
      </c>
      <c r="D23" s="105">
        <v>-1</v>
      </c>
      <c r="E23" s="96">
        <v>-1</v>
      </c>
      <c r="F23" s="60">
        <v>-1</v>
      </c>
      <c r="G23" s="63">
        <f t="shared" si="1"/>
        <v>100000</v>
      </c>
      <c r="H23" s="63">
        <f t="shared" si="1"/>
        <v>100000</v>
      </c>
      <c r="I23" s="63">
        <f t="shared" si="1"/>
        <v>100000</v>
      </c>
      <c r="J23" s="64">
        <f t="shared" si="2"/>
        <v>0</v>
      </c>
      <c r="K23" s="65">
        <f t="shared" si="2"/>
        <v>0</v>
      </c>
      <c r="L23" s="66">
        <f t="shared" si="2"/>
        <v>0</v>
      </c>
      <c r="M23" s="64">
        <f t="shared" si="0"/>
        <v>0</v>
      </c>
      <c r="N23" s="65">
        <f t="shared" si="0"/>
        <v>0</v>
      </c>
      <c r="O23" s="66">
        <f t="shared" si="0"/>
        <v>0</v>
      </c>
      <c r="P23" s="33"/>
      <c r="Q23" s="33"/>
      <c r="R23" s="33"/>
    </row>
    <row r="24" spans="1:18" x14ac:dyDescent="0.4">
      <c r="A24" s="6">
        <v>16</v>
      </c>
      <c r="B24" s="103">
        <v>44082</v>
      </c>
      <c r="C24" s="104">
        <v>2</v>
      </c>
      <c r="D24" s="105">
        <v>1.27</v>
      </c>
      <c r="E24" s="96">
        <v>1.5</v>
      </c>
      <c r="F24" s="61">
        <v>2</v>
      </c>
      <c r="G24" s="63">
        <f t="shared" si="1"/>
        <v>100000</v>
      </c>
      <c r="H24" s="63">
        <f t="shared" si="1"/>
        <v>100000</v>
      </c>
      <c r="I24" s="63">
        <f t="shared" si="1"/>
        <v>100000</v>
      </c>
      <c r="J24" s="64">
        <f t="shared" si="2"/>
        <v>0</v>
      </c>
      <c r="K24" s="65">
        <f t="shared" si="2"/>
        <v>0</v>
      </c>
      <c r="L24" s="66">
        <f t="shared" si="2"/>
        <v>0</v>
      </c>
      <c r="M24" s="64">
        <f t="shared" si="0"/>
        <v>0</v>
      </c>
      <c r="N24" s="65">
        <f t="shared" si="0"/>
        <v>0</v>
      </c>
      <c r="O24" s="66">
        <f t="shared" si="0"/>
        <v>0</v>
      </c>
      <c r="P24" s="33"/>
      <c r="Q24" s="33"/>
      <c r="R24" s="33"/>
    </row>
    <row r="25" spans="1:18" x14ac:dyDescent="0.4">
      <c r="A25" s="6">
        <v>17</v>
      </c>
      <c r="B25" s="103">
        <v>44057</v>
      </c>
      <c r="C25" s="104">
        <v>2</v>
      </c>
      <c r="D25" s="105">
        <v>-1</v>
      </c>
      <c r="E25" s="96">
        <v>-1</v>
      </c>
      <c r="F25" s="60">
        <v>-1</v>
      </c>
      <c r="G25" s="63">
        <f t="shared" si="1"/>
        <v>100000</v>
      </c>
      <c r="H25" s="63">
        <f t="shared" si="1"/>
        <v>100000</v>
      </c>
      <c r="I25" s="63">
        <f t="shared" si="1"/>
        <v>100000</v>
      </c>
      <c r="J25" s="64">
        <f t="shared" si="2"/>
        <v>0</v>
      </c>
      <c r="K25" s="65">
        <f t="shared" si="2"/>
        <v>0</v>
      </c>
      <c r="L25" s="66">
        <f t="shared" si="2"/>
        <v>0</v>
      </c>
      <c r="M25" s="64">
        <f t="shared" ref="M25:O58" si="3">IF(D25="","",J25*D25)</f>
        <v>0</v>
      </c>
      <c r="N25" s="65">
        <f t="shared" si="3"/>
        <v>0</v>
      </c>
      <c r="O25" s="66">
        <f t="shared" si="3"/>
        <v>0</v>
      </c>
      <c r="P25" s="33"/>
      <c r="Q25" s="33"/>
      <c r="R25" s="33"/>
    </row>
    <row r="26" spans="1:18" x14ac:dyDescent="0.4">
      <c r="A26" s="6">
        <v>18</v>
      </c>
      <c r="B26" s="103">
        <v>44053</v>
      </c>
      <c r="C26" s="104">
        <v>2</v>
      </c>
      <c r="D26" s="105">
        <v>-1</v>
      </c>
      <c r="E26" s="96">
        <v>-1</v>
      </c>
      <c r="F26" s="60">
        <v>-1</v>
      </c>
      <c r="G26" s="63">
        <f t="shared" ref="G26:I41" si="4">IF(D26="","",G25+M26)</f>
        <v>100000</v>
      </c>
      <c r="H26" s="63">
        <f t="shared" si="4"/>
        <v>100000</v>
      </c>
      <c r="I26" s="63">
        <f t="shared" si="4"/>
        <v>100000</v>
      </c>
      <c r="J26" s="64">
        <f t="shared" ref="J26:L45" si="5">IF(G25="","",G25*$J$6/100)</f>
        <v>0</v>
      </c>
      <c r="K26" s="65">
        <f t="shared" si="5"/>
        <v>0</v>
      </c>
      <c r="L26" s="66">
        <f t="shared" si="5"/>
        <v>0</v>
      </c>
      <c r="M26" s="64">
        <f t="shared" si="3"/>
        <v>0</v>
      </c>
      <c r="N26" s="65">
        <f t="shared" si="3"/>
        <v>0</v>
      </c>
      <c r="O26" s="66">
        <f t="shared" si="3"/>
        <v>0</v>
      </c>
      <c r="P26" s="33"/>
      <c r="Q26" s="33"/>
      <c r="R26" s="33"/>
    </row>
    <row r="27" spans="1:18" x14ac:dyDescent="0.4">
      <c r="A27" s="6">
        <v>19</v>
      </c>
      <c r="B27" s="103">
        <v>44047</v>
      </c>
      <c r="C27" s="104">
        <v>1</v>
      </c>
      <c r="D27" s="105">
        <v>1.27</v>
      </c>
      <c r="E27" s="96">
        <v>1.5</v>
      </c>
      <c r="F27" s="60">
        <v>2</v>
      </c>
      <c r="G27" s="63">
        <f t="shared" si="4"/>
        <v>100000</v>
      </c>
      <c r="H27" s="63">
        <f t="shared" si="4"/>
        <v>100000</v>
      </c>
      <c r="I27" s="63">
        <f t="shared" si="4"/>
        <v>100000</v>
      </c>
      <c r="J27" s="64">
        <f t="shared" si="5"/>
        <v>0</v>
      </c>
      <c r="K27" s="65">
        <f t="shared" si="5"/>
        <v>0</v>
      </c>
      <c r="L27" s="66">
        <f t="shared" si="5"/>
        <v>0</v>
      </c>
      <c r="M27" s="64">
        <f t="shared" si="3"/>
        <v>0</v>
      </c>
      <c r="N27" s="65">
        <f t="shared" si="3"/>
        <v>0</v>
      </c>
      <c r="O27" s="66">
        <f t="shared" si="3"/>
        <v>0</v>
      </c>
      <c r="P27" s="33"/>
      <c r="Q27" s="33"/>
      <c r="R27" s="33"/>
    </row>
    <row r="28" spans="1:18" x14ac:dyDescent="0.4">
      <c r="A28" s="6">
        <v>20</v>
      </c>
      <c r="B28" s="103">
        <v>44033</v>
      </c>
      <c r="C28" s="104">
        <v>2</v>
      </c>
      <c r="D28" s="105">
        <v>-1</v>
      </c>
      <c r="E28" s="96">
        <v>-1</v>
      </c>
      <c r="F28" s="60">
        <v>-1</v>
      </c>
      <c r="G28" s="63">
        <f t="shared" si="4"/>
        <v>100000</v>
      </c>
      <c r="H28" s="63">
        <f t="shared" si="4"/>
        <v>100000</v>
      </c>
      <c r="I28" s="63">
        <f t="shared" si="4"/>
        <v>100000</v>
      </c>
      <c r="J28" s="64">
        <f t="shared" si="5"/>
        <v>0</v>
      </c>
      <c r="K28" s="65">
        <f t="shared" si="5"/>
        <v>0</v>
      </c>
      <c r="L28" s="66">
        <f t="shared" si="5"/>
        <v>0</v>
      </c>
      <c r="M28" s="64">
        <f t="shared" si="3"/>
        <v>0</v>
      </c>
      <c r="N28" s="65">
        <f t="shared" si="3"/>
        <v>0</v>
      </c>
      <c r="O28" s="66">
        <f t="shared" si="3"/>
        <v>0</v>
      </c>
      <c r="P28" s="33"/>
      <c r="Q28" s="33"/>
      <c r="R28" s="33"/>
    </row>
    <row r="29" spans="1:18" x14ac:dyDescent="0.4">
      <c r="A29" s="6">
        <v>21</v>
      </c>
      <c r="B29" s="103">
        <v>44032</v>
      </c>
      <c r="C29" s="104">
        <v>1</v>
      </c>
      <c r="D29" s="105">
        <v>1.27</v>
      </c>
      <c r="E29" s="96">
        <v>1.5</v>
      </c>
      <c r="F29" s="60">
        <v>2</v>
      </c>
      <c r="G29" s="63">
        <f t="shared" si="4"/>
        <v>100000</v>
      </c>
      <c r="H29" s="63">
        <f t="shared" si="4"/>
        <v>100000</v>
      </c>
      <c r="I29" s="63">
        <f t="shared" si="4"/>
        <v>100000</v>
      </c>
      <c r="J29" s="64">
        <f t="shared" si="5"/>
        <v>0</v>
      </c>
      <c r="K29" s="65">
        <f t="shared" si="5"/>
        <v>0</v>
      </c>
      <c r="L29" s="66">
        <f t="shared" si="5"/>
        <v>0</v>
      </c>
      <c r="M29" s="64">
        <f t="shared" si="3"/>
        <v>0</v>
      </c>
      <c r="N29" s="65">
        <f t="shared" si="3"/>
        <v>0</v>
      </c>
      <c r="O29" s="66">
        <f t="shared" si="3"/>
        <v>0</v>
      </c>
      <c r="P29" s="33"/>
      <c r="Q29" s="33"/>
      <c r="R29" s="33"/>
    </row>
    <row r="30" spans="1:18" x14ac:dyDescent="0.4">
      <c r="A30" s="6">
        <v>22</v>
      </c>
      <c r="B30" s="103">
        <v>44027</v>
      </c>
      <c r="C30" s="104">
        <v>1</v>
      </c>
      <c r="D30" s="105">
        <v>1.27</v>
      </c>
      <c r="E30" s="96">
        <v>-1</v>
      </c>
      <c r="F30" s="60">
        <v>-1</v>
      </c>
      <c r="G30" s="63">
        <f t="shared" si="4"/>
        <v>100000</v>
      </c>
      <c r="H30" s="63">
        <f t="shared" si="4"/>
        <v>100000</v>
      </c>
      <c r="I30" s="63">
        <f t="shared" si="4"/>
        <v>100000</v>
      </c>
      <c r="J30" s="64">
        <f t="shared" si="5"/>
        <v>0</v>
      </c>
      <c r="K30" s="65">
        <f t="shared" si="5"/>
        <v>0</v>
      </c>
      <c r="L30" s="66">
        <f t="shared" si="5"/>
        <v>0</v>
      </c>
      <c r="M30" s="64">
        <f t="shared" si="3"/>
        <v>0</v>
      </c>
      <c r="N30" s="65">
        <f t="shared" si="3"/>
        <v>0</v>
      </c>
      <c r="O30" s="66">
        <f t="shared" si="3"/>
        <v>0</v>
      </c>
      <c r="P30" s="33"/>
      <c r="Q30" s="33"/>
      <c r="R30" s="33"/>
    </row>
    <row r="31" spans="1:18" x14ac:dyDescent="0.4">
      <c r="A31" s="6">
        <v>23</v>
      </c>
      <c r="B31" s="103">
        <v>44019</v>
      </c>
      <c r="C31" s="104">
        <v>2</v>
      </c>
      <c r="D31" s="105">
        <v>-1</v>
      </c>
      <c r="E31" s="96">
        <v>-1</v>
      </c>
      <c r="F31" s="60">
        <v>-1</v>
      </c>
      <c r="G31" s="63">
        <f t="shared" si="4"/>
        <v>100000</v>
      </c>
      <c r="H31" s="63">
        <f t="shared" si="4"/>
        <v>100000</v>
      </c>
      <c r="I31" s="63">
        <f t="shared" si="4"/>
        <v>100000</v>
      </c>
      <c r="J31" s="64">
        <f t="shared" si="5"/>
        <v>0</v>
      </c>
      <c r="K31" s="65">
        <f t="shared" si="5"/>
        <v>0</v>
      </c>
      <c r="L31" s="66">
        <f t="shared" si="5"/>
        <v>0</v>
      </c>
      <c r="M31" s="64">
        <f t="shared" si="3"/>
        <v>0</v>
      </c>
      <c r="N31" s="65">
        <f t="shared" si="3"/>
        <v>0</v>
      </c>
      <c r="O31" s="66">
        <f t="shared" si="3"/>
        <v>0</v>
      </c>
      <c r="P31" s="33"/>
      <c r="Q31" s="33"/>
      <c r="R31" s="33"/>
    </row>
    <row r="32" spans="1:18" x14ac:dyDescent="0.4">
      <c r="A32" s="6">
        <v>24</v>
      </c>
      <c r="B32" s="103">
        <v>44007</v>
      </c>
      <c r="C32" s="104">
        <v>2</v>
      </c>
      <c r="D32" s="105">
        <v>1.27</v>
      </c>
      <c r="E32" s="96">
        <v>1.5</v>
      </c>
      <c r="F32" s="60">
        <v>2</v>
      </c>
      <c r="G32" s="63">
        <f t="shared" si="4"/>
        <v>100000</v>
      </c>
      <c r="H32" s="63">
        <f t="shared" si="4"/>
        <v>100000</v>
      </c>
      <c r="I32" s="63">
        <f t="shared" si="4"/>
        <v>100000</v>
      </c>
      <c r="J32" s="64">
        <f t="shared" si="5"/>
        <v>0</v>
      </c>
      <c r="K32" s="65">
        <f t="shared" si="5"/>
        <v>0</v>
      </c>
      <c r="L32" s="66">
        <f t="shared" si="5"/>
        <v>0</v>
      </c>
      <c r="M32" s="64">
        <f t="shared" si="3"/>
        <v>0</v>
      </c>
      <c r="N32" s="65">
        <f t="shared" si="3"/>
        <v>0</v>
      </c>
      <c r="O32" s="66">
        <f t="shared" si="3"/>
        <v>0</v>
      </c>
      <c r="P32" s="33"/>
      <c r="Q32" s="33"/>
      <c r="R32" s="33"/>
    </row>
    <row r="33" spans="1:18" x14ac:dyDescent="0.4">
      <c r="A33" s="6">
        <v>25</v>
      </c>
      <c r="B33" s="103">
        <v>44007</v>
      </c>
      <c r="C33" s="104">
        <v>2</v>
      </c>
      <c r="D33" s="105">
        <v>1.27</v>
      </c>
      <c r="E33" s="96">
        <v>-1</v>
      </c>
      <c r="F33" s="60">
        <v>-1</v>
      </c>
      <c r="G33" s="63">
        <f t="shared" si="4"/>
        <v>100000</v>
      </c>
      <c r="H33" s="63">
        <f t="shared" si="4"/>
        <v>100000</v>
      </c>
      <c r="I33" s="63">
        <f t="shared" si="4"/>
        <v>100000</v>
      </c>
      <c r="J33" s="64">
        <f t="shared" si="5"/>
        <v>0</v>
      </c>
      <c r="K33" s="65">
        <f t="shared" si="5"/>
        <v>0</v>
      </c>
      <c r="L33" s="66">
        <f t="shared" si="5"/>
        <v>0</v>
      </c>
      <c r="M33" s="64">
        <f t="shared" si="3"/>
        <v>0</v>
      </c>
      <c r="N33" s="65">
        <f t="shared" si="3"/>
        <v>0</v>
      </c>
      <c r="O33" s="66">
        <f t="shared" si="3"/>
        <v>0</v>
      </c>
      <c r="P33" s="33"/>
      <c r="Q33" s="33"/>
      <c r="R33" s="33"/>
    </row>
    <row r="34" spans="1:18" x14ac:dyDescent="0.4">
      <c r="A34" s="6">
        <v>26</v>
      </c>
      <c r="B34" s="103">
        <v>44004</v>
      </c>
      <c r="C34" s="104">
        <v>1</v>
      </c>
      <c r="D34" s="105">
        <v>1.27</v>
      </c>
      <c r="E34" s="96">
        <v>1.5</v>
      </c>
      <c r="F34" s="61">
        <v>2</v>
      </c>
      <c r="G34" s="63">
        <f t="shared" si="4"/>
        <v>100000</v>
      </c>
      <c r="H34" s="63">
        <f t="shared" si="4"/>
        <v>100000</v>
      </c>
      <c r="I34" s="63">
        <f t="shared" si="4"/>
        <v>100000</v>
      </c>
      <c r="J34" s="64">
        <f t="shared" si="5"/>
        <v>0</v>
      </c>
      <c r="K34" s="65">
        <f t="shared" si="5"/>
        <v>0</v>
      </c>
      <c r="L34" s="66">
        <f t="shared" si="5"/>
        <v>0</v>
      </c>
      <c r="M34" s="64">
        <f t="shared" si="3"/>
        <v>0</v>
      </c>
      <c r="N34" s="65">
        <f t="shared" si="3"/>
        <v>0</v>
      </c>
      <c r="O34" s="66">
        <f t="shared" si="3"/>
        <v>0</v>
      </c>
      <c r="P34" s="33"/>
      <c r="Q34" s="33"/>
      <c r="R34" s="33"/>
    </row>
    <row r="35" spans="1:18" x14ac:dyDescent="0.4">
      <c r="A35" s="6">
        <v>27</v>
      </c>
      <c r="B35" s="103">
        <v>44001</v>
      </c>
      <c r="C35" s="104">
        <v>2</v>
      </c>
      <c r="D35" s="105">
        <v>-1</v>
      </c>
      <c r="E35" s="96">
        <v>-1</v>
      </c>
      <c r="F35" s="60">
        <v>-1</v>
      </c>
      <c r="G35" s="63">
        <f t="shared" si="4"/>
        <v>100000</v>
      </c>
      <c r="H35" s="63">
        <f t="shared" si="4"/>
        <v>100000</v>
      </c>
      <c r="I35" s="63">
        <f t="shared" si="4"/>
        <v>100000</v>
      </c>
      <c r="J35" s="64">
        <f t="shared" si="5"/>
        <v>0</v>
      </c>
      <c r="K35" s="65">
        <f t="shared" si="5"/>
        <v>0</v>
      </c>
      <c r="L35" s="66">
        <f t="shared" si="5"/>
        <v>0</v>
      </c>
      <c r="M35" s="64">
        <f t="shared" si="3"/>
        <v>0</v>
      </c>
      <c r="N35" s="65">
        <f t="shared" si="3"/>
        <v>0</v>
      </c>
      <c r="O35" s="66">
        <f t="shared" si="3"/>
        <v>0</v>
      </c>
      <c r="P35" s="33"/>
      <c r="Q35" s="33"/>
      <c r="R35" s="33"/>
    </row>
    <row r="36" spans="1:18" x14ac:dyDescent="0.4">
      <c r="A36" s="6">
        <v>28</v>
      </c>
      <c r="B36" s="103">
        <v>43994</v>
      </c>
      <c r="C36" s="104">
        <v>1</v>
      </c>
      <c r="D36" s="105">
        <v>-1</v>
      </c>
      <c r="E36" s="96">
        <v>-1</v>
      </c>
      <c r="F36" s="60">
        <v>-1</v>
      </c>
      <c r="G36" s="63">
        <f t="shared" si="4"/>
        <v>100000</v>
      </c>
      <c r="H36" s="63">
        <f t="shared" si="4"/>
        <v>100000</v>
      </c>
      <c r="I36" s="63">
        <f t="shared" si="4"/>
        <v>100000</v>
      </c>
      <c r="J36" s="64">
        <f t="shared" si="5"/>
        <v>0</v>
      </c>
      <c r="K36" s="65">
        <f t="shared" si="5"/>
        <v>0</v>
      </c>
      <c r="L36" s="66">
        <f t="shared" si="5"/>
        <v>0</v>
      </c>
      <c r="M36" s="64">
        <f t="shared" si="3"/>
        <v>0</v>
      </c>
      <c r="N36" s="65">
        <f t="shared" si="3"/>
        <v>0</v>
      </c>
      <c r="O36" s="66">
        <f t="shared" si="3"/>
        <v>0</v>
      </c>
      <c r="P36" s="33"/>
      <c r="Q36" s="33"/>
      <c r="R36" s="33"/>
    </row>
    <row r="37" spans="1:18" x14ac:dyDescent="0.4">
      <c r="A37" s="6">
        <v>29</v>
      </c>
      <c r="B37" s="103">
        <v>43993</v>
      </c>
      <c r="C37" s="104">
        <v>2</v>
      </c>
      <c r="D37" s="105">
        <v>1.27</v>
      </c>
      <c r="E37" s="96">
        <v>1.5</v>
      </c>
      <c r="F37" s="61">
        <v>2</v>
      </c>
      <c r="G37" s="63">
        <f t="shared" si="4"/>
        <v>100000</v>
      </c>
      <c r="H37" s="63">
        <f t="shared" si="4"/>
        <v>100000</v>
      </c>
      <c r="I37" s="63">
        <f t="shared" si="4"/>
        <v>100000</v>
      </c>
      <c r="J37" s="64">
        <f t="shared" si="5"/>
        <v>0</v>
      </c>
      <c r="K37" s="65">
        <f t="shared" si="5"/>
        <v>0</v>
      </c>
      <c r="L37" s="66">
        <f t="shared" si="5"/>
        <v>0</v>
      </c>
      <c r="M37" s="64">
        <f t="shared" si="3"/>
        <v>0</v>
      </c>
      <c r="N37" s="65">
        <f t="shared" si="3"/>
        <v>0</v>
      </c>
      <c r="O37" s="66">
        <f t="shared" si="3"/>
        <v>0</v>
      </c>
      <c r="P37" s="33"/>
      <c r="Q37" s="33"/>
      <c r="R37" s="33"/>
    </row>
    <row r="38" spans="1:18" x14ac:dyDescent="0.4">
      <c r="A38" s="6">
        <v>30</v>
      </c>
      <c r="B38" s="103">
        <v>43992</v>
      </c>
      <c r="C38" s="104">
        <v>1</v>
      </c>
      <c r="D38" s="105">
        <v>-1</v>
      </c>
      <c r="E38" s="96">
        <v>-1</v>
      </c>
      <c r="F38" s="60">
        <v>-1</v>
      </c>
      <c r="G38" s="63">
        <f t="shared" si="4"/>
        <v>100000</v>
      </c>
      <c r="H38" s="63">
        <f t="shared" si="4"/>
        <v>100000</v>
      </c>
      <c r="I38" s="63">
        <f t="shared" si="4"/>
        <v>100000</v>
      </c>
      <c r="J38" s="64">
        <f t="shared" si="5"/>
        <v>0</v>
      </c>
      <c r="K38" s="65">
        <f t="shared" si="5"/>
        <v>0</v>
      </c>
      <c r="L38" s="66">
        <f t="shared" si="5"/>
        <v>0</v>
      </c>
      <c r="M38" s="64">
        <f t="shared" si="3"/>
        <v>0</v>
      </c>
      <c r="N38" s="65">
        <f t="shared" si="3"/>
        <v>0</v>
      </c>
      <c r="O38" s="66">
        <f t="shared" si="3"/>
        <v>0</v>
      </c>
      <c r="P38" s="33"/>
      <c r="Q38" s="33"/>
      <c r="R38" s="33"/>
    </row>
    <row r="39" spans="1:18" x14ac:dyDescent="0.4">
      <c r="A39" s="6">
        <v>31</v>
      </c>
      <c r="B39" s="103">
        <v>43980</v>
      </c>
      <c r="C39" s="104">
        <v>1</v>
      </c>
      <c r="D39" s="105">
        <v>1.27</v>
      </c>
      <c r="E39" s="96">
        <v>-1</v>
      </c>
      <c r="F39" s="60">
        <v>-1</v>
      </c>
      <c r="G39" s="63">
        <f t="shared" si="4"/>
        <v>100000</v>
      </c>
      <c r="H39" s="63">
        <f t="shared" si="4"/>
        <v>100000</v>
      </c>
      <c r="I39" s="63">
        <f t="shared" si="4"/>
        <v>100000</v>
      </c>
      <c r="J39" s="64">
        <f t="shared" si="5"/>
        <v>0</v>
      </c>
      <c r="K39" s="65">
        <f t="shared" si="5"/>
        <v>0</v>
      </c>
      <c r="L39" s="66">
        <f t="shared" si="5"/>
        <v>0</v>
      </c>
      <c r="M39" s="64">
        <f t="shared" si="3"/>
        <v>0</v>
      </c>
      <c r="N39" s="65">
        <f t="shared" si="3"/>
        <v>0</v>
      </c>
      <c r="O39" s="66">
        <f t="shared" si="3"/>
        <v>0</v>
      </c>
      <c r="P39" s="33"/>
      <c r="Q39" s="33"/>
      <c r="R39" s="33"/>
    </row>
    <row r="40" spans="1:18" x14ac:dyDescent="0.4">
      <c r="A40" s="6">
        <v>32</v>
      </c>
      <c r="B40" s="103">
        <v>43944</v>
      </c>
      <c r="C40" s="104">
        <v>2</v>
      </c>
      <c r="D40" s="105">
        <v>-1</v>
      </c>
      <c r="E40" s="96">
        <v>-1</v>
      </c>
      <c r="F40" s="60">
        <v>-1</v>
      </c>
      <c r="G40" s="63">
        <f t="shared" si="4"/>
        <v>100000</v>
      </c>
      <c r="H40" s="63">
        <f t="shared" si="4"/>
        <v>100000</v>
      </c>
      <c r="I40" s="63">
        <f t="shared" si="4"/>
        <v>100000</v>
      </c>
      <c r="J40" s="64">
        <f t="shared" si="5"/>
        <v>0</v>
      </c>
      <c r="K40" s="65">
        <f t="shared" si="5"/>
        <v>0</v>
      </c>
      <c r="L40" s="66">
        <f t="shared" si="5"/>
        <v>0</v>
      </c>
      <c r="M40" s="64">
        <f t="shared" si="3"/>
        <v>0</v>
      </c>
      <c r="N40" s="65">
        <f t="shared" si="3"/>
        <v>0</v>
      </c>
      <c r="O40" s="66">
        <f t="shared" si="3"/>
        <v>0</v>
      </c>
      <c r="P40" s="33"/>
      <c r="Q40" s="33"/>
      <c r="R40" s="33"/>
    </row>
    <row r="41" spans="1:18" x14ac:dyDescent="0.4">
      <c r="A41" s="6">
        <v>33</v>
      </c>
      <c r="B41" s="103">
        <v>43943</v>
      </c>
      <c r="C41" s="104">
        <v>1</v>
      </c>
      <c r="D41" s="105">
        <v>-1</v>
      </c>
      <c r="E41" s="96">
        <v>-1</v>
      </c>
      <c r="F41" s="60">
        <v>-1</v>
      </c>
      <c r="G41" s="63">
        <f t="shared" si="4"/>
        <v>100000</v>
      </c>
      <c r="H41" s="63">
        <f t="shared" si="4"/>
        <v>100000</v>
      </c>
      <c r="I41" s="63">
        <f t="shared" si="4"/>
        <v>100000</v>
      </c>
      <c r="J41" s="64">
        <f t="shared" si="5"/>
        <v>0</v>
      </c>
      <c r="K41" s="65">
        <f t="shared" si="5"/>
        <v>0</v>
      </c>
      <c r="L41" s="66">
        <f t="shared" si="5"/>
        <v>0</v>
      </c>
      <c r="M41" s="64">
        <f t="shared" si="3"/>
        <v>0</v>
      </c>
      <c r="N41" s="65">
        <f t="shared" si="3"/>
        <v>0</v>
      </c>
      <c r="O41" s="66">
        <f t="shared" si="3"/>
        <v>0</v>
      </c>
      <c r="P41" s="33"/>
      <c r="Q41" s="33"/>
      <c r="R41" s="33"/>
    </row>
    <row r="42" spans="1:18" x14ac:dyDescent="0.4">
      <c r="A42" s="6">
        <v>34</v>
      </c>
      <c r="B42" s="103">
        <v>43938</v>
      </c>
      <c r="C42" s="104">
        <v>1</v>
      </c>
      <c r="D42" s="105">
        <v>-1</v>
      </c>
      <c r="E42" s="96">
        <v>-1</v>
      </c>
      <c r="F42" s="60">
        <v>-1</v>
      </c>
      <c r="G42" s="63">
        <f t="shared" ref="G42:I42" si="6">IF(D42="","",G41+M42)</f>
        <v>100000</v>
      </c>
      <c r="H42" s="63">
        <f t="shared" si="6"/>
        <v>100000</v>
      </c>
      <c r="I42" s="63">
        <f t="shared" si="6"/>
        <v>100000</v>
      </c>
      <c r="J42" s="64">
        <f t="shared" si="5"/>
        <v>0</v>
      </c>
      <c r="K42" s="65">
        <f t="shared" si="5"/>
        <v>0</v>
      </c>
      <c r="L42" s="66">
        <f t="shared" si="5"/>
        <v>0</v>
      </c>
      <c r="M42" s="64">
        <f>IF(D42="","",J42*D42)</f>
        <v>0</v>
      </c>
      <c r="N42" s="65">
        <f t="shared" si="3"/>
        <v>0</v>
      </c>
      <c r="O42" s="66">
        <f t="shared" si="3"/>
        <v>0</v>
      </c>
      <c r="P42" s="33"/>
      <c r="Q42" s="33"/>
      <c r="R42" s="33"/>
    </row>
    <row r="43" spans="1:18" x14ac:dyDescent="0.4">
      <c r="A43" s="3">
        <v>35</v>
      </c>
      <c r="B43" s="103">
        <v>43936</v>
      </c>
      <c r="C43" s="104">
        <v>1</v>
      </c>
      <c r="D43" s="105">
        <v>-1</v>
      </c>
      <c r="E43" s="96">
        <v>-1</v>
      </c>
      <c r="F43" s="60">
        <v>-1</v>
      </c>
      <c r="G43" s="63">
        <f>IF(D43="","",G42+M43)</f>
        <v>100000</v>
      </c>
      <c r="H43" s="63">
        <f>IF(E43="","",H42+N43)</f>
        <v>100000</v>
      </c>
      <c r="I43" s="63">
        <f>IF(F43="","",I42+O43)</f>
        <v>100000</v>
      </c>
      <c r="J43" s="64">
        <f t="shared" si="5"/>
        <v>0</v>
      </c>
      <c r="K43" s="65">
        <f t="shared" si="5"/>
        <v>0</v>
      </c>
      <c r="L43" s="66">
        <f t="shared" si="5"/>
        <v>0</v>
      </c>
      <c r="M43" s="64">
        <f t="shared" si="3"/>
        <v>0</v>
      </c>
      <c r="N43" s="65">
        <f t="shared" si="3"/>
        <v>0</v>
      </c>
      <c r="O43" s="66">
        <f t="shared" si="3"/>
        <v>0</v>
      </c>
    </row>
    <row r="44" spans="1:18" x14ac:dyDescent="0.4">
      <c r="A44" s="6">
        <v>36</v>
      </c>
      <c r="B44" s="103">
        <v>43935</v>
      </c>
      <c r="C44" s="104">
        <v>2</v>
      </c>
      <c r="D44" s="105">
        <v>1.27</v>
      </c>
      <c r="E44" s="96">
        <v>1.5</v>
      </c>
      <c r="F44" s="60">
        <v>-1</v>
      </c>
      <c r="G44" s="63">
        <f t="shared" ref="G44:I57" si="7">IF(D44="","",G43+M44)</f>
        <v>100000</v>
      </c>
      <c r="H44" s="63">
        <f t="shared" si="7"/>
        <v>100000</v>
      </c>
      <c r="I44" s="63">
        <f t="shared" si="7"/>
        <v>100000</v>
      </c>
      <c r="J44" s="64">
        <f t="shared" si="5"/>
        <v>0</v>
      </c>
      <c r="K44" s="65">
        <f t="shared" si="5"/>
        <v>0</v>
      </c>
      <c r="L44" s="66">
        <f t="shared" si="5"/>
        <v>0</v>
      </c>
      <c r="M44" s="64">
        <f>IF(D44="","",J44*D44)</f>
        <v>0</v>
      </c>
      <c r="N44" s="65">
        <f t="shared" si="3"/>
        <v>0</v>
      </c>
      <c r="O44" s="66">
        <f t="shared" si="3"/>
        <v>0</v>
      </c>
    </row>
    <row r="45" spans="1:18" x14ac:dyDescent="0.4">
      <c r="A45" s="6">
        <v>37</v>
      </c>
      <c r="B45" s="103">
        <v>43931</v>
      </c>
      <c r="C45" s="104">
        <v>1</v>
      </c>
      <c r="D45" s="105">
        <v>-1</v>
      </c>
      <c r="E45" s="96">
        <v>-1</v>
      </c>
      <c r="F45" s="60">
        <v>-1</v>
      </c>
      <c r="G45" s="63">
        <f t="shared" si="7"/>
        <v>100000</v>
      </c>
      <c r="H45" s="63">
        <f t="shared" si="7"/>
        <v>100000</v>
      </c>
      <c r="I45" s="63">
        <f t="shared" si="7"/>
        <v>100000</v>
      </c>
      <c r="J45" s="64">
        <f t="shared" si="5"/>
        <v>0</v>
      </c>
      <c r="K45" s="65">
        <f t="shared" si="5"/>
        <v>0</v>
      </c>
      <c r="L45" s="66">
        <f t="shared" si="5"/>
        <v>0</v>
      </c>
      <c r="M45" s="64">
        <f t="shared" si="3"/>
        <v>0</v>
      </c>
      <c r="N45" s="65">
        <f t="shared" si="3"/>
        <v>0</v>
      </c>
      <c r="O45" s="66">
        <f t="shared" si="3"/>
        <v>0</v>
      </c>
    </row>
    <row r="46" spans="1:18" x14ac:dyDescent="0.4">
      <c r="A46" s="6">
        <v>38</v>
      </c>
      <c r="B46" s="103">
        <v>43931</v>
      </c>
      <c r="C46" s="104">
        <v>1</v>
      </c>
      <c r="D46" s="105">
        <v>-1</v>
      </c>
      <c r="E46" s="96">
        <v>-1</v>
      </c>
      <c r="F46" s="60">
        <v>-1</v>
      </c>
      <c r="G46" s="63">
        <f t="shared" si="7"/>
        <v>100000</v>
      </c>
      <c r="H46" s="63">
        <f t="shared" si="7"/>
        <v>100000</v>
      </c>
      <c r="I46" s="63">
        <f t="shared" si="7"/>
        <v>100000</v>
      </c>
      <c r="J46" s="64">
        <f t="shared" ref="J46:L56" si="8">IF(G45="","",G45*$J$6/100)</f>
        <v>0</v>
      </c>
      <c r="K46" s="65">
        <f t="shared" si="8"/>
        <v>0</v>
      </c>
      <c r="L46" s="66">
        <f t="shared" si="8"/>
        <v>0</v>
      </c>
      <c r="M46" s="64">
        <f t="shared" si="3"/>
        <v>0</v>
      </c>
      <c r="N46" s="65">
        <f t="shared" si="3"/>
        <v>0</v>
      </c>
      <c r="O46" s="66">
        <f t="shared" si="3"/>
        <v>0</v>
      </c>
    </row>
    <row r="47" spans="1:18" x14ac:dyDescent="0.4">
      <c r="A47" s="6">
        <v>39</v>
      </c>
      <c r="B47" s="103">
        <v>43930</v>
      </c>
      <c r="C47" s="104">
        <v>1</v>
      </c>
      <c r="D47" s="105">
        <v>-1</v>
      </c>
      <c r="E47" s="96">
        <v>-1</v>
      </c>
      <c r="F47" s="60">
        <v>-1</v>
      </c>
      <c r="G47" s="63">
        <f t="shared" si="7"/>
        <v>100000</v>
      </c>
      <c r="H47" s="63">
        <f t="shared" si="7"/>
        <v>100000</v>
      </c>
      <c r="I47" s="63">
        <f t="shared" si="7"/>
        <v>100000</v>
      </c>
      <c r="J47" s="64">
        <f t="shared" si="8"/>
        <v>0</v>
      </c>
      <c r="K47" s="65">
        <f t="shared" si="8"/>
        <v>0</v>
      </c>
      <c r="L47" s="66">
        <f t="shared" si="8"/>
        <v>0</v>
      </c>
      <c r="M47" s="64">
        <f t="shared" si="3"/>
        <v>0</v>
      </c>
      <c r="N47" s="65">
        <f t="shared" si="3"/>
        <v>0</v>
      </c>
      <c r="O47" s="66">
        <f t="shared" si="3"/>
        <v>0</v>
      </c>
    </row>
    <row r="48" spans="1:18" x14ac:dyDescent="0.4">
      <c r="A48" s="6">
        <v>40</v>
      </c>
      <c r="B48" s="103">
        <v>43930</v>
      </c>
      <c r="C48" s="104">
        <v>2</v>
      </c>
      <c r="D48" s="105">
        <v>-1</v>
      </c>
      <c r="E48" s="96">
        <v>-1</v>
      </c>
      <c r="F48" s="60">
        <v>-1</v>
      </c>
      <c r="G48" s="63">
        <f t="shared" si="7"/>
        <v>100000</v>
      </c>
      <c r="H48" s="63">
        <f t="shared" si="7"/>
        <v>100000</v>
      </c>
      <c r="I48" s="63">
        <f t="shared" si="7"/>
        <v>100000</v>
      </c>
      <c r="J48" s="64">
        <f t="shared" si="8"/>
        <v>0</v>
      </c>
      <c r="K48" s="65">
        <f t="shared" si="8"/>
        <v>0</v>
      </c>
      <c r="L48" s="66">
        <f t="shared" si="8"/>
        <v>0</v>
      </c>
      <c r="M48" s="64">
        <f t="shared" si="3"/>
        <v>0</v>
      </c>
      <c r="N48" s="65">
        <f t="shared" si="3"/>
        <v>0</v>
      </c>
      <c r="O48" s="66">
        <f t="shared" si="3"/>
        <v>0</v>
      </c>
    </row>
    <row r="49" spans="1:15" x14ac:dyDescent="0.4">
      <c r="A49" s="6">
        <v>41</v>
      </c>
      <c r="B49" s="103">
        <v>43929</v>
      </c>
      <c r="C49" s="104">
        <v>2</v>
      </c>
      <c r="D49" s="105">
        <v>-1</v>
      </c>
      <c r="E49" s="96">
        <v>-1</v>
      </c>
      <c r="F49" s="60">
        <v>-1</v>
      </c>
      <c r="G49" s="63">
        <f t="shared" si="7"/>
        <v>100000</v>
      </c>
      <c r="H49" s="63">
        <f t="shared" si="7"/>
        <v>100000</v>
      </c>
      <c r="I49" s="63">
        <f t="shared" si="7"/>
        <v>100000</v>
      </c>
      <c r="J49" s="64">
        <f t="shared" si="8"/>
        <v>0</v>
      </c>
      <c r="K49" s="65">
        <f t="shared" si="8"/>
        <v>0</v>
      </c>
      <c r="L49" s="66">
        <f t="shared" si="8"/>
        <v>0</v>
      </c>
      <c r="M49" s="64">
        <f t="shared" si="3"/>
        <v>0</v>
      </c>
      <c r="N49" s="65">
        <f t="shared" si="3"/>
        <v>0</v>
      </c>
      <c r="O49" s="66">
        <f t="shared" si="3"/>
        <v>0</v>
      </c>
    </row>
    <row r="50" spans="1:15" x14ac:dyDescent="0.4">
      <c r="A50" s="6">
        <v>42</v>
      </c>
      <c r="B50" s="103">
        <v>43928</v>
      </c>
      <c r="C50" s="104">
        <v>2</v>
      </c>
      <c r="D50" s="105">
        <v>-1</v>
      </c>
      <c r="E50" s="96">
        <v>-1</v>
      </c>
      <c r="F50" s="60">
        <v>-1</v>
      </c>
      <c r="G50" s="63">
        <f t="shared" si="7"/>
        <v>100000</v>
      </c>
      <c r="H50" s="63">
        <f t="shared" si="7"/>
        <v>100000</v>
      </c>
      <c r="I50" s="63">
        <f t="shared" si="7"/>
        <v>100000</v>
      </c>
      <c r="J50" s="64">
        <f t="shared" si="8"/>
        <v>0</v>
      </c>
      <c r="K50" s="65">
        <f t="shared" si="8"/>
        <v>0</v>
      </c>
      <c r="L50" s="66">
        <f t="shared" si="8"/>
        <v>0</v>
      </c>
      <c r="M50" s="64">
        <f t="shared" si="3"/>
        <v>0</v>
      </c>
      <c r="N50" s="65">
        <f t="shared" si="3"/>
        <v>0</v>
      </c>
      <c r="O50" s="66">
        <f t="shared" si="3"/>
        <v>0</v>
      </c>
    </row>
    <row r="51" spans="1:15" x14ac:dyDescent="0.4">
      <c r="A51" s="6">
        <v>43</v>
      </c>
      <c r="B51" s="103">
        <v>43923</v>
      </c>
      <c r="C51" s="104">
        <v>1</v>
      </c>
      <c r="D51" s="105">
        <v>-1</v>
      </c>
      <c r="E51" s="96">
        <v>-1</v>
      </c>
      <c r="F51" s="60">
        <v>-1</v>
      </c>
      <c r="G51" s="63">
        <f t="shared" si="7"/>
        <v>100000</v>
      </c>
      <c r="H51" s="63">
        <f t="shared" si="7"/>
        <v>100000</v>
      </c>
      <c r="I51" s="63">
        <f t="shared" si="7"/>
        <v>100000</v>
      </c>
      <c r="J51" s="64">
        <f t="shared" si="8"/>
        <v>0</v>
      </c>
      <c r="K51" s="65">
        <f t="shared" si="8"/>
        <v>0</v>
      </c>
      <c r="L51" s="66">
        <f t="shared" si="8"/>
        <v>0</v>
      </c>
      <c r="M51" s="64">
        <f t="shared" si="3"/>
        <v>0</v>
      </c>
      <c r="N51" s="65">
        <f t="shared" si="3"/>
        <v>0</v>
      </c>
      <c r="O51" s="66">
        <f t="shared" si="3"/>
        <v>0</v>
      </c>
    </row>
    <row r="52" spans="1:15" x14ac:dyDescent="0.4">
      <c r="A52" s="6">
        <v>44</v>
      </c>
      <c r="B52" s="103">
        <v>43917</v>
      </c>
      <c r="C52" s="104">
        <v>1</v>
      </c>
      <c r="D52" s="105">
        <v>1.27</v>
      </c>
      <c r="E52" s="96">
        <v>-1</v>
      </c>
      <c r="F52" s="60">
        <v>-1</v>
      </c>
      <c r="G52" s="63">
        <f t="shared" si="7"/>
        <v>100000</v>
      </c>
      <c r="H52" s="63">
        <f t="shared" si="7"/>
        <v>100000</v>
      </c>
      <c r="I52" s="63">
        <f t="shared" si="7"/>
        <v>100000</v>
      </c>
      <c r="J52" s="64">
        <f t="shared" si="8"/>
        <v>0</v>
      </c>
      <c r="K52" s="65">
        <f t="shared" si="8"/>
        <v>0</v>
      </c>
      <c r="L52" s="66">
        <f t="shared" si="8"/>
        <v>0</v>
      </c>
      <c r="M52" s="64">
        <f t="shared" si="3"/>
        <v>0</v>
      </c>
      <c r="N52" s="65">
        <f t="shared" si="3"/>
        <v>0</v>
      </c>
      <c r="O52" s="66">
        <f t="shared" si="3"/>
        <v>0</v>
      </c>
    </row>
    <row r="53" spans="1:15" x14ac:dyDescent="0.4">
      <c r="A53" s="6">
        <v>45</v>
      </c>
      <c r="B53" s="103">
        <v>43916</v>
      </c>
      <c r="C53" s="104">
        <v>1</v>
      </c>
      <c r="D53" s="105">
        <v>-1</v>
      </c>
      <c r="E53" s="96">
        <v>-1</v>
      </c>
      <c r="F53" s="60">
        <v>-1</v>
      </c>
      <c r="G53" s="63">
        <f t="shared" si="7"/>
        <v>100000</v>
      </c>
      <c r="H53" s="63">
        <f t="shared" si="7"/>
        <v>100000</v>
      </c>
      <c r="I53" s="63">
        <f t="shared" si="7"/>
        <v>100000</v>
      </c>
      <c r="J53" s="64">
        <f t="shared" si="8"/>
        <v>0</v>
      </c>
      <c r="K53" s="65">
        <f t="shared" si="8"/>
        <v>0</v>
      </c>
      <c r="L53" s="66">
        <f t="shared" si="8"/>
        <v>0</v>
      </c>
      <c r="M53" s="64">
        <f t="shared" si="3"/>
        <v>0</v>
      </c>
      <c r="N53" s="65">
        <f t="shared" si="3"/>
        <v>0</v>
      </c>
      <c r="O53" s="66">
        <f t="shared" si="3"/>
        <v>0</v>
      </c>
    </row>
    <row r="54" spans="1:15" x14ac:dyDescent="0.4">
      <c r="A54" s="6">
        <v>46</v>
      </c>
      <c r="B54" s="103">
        <v>43913</v>
      </c>
      <c r="C54" s="104">
        <v>2</v>
      </c>
      <c r="D54" s="105">
        <v>-1</v>
      </c>
      <c r="E54" s="96">
        <v>-1</v>
      </c>
      <c r="F54" s="60">
        <v>-1</v>
      </c>
      <c r="G54" s="63">
        <f t="shared" si="7"/>
        <v>100000</v>
      </c>
      <c r="H54" s="63">
        <f t="shared" si="7"/>
        <v>100000</v>
      </c>
      <c r="I54" s="63">
        <f t="shared" si="7"/>
        <v>100000</v>
      </c>
      <c r="J54" s="64">
        <f t="shared" si="8"/>
        <v>0</v>
      </c>
      <c r="K54" s="65">
        <f t="shared" si="8"/>
        <v>0</v>
      </c>
      <c r="L54" s="66">
        <f t="shared" si="8"/>
        <v>0</v>
      </c>
      <c r="M54" s="64">
        <f t="shared" si="3"/>
        <v>0</v>
      </c>
      <c r="N54" s="65">
        <f t="shared" si="3"/>
        <v>0</v>
      </c>
      <c r="O54" s="66">
        <f t="shared" si="3"/>
        <v>0</v>
      </c>
    </row>
    <row r="55" spans="1:15" x14ac:dyDescent="0.4">
      <c r="A55" s="6">
        <v>47</v>
      </c>
      <c r="B55" s="103">
        <v>43908</v>
      </c>
      <c r="C55" s="104">
        <v>2</v>
      </c>
      <c r="D55" s="105">
        <v>1.27</v>
      </c>
      <c r="E55" s="96">
        <v>1.5</v>
      </c>
      <c r="F55" s="60">
        <v>2</v>
      </c>
      <c r="G55" s="63">
        <f t="shared" si="7"/>
        <v>100000</v>
      </c>
      <c r="H55" s="63">
        <f t="shared" si="7"/>
        <v>100000</v>
      </c>
      <c r="I55" s="63">
        <f t="shared" si="7"/>
        <v>100000</v>
      </c>
      <c r="J55" s="64">
        <f t="shared" si="8"/>
        <v>0</v>
      </c>
      <c r="K55" s="65">
        <f t="shared" si="8"/>
        <v>0</v>
      </c>
      <c r="L55" s="66">
        <f t="shared" si="8"/>
        <v>0</v>
      </c>
      <c r="M55" s="64">
        <f t="shared" si="3"/>
        <v>0</v>
      </c>
      <c r="N55" s="65">
        <f t="shared" si="3"/>
        <v>0</v>
      </c>
      <c r="O55" s="66">
        <f t="shared" si="3"/>
        <v>0</v>
      </c>
    </row>
    <row r="56" spans="1:15" x14ac:dyDescent="0.4">
      <c r="A56" s="6">
        <v>48</v>
      </c>
      <c r="B56" s="103">
        <v>43906</v>
      </c>
      <c r="C56" s="104">
        <v>2</v>
      </c>
      <c r="D56" s="105">
        <v>-1</v>
      </c>
      <c r="E56" s="96">
        <v>-1</v>
      </c>
      <c r="F56" s="60">
        <v>-1</v>
      </c>
      <c r="G56" s="63">
        <f t="shared" si="7"/>
        <v>100000</v>
      </c>
      <c r="H56" s="63">
        <f t="shared" si="7"/>
        <v>100000</v>
      </c>
      <c r="I56" s="63">
        <f t="shared" si="7"/>
        <v>100000</v>
      </c>
      <c r="J56" s="64">
        <f t="shared" si="8"/>
        <v>0</v>
      </c>
      <c r="K56" s="65">
        <f t="shared" si="8"/>
        <v>0</v>
      </c>
      <c r="L56" s="66">
        <f t="shared" si="8"/>
        <v>0</v>
      </c>
      <c r="M56" s="64">
        <f t="shared" si="3"/>
        <v>0</v>
      </c>
      <c r="N56" s="65">
        <f t="shared" si="3"/>
        <v>0</v>
      </c>
      <c r="O56" s="66">
        <f t="shared" si="3"/>
        <v>0</v>
      </c>
    </row>
    <row r="57" spans="1:15" x14ac:dyDescent="0.4">
      <c r="A57" s="6">
        <v>49</v>
      </c>
      <c r="B57" s="103">
        <v>43895</v>
      </c>
      <c r="C57" s="104">
        <v>2</v>
      </c>
      <c r="D57" s="105">
        <v>1.27</v>
      </c>
      <c r="E57" s="96">
        <v>1.5</v>
      </c>
      <c r="F57" s="60">
        <v>2</v>
      </c>
      <c r="G57" s="63">
        <f t="shared" si="7"/>
        <v>100000</v>
      </c>
      <c r="H57" s="63">
        <f t="shared" si="7"/>
        <v>100000</v>
      </c>
      <c r="I57" s="63">
        <f t="shared" si="7"/>
        <v>100000</v>
      </c>
      <c r="J57" s="64">
        <f t="shared" ref="J57:L58" si="9">IF(G56="","",G56*$J$6/100)</f>
        <v>0</v>
      </c>
      <c r="K57" s="65">
        <f t="shared" si="9"/>
        <v>0</v>
      </c>
      <c r="L57" s="66">
        <f t="shared" si="9"/>
        <v>0</v>
      </c>
      <c r="M57" s="64">
        <f>IF(D57="","",J57*D57)</f>
        <v>0</v>
      </c>
      <c r="N57" s="65">
        <f>IF(E57="","",K57*E57)</f>
        <v>0</v>
      </c>
      <c r="O57" s="66">
        <f>IF(F57="","",L57*F57)</f>
        <v>0</v>
      </c>
    </row>
    <row r="58" spans="1:15" ht="19.5" thickBot="1" x14ac:dyDescent="0.45">
      <c r="A58" s="6">
        <v>50</v>
      </c>
      <c r="B58" s="126">
        <v>43895</v>
      </c>
      <c r="C58" s="104">
        <v>1</v>
      </c>
      <c r="D58" s="106">
        <v>1.27</v>
      </c>
      <c r="E58" s="107">
        <v>1.5</v>
      </c>
      <c r="F58" s="124">
        <v>2</v>
      </c>
      <c r="G58" s="87">
        <f>IF(D58="","",G57+M58)</f>
        <v>100000</v>
      </c>
      <c r="H58" s="92">
        <f>IF(E58="","",H57+N58)</f>
        <v>100000</v>
      </c>
      <c r="I58" s="110">
        <f>IF(F58="","",I57+O58)</f>
        <v>100000</v>
      </c>
      <c r="J58" s="64">
        <f t="shared" si="9"/>
        <v>0</v>
      </c>
      <c r="K58" s="65">
        <f t="shared" si="9"/>
        <v>0</v>
      </c>
      <c r="L58" s="66">
        <f t="shared" si="9"/>
        <v>0</v>
      </c>
      <c r="M58" s="64">
        <f>IF(D58="","",J58*D58)</f>
        <v>0</v>
      </c>
      <c r="N58" s="65">
        <f t="shared" si="3"/>
        <v>0</v>
      </c>
      <c r="O58" s="66">
        <f t="shared" si="3"/>
        <v>0</v>
      </c>
    </row>
    <row r="59" spans="1:15" ht="19.5" thickBot="1" x14ac:dyDescent="0.45">
      <c r="A59" s="6"/>
      <c r="B59" s="154" t="s">
        <v>5</v>
      </c>
      <c r="C59" s="155"/>
      <c r="D59" s="4">
        <f>COUNTIF(D9:D58,1.27)</f>
        <v>23</v>
      </c>
      <c r="E59" s="4">
        <f>COUNTIF(E9:E58,1.5)</f>
        <v>18</v>
      </c>
      <c r="F59" s="5">
        <f>COUNTIF(F9:F58,2)</f>
        <v>17</v>
      </c>
      <c r="G59" s="70">
        <f>MAX(G8:G58)</f>
        <v>100000</v>
      </c>
      <c r="H59" s="71">
        <f>MAX(H8:H58)</f>
        <v>100000</v>
      </c>
      <c r="I59" s="72">
        <f>MAX(I8:I58)</f>
        <v>100000</v>
      </c>
      <c r="J59" s="73" t="s">
        <v>31</v>
      </c>
      <c r="K59" s="74">
        <f>ABS(B58-B9)</f>
        <v>272</v>
      </c>
      <c r="L59" s="75" t="s">
        <v>32</v>
      </c>
      <c r="M59" s="76"/>
      <c r="N59" s="77"/>
      <c r="O59" s="78"/>
    </row>
    <row r="60" spans="1:15" ht="19.5" thickBot="1" x14ac:dyDescent="0.45">
      <c r="A60" s="6"/>
      <c r="B60" s="148" t="s">
        <v>6</v>
      </c>
      <c r="C60" s="149"/>
      <c r="D60" s="4">
        <f>COUNTIF(D9:D58,-1)</f>
        <v>27</v>
      </c>
      <c r="E60" s="4">
        <f>COUNTIF(E9:E58,-1)</f>
        <v>32</v>
      </c>
      <c r="F60" s="5">
        <f>COUNTIF(F9:F58,-1)</f>
        <v>33</v>
      </c>
      <c r="G60" s="200" t="s">
        <v>30</v>
      </c>
      <c r="H60" s="201"/>
      <c r="I60" s="202"/>
      <c r="J60" s="200" t="s">
        <v>33</v>
      </c>
      <c r="K60" s="201"/>
      <c r="L60" s="202"/>
      <c r="M60" s="76"/>
      <c r="N60" s="77"/>
      <c r="O60" s="78"/>
    </row>
    <row r="61" spans="1:15" ht="19.5" thickBot="1" x14ac:dyDescent="0.45">
      <c r="A61" s="6"/>
      <c r="B61" s="148" t="s">
        <v>35</v>
      </c>
      <c r="C61" s="149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9">
        <f>G59/G8</f>
        <v>1</v>
      </c>
      <c r="H61" s="80">
        <f>H59/H8</f>
        <v>1</v>
      </c>
      <c r="I61" s="81">
        <f>I59/I8</f>
        <v>1</v>
      </c>
      <c r="J61" s="82">
        <f>(G61-100%)*30/K59</f>
        <v>0</v>
      </c>
      <c r="K61" s="82">
        <f>(H61-100%)*30/K59</f>
        <v>0</v>
      </c>
      <c r="L61" s="83">
        <f>(I61-100%)*30/K59</f>
        <v>0</v>
      </c>
      <c r="M61" s="84"/>
      <c r="N61" s="85"/>
      <c r="O61" s="86"/>
    </row>
    <row r="62" spans="1:15" ht="19.5" thickBot="1" x14ac:dyDescent="0.45">
      <c r="A62" s="3"/>
      <c r="B62" s="146" t="s">
        <v>4</v>
      </c>
      <c r="C62" s="147"/>
      <c r="D62" s="59">
        <f>D59/(D59+D60+D61)</f>
        <v>0.46</v>
      </c>
      <c r="E62" s="54">
        <f>E59/(E59+E60+E61)</f>
        <v>0.36</v>
      </c>
      <c r="F62" s="55">
        <f>F59/(F59+F60+F61)</f>
        <v>0.34</v>
      </c>
    </row>
    <row r="64" spans="1:15" x14ac:dyDescent="0.4">
      <c r="D64" s="53"/>
      <c r="E64" s="53"/>
      <c r="F64" s="53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pageMargins left="0.7" right="0.7" top="0.75" bottom="0.75" header="0.3" footer="0.3"/>
  <pageSetup paperSize="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64"/>
  <sheetViews>
    <sheetView zoomScaleNormal="100" workbookViewId="0">
      <pane xSplit="1" ySplit="8" topLeftCell="B42" activePane="bottomRight" state="frozen"/>
      <selection activeCell="B9" sqref="B9:F58"/>
      <selection pane="topRight" activeCell="B9" sqref="B9:F58"/>
      <selection pane="bottomLeft" activeCell="B9" sqref="B9:F58"/>
      <selection pane="bottomRight" activeCell="J7" sqref="J7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4">
      <c r="A1" s="1" t="s">
        <v>7</v>
      </c>
      <c r="C1" t="s">
        <v>62</v>
      </c>
    </row>
    <row r="2" spans="1:18" x14ac:dyDescent="0.4">
      <c r="A2" s="1" t="s">
        <v>8</v>
      </c>
      <c r="C2" t="s">
        <v>22</v>
      </c>
    </row>
    <row r="3" spans="1:18" x14ac:dyDescent="0.4">
      <c r="A3" s="1" t="s">
        <v>10</v>
      </c>
      <c r="C3" s="24">
        <v>100000</v>
      </c>
    </row>
    <row r="4" spans="1:18" x14ac:dyDescent="0.4">
      <c r="A4" s="1" t="s">
        <v>11</v>
      </c>
      <c r="C4" s="24" t="s">
        <v>13</v>
      </c>
    </row>
    <row r="5" spans="1:18" ht="19.5" thickBot="1" x14ac:dyDescent="0.45">
      <c r="A5" s="1" t="s">
        <v>12</v>
      </c>
      <c r="C5" s="24" t="s">
        <v>34</v>
      </c>
    </row>
    <row r="6" spans="1:18" ht="19.5" thickBot="1" x14ac:dyDescent="0.45">
      <c r="A6" s="19" t="s">
        <v>36</v>
      </c>
      <c r="B6" s="19" t="s">
        <v>37</v>
      </c>
      <c r="C6" s="19" t="s">
        <v>38</v>
      </c>
      <c r="D6" s="40" t="s">
        <v>25</v>
      </c>
      <c r="E6" s="20"/>
      <c r="F6" s="21"/>
      <c r="G6" s="146" t="s">
        <v>3</v>
      </c>
      <c r="H6" s="147"/>
      <c r="I6" s="153"/>
      <c r="J6" s="203">
        <v>1</v>
      </c>
      <c r="K6" s="204"/>
      <c r="L6" s="205"/>
      <c r="M6" s="146" t="s">
        <v>24</v>
      </c>
      <c r="N6" s="147"/>
      <c r="O6" s="153"/>
    </row>
    <row r="7" spans="1:18" ht="19.5" thickBot="1" x14ac:dyDescent="0.45">
      <c r="A7" s="22"/>
      <c r="B7" s="22" t="s">
        <v>2</v>
      </c>
      <c r="C7" s="44" t="s">
        <v>29</v>
      </c>
      <c r="D7" s="9">
        <v>1.27</v>
      </c>
      <c r="E7" s="10">
        <v>1.5</v>
      </c>
      <c r="F7" s="11">
        <v>2</v>
      </c>
      <c r="G7" s="9">
        <v>1.27</v>
      </c>
      <c r="H7" s="10">
        <v>1.5</v>
      </c>
      <c r="I7" s="11">
        <v>2</v>
      </c>
      <c r="J7" s="9">
        <v>1.27</v>
      </c>
      <c r="K7" s="10">
        <v>1.5</v>
      </c>
      <c r="L7" s="11">
        <v>2</v>
      </c>
      <c r="M7" s="9">
        <v>1.27</v>
      </c>
      <c r="N7" s="10">
        <v>1.5</v>
      </c>
      <c r="O7" s="11">
        <v>2</v>
      </c>
    </row>
    <row r="8" spans="1:18" ht="19.5" thickBot="1" x14ac:dyDescent="0.45">
      <c r="A8" s="23" t="s">
        <v>9</v>
      </c>
      <c r="B8" s="8"/>
      <c r="C8" s="41"/>
      <c r="D8" s="13"/>
      <c r="E8" s="12"/>
      <c r="F8" s="14"/>
      <c r="G8" s="15">
        <f>C3</f>
        <v>100000</v>
      </c>
      <c r="H8" s="16">
        <f>C3</f>
        <v>100000</v>
      </c>
      <c r="I8" s="17">
        <f>C3</f>
        <v>100000</v>
      </c>
      <c r="J8" s="206">
        <f>J6</f>
        <v>1</v>
      </c>
      <c r="K8" s="207"/>
      <c r="L8" s="208"/>
      <c r="M8" s="150"/>
      <c r="N8" s="151"/>
      <c r="O8" s="152"/>
    </row>
    <row r="9" spans="1:18" x14ac:dyDescent="0.4">
      <c r="A9" s="6">
        <v>1</v>
      </c>
      <c r="B9" s="98">
        <v>44167</v>
      </c>
      <c r="C9" s="99">
        <v>1</v>
      </c>
      <c r="D9" s="100">
        <v>1.27</v>
      </c>
      <c r="E9" s="101">
        <v>1.5</v>
      </c>
      <c r="F9" s="102">
        <v>2</v>
      </c>
      <c r="G9" s="63">
        <f>IF(D9="","",G8+M9)</f>
        <v>101270</v>
      </c>
      <c r="H9" s="63">
        <f>IF(E9="","",H8+N9)</f>
        <v>101500</v>
      </c>
      <c r="I9" s="63">
        <f>IF(F9="","",I8+O9)</f>
        <v>102000</v>
      </c>
      <c r="J9" s="64">
        <f>IF(G8="","",G8*$J$6/100)</f>
        <v>1000</v>
      </c>
      <c r="K9" s="65">
        <f>IF(H8="","",H8*$J$6/100)</f>
        <v>1000</v>
      </c>
      <c r="L9" s="66">
        <f>IF(I8="","",I8*$J$6/100)</f>
        <v>1000</v>
      </c>
      <c r="M9" s="67">
        <f>IF(D9="","",J9*D9)</f>
        <v>1270</v>
      </c>
      <c r="N9" s="68">
        <f t="shared" ref="M9:O24" si="0">IF(E9="","",K9*E9)</f>
        <v>1500</v>
      </c>
      <c r="O9" s="69">
        <f t="shared" si="0"/>
        <v>2000</v>
      </c>
      <c r="P9" s="33"/>
      <c r="Q9" s="33"/>
      <c r="R9" s="33"/>
    </row>
    <row r="10" spans="1:18" x14ac:dyDescent="0.4">
      <c r="A10" s="6">
        <v>2</v>
      </c>
      <c r="B10" s="103">
        <v>44166</v>
      </c>
      <c r="C10" s="104">
        <v>1</v>
      </c>
      <c r="D10" s="105">
        <v>1.27</v>
      </c>
      <c r="E10" s="96">
        <v>1.5</v>
      </c>
      <c r="F10" s="61">
        <v>2</v>
      </c>
      <c r="G10" s="63">
        <f t="shared" ref="G10:I25" si="1">IF(D10="","",G9+M10)</f>
        <v>102556.129</v>
      </c>
      <c r="H10" s="63">
        <f t="shared" si="1"/>
        <v>103022.5</v>
      </c>
      <c r="I10" s="63">
        <f t="shared" si="1"/>
        <v>104040</v>
      </c>
      <c r="J10" s="64">
        <f t="shared" ref="J10:L25" si="2">IF(G9="","",G9*$J$6/100)</f>
        <v>1012.7</v>
      </c>
      <c r="K10" s="65">
        <f t="shared" si="2"/>
        <v>1015</v>
      </c>
      <c r="L10" s="66">
        <f t="shared" si="2"/>
        <v>1020</v>
      </c>
      <c r="M10" s="64">
        <f t="shared" si="0"/>
        <v>1286.1290000000001</v>
      </c>
      <c r="N10" s="65">
        <f t="shared" si="0"/>
        <v>1522.5</v>
      </c>
      <c r="O10" s="66">
        <f t="shared" si="0"/>
        <v>2040</v>
      </c>
      <c r="P10" s="33"/>
      <c r="Q10" s="33"/>
      <c r="R10" s="33"/>
    </row>
    <row r="11" spans="1:18" x14ac:dyDescent="0.4">
      <c r="A11" s="6">
        <v>3</v>
      </c>
      <c r="B11" s="103">
        <v>44147</v>
      </c>
      <c r="C11" s="104">
        <v>1</v>
      </c>
      <c r="D11" s="105">
        <v>-1</v>
      </c>
      <c r="E11" s="96">
        <v>-1</v>
      </c>
      <c r="F11" s="60">
        <v>-1</v>
      </c>
      <c r="G11" s="63">
        <f t="shared" si="1"/>
        <v>101530.56771</v>
      </c>
      <c r="H11" s="63">
        <f t="shared" si="1"/>
        <v>101992.27499999999</v>
      </c>
      <c r="I11" s="63">
        <f t="shared" si="1"/>
        <v>102999.6</v>
      </c>
      <c r="J11" s="64">
        <f t="shared" si="2"/>
        <v>1025.5612900000001</v>
      </c>
      <c r="K11" s="65">
        <f t="shared" si="2"/>
        <v>1030.2249999999999</v>
      </c>
      <c r="L11" s="66">
        <f t="shared" si="2"/>
        <v>1040.4000000000001</v>
      </c>
      <c r="M11" s="64">
        <f t="shared" si="0"/>
        <v>-1025.5612900000001</v>
      </c>
      <c r="N11" s="65">
        <f t="shared" si="0"/>
        <v>-1030.2249999999999</v>
      </c>
      <c r="O11" s="66">
        <f t="shared" si="0"/>
        <v>-1040.4000000000001</v>
      </c>
      <c r="P11" s="33"/>
      <c r="Q11" s="33"/>
      <c r="R11" s="33"/>
    </row>
    <row r="12" spans="1:18" x14ac:dyDescent="0.4">
      <c r="A12" s="6">
        <v>4</v>
      </c>
      <c r="B12" s="103">
        <v>44144</v>
      </c>
      <c r="C12" s="104">
        <v>1</v>
      </c>
      <c r="D12" s="105">
        <v>1.27</v>
      </c>
      <c r="E12" s="96">
        <v>1.5</v>
      </c>
      <c r="F12" s="61">
        <v>2</v>
      </c>
      <c r="G12" s="63">
        <f t="shared" si="1"/>
        <v>102820.00591991701</v>
      </c>
      <c r="H12" s="63">
        <f t="shared" si="1"/>
        <v>103522.15912499999</v>
      </c>
      <c r="I12" s="63">
        <f t="shared" si="1"/>
        <v>105059.592</v>
      </c>
      <c r="J12" s="64">
        <f t="shared" si="2"/>
        <v>1015.3056771</v>
      </c>
      <c r="K12" s="65">
        <f t="shared" si="2"/>
        <v>1019.92275</v>
      </c>
      <c r="L12" s="66">
        <f t="shared" si="2"/>
        <v>1029.9960000000001</v>
      </c>
      <c r="M12" s="64">
        <f t="shared" si="0"/>
        <v>1289.438209917</v>
      </c>
      <c r="N12" s="65">
        <f t="shared" si="0"/>
        <v>1529.884125</v>
      </c>
      <c r="O12" s="66">
        <f t="shared" si="0"/>
        <v>2059.9920000000002</v>
      </c>
      <c r="P12" s="33"/>
      <c r="Q12" s="33"/>
      <c r="R12" s="33"/>
    </row>
    <row r="13" spans="1:18" x14ac:dyDescent="0.4">
      <c r="A13" s="6">
        <v>5</v>
      </c>
      <c r="B13" s="103">
        <v>44141</v>
      </c>
      <c r="C13" s="104">
        <v>1</v>
      </c>
      <c r="D13" s="105">
        <v>1.27</v>
      </c>
      <c r="E13" s="96">
        <v>1.5</v>
      </c>
      <c r="F13" s="61">
        <v>2</v>
      </c>
      <c r="G13" s="63">
        <f t="shared" si="1"/>
        <v>104125.81999509996</v>
      </c>
      <c r="H13" s="63">
        <f t="shared" si="1"/>
        <v>105074.99151187499</v>
      </c>
      <c r="I13" s="63">
        <f t="shared" si="1"/>
        <v>107160.78384</v>
      </c>
      <c r="J13" s="64">
        <f t="shared" si="2"/>
        <v>1028.20005919917</v>
      </c>
      <c r="K13" s="65">
        <f t="shared" si="2"/>
        <v>1035.2215912499998</v>
      </c>
      <c r="L13" s="66">
        <f t="shared" si="2"/>
        <v>1050.59592</v>
      </c>
      <c r="M13" s="64">
        <f t="shared" si="0"/>
        <v>1305.814075182946</v>
      </c>
      <c r="N13" s="65">
        <f t="shared" si="0"/>
        <v>1552.8323868749999</v>
      </c>
      <c r="O13" s="66">
        <f t="shared" si="0"/>
        <v>2101.19184</v>
      </c>
      <c r="P13" s="33"/>
      <c r="Q13" s="33"/>
      <c r="R13" s="33"/>
    </row>
    <row r="14" spans="1:18" x14ac:dyDescent="0.4">
      <c r="A14" s="6">
        <v>6</v>
      </c>
      <c r="B14" s="103">
        <v>44138</v>
      </c>
      <c r="C14" s="104">
        <v>1</v>
      </c>
      <c r="D14" s="105">
        <v>1.27</v>
      </c>
      <c r="E14" s="96">
        <v>1.5</v>
      </c>
      <c r="F14" s="61">
        <v>2</v>
      </c>
      <c r="G14" s="63">
        <f t="shared" si="1"/>
        <v>105448.21790903772</v>
      </c>
      <c r="H14" s="63">
        <f t="shared" si="1"/>
        <v>106651.11638455311</v>
      </c>
      <c r="I14" s="63">
        <f t="shared" si="1"/>
        <v>109303.9995168</v>
      </c>
      <c r="J14" s="64">
        <f t="shared" si="2"/>
        <v>1041.2581999509996</v>
      </c>
      <c r="K14" s="65">
        <f t="shared" si="2"/>
        <v>1050.7499151187499</v>
      </c>
      <c r="L14" s="66">
        <f t="shared" si="2"/>
        <v>1071.6078384</v>
      </c>
      <c r="M14" s="64">
        <f t="shared" si="0"/>
        <v>1322.3979139377695</v>
      </c>
      <c r="N14" s="65">
        <f t="shared" si="0"/>
        <v>1576.1248726781248</v>
      </c>
      <c r="O14" s="66">
        <f t="shared" si="0"/>
        <v>2143.2156768</v>
      </c>
      <c r="P14" s="33"/>
      <c r="Q14" s="33"/>
      <c r="R14" s="33"/>
    </row>
    <row r="15" spans="1:18" x14ac:dyDescent="0.4">
      <c r="A15" s="6">
        <v>7</v>
      </c>
      <c r="B15" s="103">
        <v>44138</v>
      </c>
      <c r="C15" s="104">
        <v>1</v>
      </c>
      <c r="D15" s="105">
        <v>-1</v>
      </c>
      <c r="E15" s="96">
        <v>-1</v>
      </c>
      <c r="F15" s="60">
        <v>-1</v>
      </c>
      <c r="G15" s="63">
        <f t="shared" si="1"/>
        <v>104393.73572994734</v>
      </c>
      <c r="H15" s="63">
        <f t="shared" si="1"/>
        <v>105584.60522070758</v>
      </c>
      <c r="I15" s="63">
        <f t="shared" si="1"/>
        <v>108210.959521632</v>
      </c>
      <c r="J15" s="64">
        <f t="shared" si="2"/>
        <v>1054.4821790903773</v>
      </c>
      <c r="K15" s="65">
        <f t="shared" si="2"/>
        <v>1066.5111638455312</v>
      </c>
      <c r="L15" s="66">
        <f t="shared" si="2"/>
        <v>1093.0399951680001</v>
      </c>
      <c r="M15" s="64">
        <f t="shared" si="0"/>
        <v>-1054.4821790903773</v>
      </c>
      <c r="N15" s="65">
        <f t="shared" si="0"/>
        <v>-1066.5111638455312</v>
      </c>
      <c r="O15" s="66">
        <f t="shared" si="0"/>
        <v>-1093.0399951680001</v>
      </c>
      <c r="P15" s="33"/>
      <c r="Q15" s="33"/>
      <c r="R15" s="33"/>
    </row>
    <row r="16" spans="1:18" x14ac:dyDescent="0.4">
      <c r="A16" s="6">
        <v>8</v>
      </c>
      <c r="B16" s="103">
        <v>44120</v>
      </c>
      <c r="C16" s="104">
        <v>1</v>
      </c>
      <c r="D16" s="105">
        <v>1.27</v>
      </c>
      <c r="E16" s="96">
        <v>1.5</v>
      </c>
      <c r="F16" s="61">
        <v>2</v>
      </c>
      <c r="G16" s="63">
        <f t="shared" si="1"/>
        <v>105719.53617371767</v>
      </c>
      <c r="H16" s="63">
        <f t="shared" si="1"/>
        <v>107168.37429901819</v>
      </c>
      <c r="I16" s="63">
        <f t="shared" si="1"/>
        <v>110375.17871206465</v>
      </c>
      <c r="J16" s="64">
        <f t="shared" si="2"/>
        <v>1043.9373572994734</v>
      </c>
      <c r="K16" s="65">
        <f t="shared" si="2"/>
        <v>1055.8460522070759</v>
      </c>
      <c r="L16" s="66">
        <f t="shared" si="2"/>
        <v>1082.10959521632</v>
      </c>
      <c r="M16" s="64">
        <f t="shared" si="0"/>
        <v>1325.8004437703312</v>
      </c>
      <c r="N16" s="65">
        <f t="shared" si="0"/>
        <v>1583.7690783106138</v>
      </c>
      <c r="O16" s="66">
        <f t="shared" si="0"/>
        <v>2164.2191904326401</v>
      </c>
      <c r="P16" s="33"/>
      <c r="Q16" s="33"/>
      <c r="R16" s="33"/>
    </row>
    <row r="17" spans="1:18" x14ac:dyDescent="0.4">
      <c r="A17" s="6">
        <v>9</v>
      </c>
      <c r="B17" s="103">
        <v>44118</v>
      </c>
      <c r="C17" s="104">
        <v>2</v>
      </c>
      <c r="D17" s="105">
        <v>1.27</v>
      </c>
      <c r="E17" s="96">
        <v>1.5</v>
      </c>
      <c r="F17" s="60">
        <v>2</v>
      </c>
      <c r="G17" s="63">
        <f t="shared" si="1"/>
        <v>107062.17428312388</v>
      </c>
      <c r="H17" s="63">
        <f t="shared" si="1"/>
        <v>108775.89991350347</v>
      </c>
      <c r="I17" s="63">
        <f t="shared" si="1"/>
        <v>112582.68228630594</v>
      </c>
      <c r="J17" s="64">
        <f t="shared" si="2"/>
        <v>1057.1953617371767</v>
      </c>
      <c r="K17" s="65">
        <f t="shared" si="2"/>
        <v>1071.6837429901818</v>
      </c>
      <c r="L17" s="66">
        <f t="shared" si="2"/>
        <v>1103.7517871206464</v>
      </c>
      <c r="M17" s="64">
        <f t="shared" si="0"/>
        <v>1342.6381094062144</v>
      </c>
      <c r="N17" s="65">
        <f t="shared" si="0"/>
        <v>1607.5256144852729</v>
      </c>
      <c r="O17" s="66">
        <f t="shared" si="0"/>
        <v>2207.5035742412929</v>
      </c>
      <c r="P17" s="62"/>
      <c r="Q17" s="33"/>
      <c r="R17" s="33"/>
    </row>
    <row r="18" spans="1:18" x14ac:dyDescent="0.4">
      <c r="A18" s="6">
        <v>10</v>
      </c>
      <c r="B18" s="103">
        <v>44112</v>
      </c>
      <c r="C18" s="104">
        <v>1</v>
      </c>
      <c r="D18" s="105">
        <v>1.27</v>
      </c>
      <c r="E18" s="96">
        <v>-1</v>
      </c>
      <c r="F18" s="60">
        <v>-1</v>
      </c>
      <c r="G18" s="63">
        <f t="shared" si="1"/>
        <v>108421.86389651956</v>
      </c>
      <c r="H18" s="63">
        <f t="shared" si="1"/>
        <v>107688.14091436843</v>
      </c>
      <c r="I18" s="63">
        <f>IF(F18="","",I17+O18)</f>
        <v>111456.85546344287</v>
      </c>
      <c r="J18" s="64">
        <f t="shared" si="2"/>
        <v>1070.6217428312389</v>
      </c>
      <c r="K18" s="65">
        <f t="shared" si="2"/>
        <v>1087.7589991350346</v>
      </c>
      <c r="L18" s="66">
        <f>IF(I17="","",I17*$J$6/100)</f>
        <v>1125.8268228630593</v>
      </c>
      <c r="M18" s="64">
        <f t="shared" si="0"/>
        <v>1359.6896133956734</v>
      </c>
      <c r="N18" s="65">
        <f t="shared" si="0"/>
        <v>-1087.7589991350346</v>
      </c>
      <c r="O18" s="66">
        <f t="shared" si="0"/>
        <v>-1125.8268228630593</v>
      </c>
      <c r="P18" s="33"/>
      <c r="Q18" s="33"/>
      <c r="R18" s="33"/>
    </row>
    <row r="19" spans="1:18" x14ac:dyDescent="0.4">
      <c r="A19" s="6">
        <v>11</v>
      </c>
      <c r="B19" s="103">
        <v>44113</v>
      </c>
      <c r="C19" s="104">
        <v>1</v>
      </c>
      <c r="D19" s="105">
        <v>-1</v>
      </c>
      <c r="E19" s="96">
        <v>-1</v>
      </c>
      <c r="F19" s="60">
        <v>-1</v>
      </c>
      <c r="G19" s="63">
        <f t="shared" si="1"/>
        <v>107337.64525755437</v>
      </c>
      <c r="H19" s="63">
        <f t="shared" si="1"/>
        <v>106611.25950522475</v>
      </c>
      <c r="I19" s="63">
        <f t="shared" si="1"/>
        <v>110342.28690880844</v>
      </c>
      <c r="J19" s="64">
        <f t="shared" si="2"/>
        <v>1084.2186389651956</v>
      </c>
      <c r="K19" s="65">
        <f t="shared" si="2"/>
        <v>1076.8814091436843</v>
      </c>
      <c r="L19" s="66">
        <f t="shared" si="2"/>
        <v>1114.5685546344287</v>
      </c>
      <c r="M19" s="64">
        <f t="shared" si="0"/>
        <v>-1084.2186389651956</v>
      </c>
      <c r="N19" s="65">
        <f t="shared" si="0"/>
        <v>-1076.8814091436843</v>
      </c>
      <c r="O19" s="66">
        <f t="shared" si="0"/>
        <v>-1114.5685546344287</v>
      </c>
      <c r="P19" s="62"/>
      <c r="Q19" s="33"/>
      <c r="R19" s="33"/>
    </row>
    <row r="20" spans="1:18" x14ac:dyDescent="0.4">
      <c r="A20" s="6">
        <v>12</v>
      </c>
      <c r="B20" s="103">
        <v>44110</v>
      </c>
      <c r="C20" s="104">
        <v>1</v>
      </c>
      <c r="D20" s="105">
        <v>-1</v>
      </c>
      <c r="E20" s="96">
        <v>-1</v>
      </c>
      <c r="F20" s="60">
        <v>-1</v>
      </c>
      <c r="G20" s="63">
        <f t="shared" si="1"/>
        <v>106264.26880497883</v>
      </c>
      <c r="H20" s="63">
        <f t="shared" si="1"/>
        <v>105545.14691017249</v>
      </c>
      <c r="I20" s="63">
        <f t="shared" si="1"/>
        <v>109238.86403972036</v>
      </c>
      <c r="J20" s="64">
        <f t="shared" si="2"/>
        <v>1073.3764525755437</v>
      </c>
      <c r="K20" s="65">
        <f t="shared" si="2"/>
        <v>1066.1125950522476</v>
      </c>
      <c r="L20" s="66">
        <f t="shared" si="2"/>
        <v>1103.4228690880843</v>
      </c>
      <c r="M20" s="64">
        <f t="shared" si="0"/>
        <v>-1073.3764525755437</v>
      </c>
      <c r="N20" s="65">
        <f t="shared" si="0"/>
        <v>-1066.1125950522476</v>
      </c>
      <c r="O20" s="66">
        <f t="shared" si="0"/>
        <v>-1103.4228690880843</v>
      </c>
      <c r="P20" s="33"/>
      <c r="Q20" s="33"/>
      <c r="R20" s="33"/>
    </row>
    <row r="21" spans="1:18" x14ac:dyDescent="0.4">
      <c r="A21" s="6">
        <v>13</v>
      </c>
      <c r="B21" s="103">
        <v>44095</v>
      </c>
      <c r="C21" s="104">
        <v>2</v>
      </c>
      <c r="D21" s="105">
        <v>1.27</v>
      </c>
      <c r="E21" s="96">
        <v>1.5</v>
      </c>
      <c r="F21" s="61">
        <v>2</v>
      </c>
      <c r="G21" s="63">
        <f t="shared" si="1"/>
        <v>107613.82501880206</v>
      </c>
      <c r="H21" s="63">
        <f t="shared" si="1"/>
        <v>107128.32411382509</v>
      </c>
      <c r="I21" s="63">
        <f t="shared" si="1"/>
        <v>111423.64132051477</v>
      </c>
      <c r="J21" s="64">
        <f t="shared" si="2"/>
        <v>1062.6426880497884</v>
      </c>
      <c r="K21" s="65">
        <f t="shared" si="2"/>
        <v>1055.451469101725</v>
      </c>
      <c r="L21" s="66">
        <f t="shared" si="2"/>
        <v>1092.3886403972035</v>
      </c>
      <c r="M21" s="64">
        <f t="shared" si="0"/>
        <v>1349.5562138232312</v>
      </c>
      <c r="N21" s="65">
        <f t="shared" si="0"/>
        <v>1583.1772036525877</v>
      </c>
      <c r="O21" s="66">
        <f t="shared" si="0"/>
        <v>2184.777280794407</v>
      </c>
      <c r="P21" s="62"/>
      <c r="Q21" s="33"/>
      <c r="R21" s="33"/>
    </row>
    <row r="22" spans="1:18" x14ac:dyDescent="0.4">
      <c r="A22" s="6">
        <v>14</v>
      </c>
      <c r="B22" s="103">
        <v>44096</v>
      </c>
      <c r="C22" s="104">
        <v>2</v>
      </c>
      <c r="D22" s="105">
        <v>-1</v>
      </c>
      <c r="E22" s="96">
        <v>-1</v>
      </c>
      <c r="F22" s="60">
        <v>-1</v>
      </c>
      <c r="G22" s="63">
        <f t="shared" si="1"/>
        <v>106537.68676861405</v>
      </c>
      <c r="H22" s="63">
        <f t="shared" si="1"/>
        <v>106057.04087268683</v>
      </c>
      <c r="I22" s="63">
        <f t="shared" si="1"/>
        <v>110309.40490730962</v>
      </c>
      <c r="J22" s="64">
        <f t="shared" si="2"/>
        <v>1076.1382501880207</v>
      </c>
      <c r="K22" s="65">
        <f t="shared" si="2"/>
        <v>1071.2832411382508</v>
      </c>
      <c r="L22" s="66">
        <f t="shared" si="2"/>
        <v>1114.2364132051478</v>
      </c>
      <c r="M22" s="64">
        <f t="shared" si="0"/>
        <v>-1076.1382501880207</v>
      </c>
      <c r="N22" s="65">
        <f t="shared" si="0"/>
        <v>-1071.2832411382508</v>
      </c>
      <c r="O22" s="66">
        <f t="shared" si="0"/>
        <v>-1114.2364132051478</v>
      </c>
      <c r="P22" s="33"/>
      <c r="Q22" s="33"/>
      <c r="R22" s="33"/>
    </row>
    <row r="23" spans="1:18" x14ac:dyDescent="0.4">
      <c r="A23" s="6">
        <v>15</v>
      </c>
      <c r="B23" s="103">
        <v>44085</v>
      </c>
      <c r="C23" s="104">
        <v>2</v>
      </c>
      <c r="D23" s="105">
        <v>-1</v>
      </c>
      <c r="E23" s="96">
        <v>-1</v>
      </c>
      <c r="F23" s="60">
        <v>-1</v>
      </c>
      <c r="G23" s="63">
        <f t="shared" si="1"/>
        <v>105472.30990092791</v>
      </c>
      <c r="H23" s="63">
        <f t="shared" si="1"/>
        <v>104996.47046395997</v>
      </c>
      <c r="I23" s="63">
        <f t="shared" si="1"/>
        <v>109206.31085823652</v>
      </c>
      <c r="J23" s="64">
        <f t="shared" si="2"/>
        <v>1065.3768676861405</v>
      </c>
      <c r="K23" s="65">
        <f t="shared" si="2"/>
        <v>1060.5704087268684</v>
      </c>
      <c r="L23" s="66">
        <f t="shared" si="2"/>
        <v>1103.0940490730964</v>
      </c>
      <c r="M23" s="64">
        <f t="shared" si="0"/>
        <v>-1065.3768676861405</v>
      </c>
      <c r="N23" s="65">
        <f t="shared" si="0"/>
        <v>-1060.5704087268684</v>
      </c>
      <c r="O23" s="66">
        <f t="shared" si="0"/>
        <v>-1103.0940490730964</v>
      </c>
      <c r="P23" s="33"/>
      <c r="Q23" s="33"/>
      <c r="R23" s="33"/>
    </row>
    <row r="24" spans="1:18" x14ac:dyDescent="0.4">
      <c r="A24" s="6">
        <v>16</v>
      </c>
      <c r="B24" s="103">
        <v>44082</v>
      </c>
      <c r="C24" s="104">
        <v>2</v>
      </c>
      <c r="D24" s="105">
        <v>1.27</v>
      </c>
      <c r="E24" s="96">
        <v>1.5</v>
      </c>
      <c r="F24" s="61">
        <v>2</v>
      </c>
      <c r="G24" s="63">
        <f t="shared" si="1"/>
        <v>106811.80823666969</v>
      </c>
      <c r="H24" s="63">
        <f t="shared" si="1"/>
        <v>106571.41752091936</v>
      </c>
      <c r="I24" s="63">
        <f t="shared" si="1"/>
        <v>111390.43707540125</v>
      </c>
      <c r="J24" s="64">
        <f t="shared" si="2"/>
        <v>1054.7230990092792</v>
      </c>
      <c r="K24" s="65">
        <f t="shared" si="2"/>
        <v>1049.9647046395996</v>
      </c>
      <c r="L24" s="66">
        <f t="shared" si="2"/>
        <v>1092.0631085823652</v>
      </c>
      <c r="M24" s="64">
        <f t="shared" si="0"/>
        <v>1339.4983357417846</v>
      </c>
      <c r="N24" s="65">
        <f t="shared" si="0"/>
        <v>1574.9470569593996</v>
      </c>
      <c r="O24" s="66">
        <f t="shared" si="0"/>
        <v>2184.1262171647304</v>
      </c>
      <c r="P24" s="33"/>
      <c r="Q24" s="33"/>
      <c r="R24" s="33"/>
    </row>
    <row r="25" spans="1:18" x14ac:dyDescent="0.4">
      <c r="A25" s="6">
        <v>17</v>
      </c>
      <c r="B25" s="103">
        <v>44057</v>
      </c>
      <c r="C25" s="104">
        <v>2</v>
      </c>
      <c r="D25" s="105">
        <v>-1</v>
      </c>
      <c r="E25" s="96">
        <v>-1</v>
      </c>
      <c r="F25" s="60">
        <v>-1</v>
      </c>
      <c r="G25" s="63">
        <f t="shared" si="1"/>
        <v>105743.690154303</v>
      </c>
      <c r="H25" s="63">
        <f t="shared" si="1"/>
        <v>105505.70334571016</v>
      </c>
      <c r="I25" s="63">
        <f t="shared" si="1"/>
        <v>110276.53270464724</v>
      </c>
      <c r="J25" s="64">
        <f t="shared" si="2"/>
        <v>1068.1180823666969</v>
      </c>
      <c r="K25" s="65">
        <f t="shared" si="2"/>
        <v>1065.7141752091936</v>
      </c>
      <c r="L25" s="66">
        <f t="shared" si="2"/>
        <v>1113.9043707540125</v>
      </c>
      <c r="M25" s="64">
        <f t="shared" ref="M25:O58" si="3">IF(D25="","",J25*D25)</f>
        <v>-1068.1180823666969</v>
      </c>
      <c r="N25" s="65">
        <f t="shared" si="3"/>
        <v>-1065.7141752091936</v>
      </c>
      <c r="O25" s="66">
        <f t="shared" si="3"/>
        <v>-1113.9043707540125</v>
      </c>
      <c r="P25" s="33"/>
      <c r="Q25" s="33"/>
      <c r="R25" s="33"/>
    </row>
    <row r="26" spans="1:18" x14ac:dyDescent="0.4">
      <c r="A26" s="6">
        <v>18</v>
      </c>
      <c r="B26" s="103">
        <v>44053</v>
      </c>
      <c r="C26" s="104">
        <v>2</v>
      </c>
      <c r="D26" s="105">
        <v>-1</v>
      </c>
      <c r="E26" s="96">
        <v>-1</v>
      </c>
      <c r="F26" s="60">
        <v>-1</v>
      </c>
      <c r="G26" s="63">
        <f t="shared" ref="G26:I41" si="4">IF(D26="","",G25+M26)</f>
        <v>104686.25325275997</v>
      </c>
      <c r="H26" s="63">
        <f t="shared" si="4"/>
        <v>104450.64631225307</v>
      </c>
      <c r="I26" s="63">
        <f t="shared" si="4"/>
        <v>109173.76737760077</v>
      </c>
      <c r="J26" s="64">
        <f t="shared" ref="J26:L45" si="5">IF(G25="","",G25*$J$6/100)</f>
        <v>1057.43690154303</v>
      </c>
      <c r="K26" s="65">
        <f t="shared" si="5"/>
        <v>1055.0570334571016</v>
      </c>
      <c r="L26" s="66">
        <f t="shared" si="5"/>
        <v>1102.7653270464723</v>
      </c>
      <c r="M26" s="64">
        <f t="shared" si="3"/>
        <v>-1057.43690154303</v>
      </c>
      <c r="N26" s="65">
        <f t="shared" si="3"/>
        <v>-1055.0570334571016</v>
      </c>
      <c r="O26" s="66">
        <f t="shared" si="3"/>
        <v>-1102.7653270464723</v>
      </c>
      <c r="P26" s="33"/>
      <c r="Q26" s="33"/>
      <c r="R26" s="33"/>
    </row>
    <row r="27" spans="1:18" x14ac:dyDescent="0.4">
      <c r="A27" s="6">
        <v>19</v>
      </c>
      <c r="B27" s="103">
        <v>44047</v>
      </c>
      <c r="C27" s="104">
        <v>1</v>
      </c>
      <c r="D27" s="105">
        <v>1.27</v>
      </c>
      <c r="E27" s="96">
        <v>1.5</v>
      </c>
      <c r="F27" s="60">
        <v>2</v>
      </c>
      <c r="G27" s="63">
        <f t="shared" si="4"/>
        <v>106015.76866907002</v>
      </c>
      <c r="H27" s="63">
        <f t="shared" si="4"/>
        <v>106017.40600693687</v>
      </c>
      <c r="I27" s="63">
        <f t="shared" si="4"/>
        <v>111357.24272515278</v>
      </c>
      <c r="J27" s="64">
        <f t="shared" si="5"/>
        <v>1046.8625325275998</v>
      </c>
      <c r="K27" s="65">
        <f t="shared" si="5"/>
        <v>1044.5064631225307</v>
      </c>
      <c r="L27" s="66">
        <f t="shared" si="5"/>
        <v>1091.7376737760078</v>
      </c>
      <c r="M27" s="64">
        <f t="shared" si="3"/>
        <v>1329.5154163100517</v>
      </c>
      <c r="N27" s="65">
        <f t="shared" si="3"/>
        <v>1566.7596946837962</v>
      </c>
      <c r="O27" s="66">
        <f t="shared" si="3"/>
        <v>2183.4753475520156</v>
      </c>
      <c r="P27" s="33"/>
      <c r="Q27" s="33"/>
      <c r="R27" s="33"/>
    </row>
    <row r="28" spans="1:18" x14ac:dyDescent="0.4">
      <c r="A28" s="6">
        <v>20</v>
      </c>
      <c r="B28" s="103">
        <v>44033</v>
      </c>
      <c r="C28" s="104">
        <v>2</v>
      </c>
      <c r="D28" s="105">
        <v>-1</v>
      </c>
      <c r="E28" s="96">
        <v>-1</v>
      </c>
      <c r="F28" s="60">
        <v>-1</v>
      </c>
      <c r="G28" s="63">
        <f t="shared" si="4"/>
        <v>104955.61098237932</v>
      </c>
      <c r="H28" s="63">
        <f t="shared" si="4"/>
        <v>104957.2319468675</v>
      </c>
      <c r="I28" s="63">
        <f t="shared" si="4"/>
        <v>110243.67029790126</v>
      </c>
      <c r="J28" s="64">
        <f t="shared" si="5"/>
        <v>1060.1576866907003</v>
      </c>
      <c r="K28" s="65">
        <f t="shared" si="5"/>
        <v>1060.1740600693688</v>
      </c>
      <c r="L28" s="66">
        <f t="shared" si="5"/>
        <v>1113.5724272515279</v>
      </c>
      <c r="M28" s="64">
        <f t="shared" si="3"/>
        <v>-1060.1576866907003</v>
      </c>
      <c r="N28" s="65">
        <f t="shared" si="3"/>
        <v>-1060.1740600693688</v>
      </c>
      <c r="O28" s="66">
        <f t="shared" si="3"/>
        <v>-1113.5724272515279</v>
      </c>
      <c r="P28" s="33"/>
      <c r="Q28" s="33"/>
      <c r="R28" s="33"/>
    </row>
    <row r="29" spans="1:18" x14ac:dyDescent="0.4">
      <c r="A29" s="6">
        <v>21</v>
      </c>
      <c r="B29" s="103">
        <v>44032</v>
      </c>
      <c r="C29" s="104">
        <v>1</v>
      </c>
      <c r="D29" s="105">
        <v>1.27</v>
      </c>
      <c r="E29" s="96">
        <v>1.5</v>
      </c>
      <c r="F29" s="60">
        <v>2</v>
      </c>
      <c r="G29" s="63">
        <f t="shared" si="4"/>
        <v>106288.54724185554</v>
      </c>
      <c r="H29" s="63">
        <f t="shared" si="4"/>
        <v>106531.59042607051</v>
      </c>
      <c r="I29" s="63">
        <f t="shared" si="4"/>
        <v>112448.54370385929</v>
      </c>
      <c r="J29" s="64">
        <f t="shared" si="5"/>
        <v>1049.5561098237931</v>
      </c>
      <c r="K29" s="65">
        <f t="shared" si="5"/>
        <v>1049.572319468675</v>
      </c>
      <c r="L29" s="66">
        <f t="shared" si="5"/>
        <v>1102.4367029790126</v>
      </c>
      <c r="M29" s="64">
        <f t="shared" si="3"/>
        <v>1332.9362594762172</v>
      </c>
      <c r="N29" s="65">
        <f t="shared" si="3"/>
        <v>1574.3584792030124</v>
      </c>
      <c r="O29" s="66">
        <f t="shared" si="3"/>
        <v>2204.8734059580252</v>
      </c>
      <c r="P29" s="33"/>
      <c r="Q29" s="33"/>
      <c r="R29" s="33"/>
    </row>
    <row r="30" spans="1:18" x14ac:dyDescent="0.4">
      <c r="A30" s="6">
        <v>22</v>
      </c>
      <c r="B30" s="103">
        <v>44027</v>
      </c>
      <c r="C30" s="104">
        <v>1</v>
      </c>
      <c r="D30" s="105">
        <v>1.27</v>
      </c>
      <c r="E30" s="96">
        <v>-1</v>
      </c>
      <c r="F30" s="60">
        <v>-1</v>
      </c>
      <c r="G30" s="63">
        <f t="shared" si="4"/>
        <v>107638.41179182711</v>
      </c>
      <c r="H30" s="63">
        <f t="shared" si="4"/>
        <v>105466.27452180981</v>
      </c>
      <c r="I30" s="63">
        <f t="shared" si="4"/>
        <v>111324.05826682071</v>
      </c>
      <c r="J30" s="64">
        <f t="shared" si="5"/>
        <v>1062.8854724185555</v>
      </c>
      <c r="K30" s="65">
        <f t="shared" si="5"/>
        <v>1065.3159042607051</v>
      </c>
      <c r="L30" s="66">
        <f t="shared" si="5"/>
        <v>1124.4854370385929</v>
      </c>
      <c r="M30" s="64">
        <f t="shared" si="3"/>
        <v>1349.8645499715656</v>
      </c>
      <c r="N30" s="65">
        <f t="shared" si="3"/>
        <v>-1065.3159042607051</v>
      </c>
      <c r="O30" s="66">
        <f t="shared" si="3"/>
        <v>-1124.4854370385929</v>
      </c>
      <c r="P30" s="33"/>
      <c r="Q30" s="33"/>
      <c r="R30" s="33"/>
    </row>
    <row r="31" spans="1:18" x14ac:dyDescent="0.4">
      <c r="A31" s="6">
        <v>23</v>
      </c>
      <c r="B31" s="103">
        <v>44019</v>
      </c>
      <c r="C31" s="104">
        <v>2</v>
      </c>
      <c r="D31" s="105">
        <v>-1</v>
      </c>
      <c r="E31" s="96">
        <v>-1</v>
      </c>
      <c r="F31" s="60">
        <v>-1</v>
      </c>
      <c r="G31" s="63">
        <f t="shared" si="4"/>
        <v>106562.02767390883</v>
      </c>
      <c r="H31" s="63">
        <f t="shared" si="4"/>
        <v>104411.61177659172</v>
      </c>
      <c r="I31" s="63">
        <f t="shared" si="4"/>
        <v>110210.8176841525</v>
      </c>
      <c r="J31" s="64">
        <f t="shared" si="5"/>
        <v>1076.3841179182712</v>
      </c>
      <c r="K31" s="65">
        <f t="shared" si="5"/>
        <v>1054.6627452180981</v>
      </c>
      <c r="L31" s="66">
        <f t="shared" si="5"/>
        <v>1113.240582668207</v>
      </c>
      <c r="M31" s="64">
        <f t="shared" si="3"/>
        <v>-1076.3841179182712</v>
      </c>
      <c r="N31" s="65">
        <f t="shared" si="3"/>
        <v>-1054.6627452180981</v>
      </c>
      <c r="O31" s="66">
        <f t="shared" si="3"/>
        <v>-1113.240582668207</v>
      </c>
      <c r="P31" s="33"/>
      <c r="Q31" s="33"/>
      <c r="R31" s="33"/>
    </row>
    <row r="32" spans="1:18" x14ac:dyDescent="0.4">
      <c r="A32" s="6">
        <v>24</v>
      </c>
      <c r="B32" s="103">
        <v>44007</v>
      </c>
      <c r="C32" s="104">
        <v>2</v>
      </c>
      <c r="D32" s="105">
        <v>1.27</v>
      </c>
      <c r="E32" s="96">
        <v>1.5</v>
      </c>
      <c r="F32" s="60">
        <v>2</v>
      </c>
      <c r="G32" s="63">
        <f t="shared" si="4"/>
        <v>107915.36542536748</v>
      </c>
      <c r="H32" s="63">
        <f t="shared" si="4"/>
        <v>105977.78595324059</v>
      </c>
      <c r="I32" s="63">
        <f t="shared" si="4"/>
        <v>112415.03403783555</v>
      </c>
      <c r="J32" s="64">
        <f t="shared" si="5"/>
        <v>1065.6202767390882</v>
      </c>
      <c r="K32" s="65">
        <f t="shared" si="5"/>
        <v>1044.1161177659171</v>
      </c>
      <c r="L32" s="66">
        <f t="shared" si="5"/>
        <v>1102.1081768415249</v>
      </c>
      <c r="M32" s="64">
        <f t="shared" si="3"/>
        <v>1353.3377514586421</v>
      </c>
      <c r="N32" s="65">
        <f t="shared" si="3"/>
        <v>1566.1741766488758</v>
      </c>
      <c r="O32" s="66">
        <f t="shared" si="3"/>
        <v>2204.2163536830499</v>
      </c>
      <c r="P32" s="33"/>
      <c r="Q32" s="33"/>
      <c r="R32" s="33"/>
    </row>
    <row r="33" spans="1:18" x14ac:dyDescent="0.4">
      <c r="A33" s="6">
        <v>25</v>
      </c>
      <c r="B33" s="103">
        <v>44007</v>
      </c>
      <c r="C33" s="104">
        <v>2</v>
      </c>
      <c r="D33" s="105">
        <v>1.27</v>
      </c>
      <c r="E33" s="96">
        <v>-1</v>
      </c>
      <c r="F33" s="60">
        <v>-1</v>
      </c>
      <c r="G33" s="63">
        <f t="shared" si="4"/>
        <v>109285.89056626965</v>
      </c>
      <c r="H33" s="63">
        <f t="shared" si="4"/>
        <v>104918.00809370818</v>
      </c>
      <c r="I33" s="63">
        <f t="shared" si="4"/>
        <v>111290.88369745719</v>
      </c>
      <c r="J33" s="64">
        <f t="shared" si="5"/>
        <v>1079.1536542536749</v>
      </c>
      <c r="K33" s="65">
        <f t="shared" si="5"/>
        <v>1059.777859532406</v>
      </c>
      <c r="L33" s="66">
        <f t="shared" si="5"/>
        <v>1124.1503403783554</v>
      </c>
      <c r="M33" s="64">
        <f t="shared" si="3"/>
        <v>1370.5251409021671</v>
      </c>
      <c r="N33" s="65">
        <f t="shared" si="3"/>
        <v>-1059.777859532406</v>
      </c>
      <c r="O33" s="66">
        <f t="shared" si="3"/>
        <v>-1124.1503403783554</v>
      </c>
      <c r="P33" s="33"/>
      <c r="Q33" s="33"/>
      <c r="R33" s="33"/>
    </row>
    <row r="34" spans="1:18" x14ac:dyDescent="0.4">
      <c r="A34" s="6">
        <v>26</v>
      </c>
      <c r="B34" s="103">
        <v>44004</v>
      </c>
      <c r="C34" s="104">
        <v>1</v>
      </c>
      <c r="D34" s="105">
        <v>1.27</v>
      </c>
      <c r="E34" s="96">
        <v>1.5</v>
      </c>
      <c r="F34" s="61">
        <v>2</v>
      </c>
      <c r="G34" s="63">
        <f t="shared" si="4"/>
        <v>110673.82137646127</v>
      </c>
      <c r="H34" s="63">
        <f t="shared" si="4"/>
        <v>106491.77821511381</v>
      </c>
      <c r="I34" s="63">
        <f t="shared" si="4"/>
        <v>113516.70137140634</v>
      </c>
      <c r="J34" s="64">
        <f t="shared" si="5"/>
        <v>1092.8589056626965</v>
      </c>
      <c r="K34" s="65">
        <f t="shared" si="5"/>
        <v>1049.1800809370818</v>
      </c>
      <c r="L34" s="66">
        <f t="shared" si="5"/>
        <v>1112.9088369745718</v>
      </c>
      <c r="M34" s="64">
        <f t="shared" si="3"/>
        <v>1387.9308101916247</v>
      </c>
      <c r="N34" s="65">
        <f t="shared" si="3"/>
        <v>1573.7701214056228</v>
      </c>
      <c r="O34" s="66">
        <f t="shared" si="3"/>
        <v>2225.8176739491437</v>
      </c>
      <c r="P34" s="33"/>
      <c r="Q34" s="33"/>
      <c r="R34" s="33"/>
    </row>
    <row r="35" spans="1:18" x14ac:dyDescent="0.4">
      <c r="A35" s="6">
        <v>27</v>
      </c>
      <c r="B35" s="103">
        <v>44001</v>
      </c>
      <c r="C35" s="104">
        <v>2</v>
      </c>
      <c r="D35" s="105">
        <v>-1</v>
      </c>
      <c r="E35" s="96">
        <v>-1</v>
      </c>
      <c r="F35" s="60">
        <v>-1</v>
      </c>
      <c r="G35" s="63">
        <f t="shared" si="4"/>
        <v>109567.08316269665</v>
      </c>
      <c r="H35" s="63">
        <f t="shared" si="4"/>
        <v>105426.86043296267</v>
      </c>
      <c r="I35" s="63">
        <f t="shared" si="4"/>
        <v>112381.53435769228</v>
      </c>
      <c r="J35" s="64">
        <f t="shared" si="5"/>
        <v>1106.7382137646127</v>
      </c>
      <c r="K35" s="65">
        <f t="shared" si="5"/>
        <v>1064.917782151138</v>
      </c>
      <c r="L35" s="66">
        <f t="shared" si="5"/>
        <v>1135.1670137140634</v>
      </c>
      <c r="M35" s="64">
        <f t="shared" si="3"/>
        <v>-1106.7382137646127</v>
      </c>
      <c r="N35" s="65">
        <f t="shared" si="3"/>
        <v>-1064.917782151138</v>
      </c>
      <c r="O35" s="66">
        <f t="shared" si="3"/>
        <v>-1135.1670137140634</v>
      </c>
      <c r="P35" s="33"/>
      <c r="Q35" s="33"/>
      <c r="R35" s="33"/>
    </row>
    <row r="36" spans="1:18" x14ac:dyDescent="0.4">
      <c r="A36" s="6">
        <v>28</v>
      </c>
      <c r="B36" s="103">
        <v>43994</v>
      </c>
      <c r="C36" s="104">
        <v>1</v>
      </c>
      <c r="D36" s="105">
        <v>-1</v>
      </c>
      <c r="E36" s="96">
        <v>-1</v>
      </c>
      <c r="F36" s="60">
        <v>-1</v>
      </c>
      <c r="G36" s="63">
        <f t="shared" si="4"/>
        <v>108471.41233106969</v>
      </c>
      <c r="H36" s="63">
        <f t="shared" si="4"/>
        <v>104372.59182863304</v>
      </c>
      <c r="I36" s="63">
        <f t="shared" si="4"/>
        <v>111257.71901411536</v>
      </c>
      <c r="J36" s="64">
        <f t="shared" si="5"/>
        <v>1095.6708316269664</v>
      </c>
      <c r="K36" s="65">
        <f t="shared" si="5"/>
        <v>1054.2686043296267</v>
      </c>
      <c r="L36" s="66">
        <f t="shared" si="5"/>
        <v>1123.8153435769227</v>
      </c>
      <c r="M36" s="64">
        <f t="shared" si="3"/>
        <v>-1095.6708316269664</v>
      </c>
      <c r="N36" s="65">
        <f t="shared" si="3"/>
        <v>-1054.2686043296267</v>
      </c>
      <c r="O36" s="66">
        <f t="shared" si="3"/>
        <v>-1123.8153435769227</v>
      </c>
      <c r="P36" s="33"/>
      <c r="Q36" s="33"/>
      <c r="R36" s="33"/>
    </row>
    <row r="37" spans="1:18" x14ac:dyDescent="0.4">
      <c r="A37" s="6">
        <v>29</v>
      </c>
      <c r="B37" s="103">
        <v>43993</v>
      </c>
      <c r="C37" s="104">
        <v>2</v>
      </c>
      <c r="D37" s="105">
        <v>1.27</v>
      </c>
      <c r="E37" s="96">
        <v>1.5</v>
      </c>
      <c r="F37" s="61">
        <v>2</v>
      </c>
      <c r="G37" s="63">
        <f t="shared" si="4"/>
        <v>109848.99926767427</v>
      </c>
      <c r="H37" s="63">
        <f t="shared" si="4"/>
        <v>105938.18070606254</v>
      </c>
      <c r="I37" s="63">
        <f t="shared" si="4"/>
        <v>113482.87339439767</v>
      </c>
      <c r="J37" s="64">
        <f t="shared" si="5"/>
        <v>1084.7141233106968</v>
      </c>
      <c r="K37" s="65">
        <f t="shared" si="5"/>
        <v>1043.7259182863304</v>
      </c>
      <c r="L37" s="66">
        <f t="shared" si="5"/>
        <v>1112.5771901411536</v>
      </c>
      <c r="M37" s="64">
        <f t="shared" si="3"/>
        <v>1377.5869366045849</v>
      </c>
      <c r="N37" s="65">
        <f t="shared" si="3"/>
        <v>1565.5888774294956</v>
      </c>
      <c r="O37" s="66">
        <f t="shared" si="3"/>
        <v>2225.1543802823071</v>
      </c>
      <c r="P37" s="33"/>
      <c r="Q37" s="33"/>
      <c r="R37" s="33"/>
    </row>
    <row r="38" spans="1:18" x14ac:dyDescent="0.4">
      <c r="A38" s="6">
        <v>30</v>
      </c>
      <c r="B38" s="103">
        <v>43992</v>
      </c>
      <c r="C38" s="104">
        <v>1</v>
      </c>
      <c r="D38" s="105">
        <v>-1</v>
      </c>
      <c r="E38" s="96">
        <v>-1</v>
      </c>
      <c r="F38" s="60">
        <v>-1</v>
      </c>
      <c r="G38" s="63">
        <f t="shared" si="4"/>
        <v>108750.50927499753</v>
      </c>
      <c r="H38" s="63">
        <f t="shared" si="4"/>
        <v>104878.79889900192</v>
      </c>
      <c r="I38" s="63">
        <f t="shared" si="4"/>
        <v>112348.0446604537</v>
      </c>
      <c r="J38" s="64">
        <f t="shared" si="5"/>
        <v>1098.4899926767428</v>
      </c>
      <c r="K38" s="65">
        <f t="shared" si="5"/>
        <v>1059.3818070606255</v>
      </c>
      <c r="L38" s="66">
        <f t="shared" si="5"/>
        <v>1134.8287339439767</v>
      </c>
      <c r="M38" s="64">
        <f t="shared" si="3"/>
        <v>-1098.4899926767428</v>
      </c>
      <c r="N38" s="65">
        <f t="shared" si="3"/>
        <v>-1059.3818070606255</v>
      </c>
      <c r="O38" s="66">
        <f t="shared" si="3"/>
        <v>-1134.8287339439767</v>
      </c>
      <c r="P38" s="33"/>
      <c r="Q38" s="33"/>
      <c r="R38" s="33"/>
    </row>
    <row r="39" spans="1:18" x14ac:dyDescent="0.4">
      <c r="A39" s="6">
        <v>31</v>
      </c>
      <c r="B39" s="103">
        <v>43980</v>
      </c>
      <c r="C39" s="104">
        <v>1</v>
      </c>
      <c r="D39" s="105">
        <v>1.27</v>
      </c>
      <c r="E39" s="96">
        <v>-1</v>
      </c>
      <c r="F39" s="60">
        <v>-1</v>
      </c>
      <c r="G39" s="63">
        <f t="shared" si="4"/>
        <v>110131.64074279</v>
      </c>
      <c r="H39" s="63">
        <f t="shared" si="4"/>
        <v>103830.0109100119</v>
      </c>
      <c r="I39" s="63">
        <f t="shared" si="4"/>
        <v>111224.56421384917</v>
      </c>
      <c r="J39" s="64">
        <f t="shared" si="5"/>
        <v>1087.5050927499753</v>
      </c>
      <c r="K39" s="65">
        <f t="shared" si="5"/>
        <v>1048.7879889900191</v>
      </c>
      <c r="L39" s="66">
        <f t="shared" si="5"/>
        <v>1123.4804466045371</v>
      </c>
      <c r="M39" s="64">
        <f t="shared" si="3"/>
        <v>1381.1314677924688</v>
      </c>
      <c r="N39" s="65">
        <f t="shared" si="3"/>
        <v>-1048.7879889900191</v>
      </c>
      <c r="O39" s="66">
        <f t="shared" si="3"/>
        <v>-1123.4804466045371</v>
      </c>
      <c r="P39" s="33"/>
      <c r="Q39" s="33"/>
      <c r="R39" s="33"/>
    </row>
    <row r="40" spans="1:18" x14ac:dyDescent="0.4">
      <c r="A40" s="6">
        <v>32</v>
      </c>
      <c r="B40" s="103">
        <v>43944</v>
      </c>
      <c r="C40" s="104">
        <v>2</v>
      </c>
      <c r="D40" s="105">
        <v>-1</v>
      </c>
      <c r="E40" s="96">
        <v>-1</v>
      </c>
      <c r="F40" s="60">
        <v>-1</v>
      </c>
      <c r="G40" s="63">
        <f t="shared" si="4"/>
        <v>109030.32433536209</v>
      </c>
      <c r="H40" s="63">
        <f t="shared" si="4"/>
        <v>102791.71080091178</v>
      </c>
      <c r="I40" s="63">
        <f t="shared" si="4"/>
        <v>110112.31857171068</v>
      </c>
      <c r="J40" s="64">
        <f t="shared" si="5"/>
        <v>1101.3164074279</v>
      </c>
      <c r="K40" s="65">
        <f t="shared" si="5"/>
        <v>1038.300109100119</v>
      </c>
      <c r="L40" s="66">
        <f t="shared" si="5"/>
        <v>1112.2456421384916</v>
      </c>
      <c r="M40" s="64">
        <f t="shared" si="3"/>
        <v>-1101.3164074279</v>
      </c>
      <c r="N40" s="65">
        <f t="shared" si="3"/>
        <v>-1038.300109100119</v>
      </c>
      <c r="O40" s="66">
        <f t="shared" si="3"/>
        <v>-1112.2456421384916</v>
      </c>
      <c r="P40" s="33"/>
      <c r="Q40" s="33"/>
      <c r="R40" s="33"/>
    </row>
    <row r="41" spans="1:18" x14ac:dyDescent="0.4">
      <c r="A41" s="6">
        <v>33</v>
      </c>
      <c r="B41" s="103">
        <v>43943</v>
      </c>
      <c r="C41" s="104">
        <v>1</v>
      </c>
      <c r="D41" s="105">
        <v>-1</v>
      </c>
      <c r="E41" s="96">
        <v>-1</v>
      </c>
      <c r="F41" s="60">
        <v>-1</v>
      </c>
      <c r="G41" s="63">
        <f t="shared" si="4"/>
        <v>107940.02109200848</v>
      </c>
      <c r="H41" s="63">
        <f t="shared" si="4"/>
        <v>101763.79369290266</v>
      </c>
      <c r="I41" s="63">
        <f t="shared" si="4"/>
        <v>109011.19538599357</v>
      </c>
      <c r="J41" s="64">
        <f t="shared" si="5"/>
        <v>1090.3032433536209</v>
      </c>
      <c r="K41" s="65">
        <f t="shared" si="5"/>
        <v>1027.9171080091178</v>
      </c>
      <c r="L41" s="66">
        <f t="shared" si="5"/>
        <v>1101.1231857171069</v>
      </c>
      <c r="M41" s="64">
        <f t="shared" si="3"/>
        <v>-1090.3032433536209</v>
      </c>
      <c r="N41" s="65">
        <f t="shared" si="3"/>
        <v>-1027.9171080091178</v>
      </c>
      <c r="O41" s="66">
        <f t="shared" si="3"/>
        <v>-1101.1231857171069</v>
      </c>
      <c r="P41" s="33"/>
      <c r="Q41" s="33"/>
      <c r="R41" s="33"/>
    </row>
    <row r="42" spans="1:18" x14ac:dyDescent="0.4">
      <c r="A42" s="6">
        <v>34</v>
      </c>
      <c r="B42" s="103">
        <v>43938</v>
      </c>
      <c r="C42" s="104">
        <v>1</v>
      </c>
      <c r="D42" s="105">
        <v>-1</v>
      </c>
      <c r="E42" s="96">
        <v>-1</v>
      </c>
      <c r="F42" s="60">
        <v>-1</v>
      </c>
      <c r="G42" s="63">
        <f t="shared" ref="G42:I42" si="6">IF(D42="","",G41+M42)</f>
        <v>106860.6208810884</v>
      </c>
      <c r="H42" s="63">
        <f t="shared" si="6"/>
        <v>100746.15575597364</v>
      </c>
      <c r="I42" s="63">
        <f t="shared" si="6"/>
        <v>107921.08343213364</v>
      </c>
      <c r="J42" s="64">
        <f t="shared" si="5"/>
        <v>1079.4002109200849</v>
      </c>
      <c r="K42" s="65">
        <f t="shared" si="5"/>
        <v>1017.6379369290266</v>
      </c>
      <c r="L42" s="66">
        <f t="shared" si="5"/>
        <v>1090.1119538599357</v>
      </c>
      <c r="M42" s="64">
        <f>IF(D42="","",J42*D42)</f>
        <v>-1079.4002109200849</v>
      </c>
      <c r="N42" s="65">
        <f t="shared" si="3"/>
        <v>-1017.6379369290266</v>
      </c>
      <c r="O42" s="66">
        <f t="shared" si="3"/>
        <v>-1090.1119538599357</v>
      </c>
      <c r="P42" s="33"/>
      <c r="Q42" s="33"/>
      <c r="R42" s="33"/>
    </row>
    <row r="43" spans="1:18" x14ac:dyDescent="0.4">
      <c r="A43" s="3">
        <v>35</v>
      </c>
      <c r="B43" s="103">
        <v>43936</v>
      </c>
      <c r="C43" s="104">
        <v>1</v>
      </c>
      <c r="D43" s="105">
        <v>-1</v>
      </c>
      <c r="E43" s="96">
        <v>-1</v>
      </c>
      <c r="F43" s="60">
        <v>-1</v>
      </c>
      <c r="G43" s="63">
        <f>IF(D43="","",G42+M43)</f>
        <v>105792.01467227751</v>
      </c>
      <c r="H43" s="63">
        <f>IF(E43="","",H42+N43)</f>
        <v>99738.694198413898</v>
      </c>
      <c r="I43" s="63">
        <f>IF(F43="","",I42+O43)</f>
        <v>106841.87259781231</v>
      </c>
      <c r="J43" s="64">
        <f t="shared" si="5"/>
        <v>1068.606208810884</v>
      </c>
      <c r="K43" s="65">
        <f t="shared" si="5"/>
        <v>1007.4615575597364</v>
      </c>
      <c r="L43" s="66">
        <f t="shared" si="5"/>
        <v>1079.2108343213365</v>
      </c>
      <c r="M43" s="64">
        <f t="shared" si="3"/>
        <v>-1068.606208810884</v>
      </c>
      <c r="N43" s="65">
        <f t="shared" si="3"/>
        <v>-1007.4615575597364</v>
      </c>
      <c r="O43" s="66">
        <f t="shared" si="3"/>
        <v>-1079.2108343213365</v>
      </c>
    </row>
    <row r="44" spans="1:18" x14ac:dyDescent="0.4">
      <c r="A44" s="6">
        <v>36</v>
      </c>
      <c r="B44" s="103">
        <v>43935</v>
      </c>
      <c r="C44" s="104">
        <v>2</v>
      </c>
      <c r="D44" s="105">
        <v>1.27</v>
      </c>
      <c r="E44" s="96">
        <v>1.5</v>
      </c>
      <c r="F44" s="60">
        <v>-1</v>
      </c>
      <c r="G44" s="63">
        <f t="shared" ref="G44:I57" si="7">IF(D44="","",G43+M44)</f>
        <v>107135.57325861543</v>
      </c>
      <c r="H44" s="63">
        <f t="shared" si="7"/>
        <v>101234.77461139011</v>
      </c>
      <c r="I44" s="63">
        <f t="shared" si="7"/>
        <v>105773.45387183419</v>
      </c>
      <c r="J44" s="64">
        <f t="shared" si="5"/>
        <v>1057.9201467227751</v>
      </c>
      <c r="K44" s="65">
        <f t="shared" si="5"/>
        <v>997.38694198413896</v>
      </c>
      <c r="L44" s="66">
        <f t="shared" si="5"/>
        <v>1068.4187259781231</v>
      </c>
      <c r="M44" s="64">
        <f>IF(D44="","",J44*D44)</f>
        <v>1343.5585863379245</v>
      </c>
      <c r="N44" s="65">
        <f t="shared" si="3"/>
        <v>1496.0804129762084</v>
      </c>
      <c r="O44" s="66">
        <f t="shared" si="3"/>
        <v>-1068.4187259781231</v>
      </c>
    </row>
    <row r="45" spans="1:18" x14ac:dyDescent="0.4">
      <c r="A45" s="6">
        <v>37</v>
      </c>
      <c r="B45" s="103">
        <v>43931</v>
      </c>
      <c r="C45" s="104">
        <v>1</v>
      </c>
      <c r="D45" s="105">
        <v>-1</v>
      </c>
      <c r="E45" s="96">
        <v>-1</v>
      </c>
      <c r="F45" s="60">
        <v>-1</v>
      </c>
      <c r="G45" s="63">
        <f t="shared" si="7"/>
        <v>106064.21752602929</v>
      </c>
      <c r="H45" s="63">
        <f t="shared" si="7"/>
        <v>100222.42686527621</v>
      </c>
      <c r="I45" s="63">
        <f t="shared" si="7"/>
        <v>104715.71933311585</v>
      </c>
      <c r="J45" s="64">
        <f t="shared" si="5"/>
        <v>1071.3557325861543</v>
      </c>
      <c r="K45" s="65">
        <f t="shared" si="5"/>
        <v>1012.3477461139011</v>
      </c>
      <c r="L45" s="66">
        <f t="shared" si="5"/>
        <v>1057.734538718342</v>
      </c>
      <c r="M45" s="64">
        <f t="shared" si="3"/>
        <v>-1071.3557325861543</v>
      </c>
      <c r="N45" s="65">
        <f t="shared" si="3"/>
        <v>-1012.3477461139011</v>
      </c>
      <c r="O45" s="66">
        <f t="shared" si="3"/>
        <v>-1057.734538718342</v>
      </c>
    </row>
    <row r="46" spans="1:18" x14ac:dyDescent="0.4">
      <c r="A46" s="6">
        <v>38</v>
      </c>
      <c r="B46" s="103">
        <v>43931</v>
      </c>
      <c r="C46" s="104">
        <v>1</v>
      </c>
      <c r="D46" s="105">
        <v>-1</v>
      </c>
      <c r="E46" s="96">
        <v>-1</v>
      </c>
      <c r="F46" s="60">
        <v>-1</v>
      </c>
      <c r="G46" s="63">
        <f t="shared" si="7"/>
        <v>105003.575350769</v>
      </c>
      <c r="H46" s="63">
        <f t="shared" si="7"/>
        <v>99220.202596623451</v>
      </c>
      <c r="I46" s="63">
        <f t="shared" si="7"/>
        <v>103668.56213978468</v>
      </c>
      <c r="J46" s="64">
        <f t="shared" ref="J46:L56" si="8">IF(G45="","",G45*$J$6/100)</f>
        <v>1060.6421752602928</v>
      </c>
      <c r="K46" s="65">
        <f t="shared" si="8"/>
        <v>1002.2242686527621</v>
      </c>
      <c r="L46" s="66">
        <f t="shared" si="8"/>
        <v>1047.1571933311584</v>
      </c>
      <c r="M46" s="64">
        <f t="shared" si="3"/>
        <v>-1060.6421752602928</v>
      </c>
      <c r="N46" s="65">
        <f t="shared" si="3"/>
        <v>-1002.2242686527621</v>
      </c>
      <c r="O46" s="66">
        <f t="shared" si="3"/>
        <v>-1047.1571933311584</v>
      </c>
    </row>
    <row r="47" spans="1:18" x14ac:dyDescent="0.4">
      <c r="A47" s="6">
        <v>39</v>
      </c>
      <c r="B47" s="103">
        <v>43930</v>
      </c>
      <c r="C47" s="104">
        <v>1</v>
      </c>
      <c r="D47" s="105">
        <v>-1</v>
      </c>
      <c r="E47" s="96">
        <v>-1</v>
      </c>
      <c r="F47" s="60">
        <v>-1</v>
      </c>
      <c r="G47" s="63">
        <f t="shared" si="7"/>
        <v>103953.5395972613</v>
      </c>
      <c r="H47" s="63">
        <f t="shared" si="7"/>
        <v>98228.000570657212</v>
      </c>
      <c r="I47" s="63">
        <f t="shared" si="7"/>
        <v>102631.87651838684</v>
      </c>
      <c r="J47" s="64">
        <f t="shared" si="8"/>
        <v>1050.0357535076901</v>
      </c>
      <c r="K47" s="65">
        <f t="shared" si="8"/>
        <v>992.20202596623449</v>
      </c>
      <c r="L47" s="66">
        <f t="shared" si="8"/>
        <v>1036.6856213978469</v>
      </c>
      <c r="M47" s="64">
        <f t="shared" si="3"/>
        <v>-1050.0357535076901</v>
      </c>
      <c r="N47" s="65">
        <f t="shared" si="3"/>
        <v>-992.20202596623449</v>
      </c>
      <c r="O47" s="66">
        <f t="shared" si="3"/>
        <v>-1036.6856213978469</v>
      </c>
    </row>
    <row r="48" spans="1:18" x14ac:dyDescent="0.4">
      <c r="A48" s="6">
        <v>40</v>
      </c>
      <c r="B48" s="103">
        <v>43930</v>
      </c>
      <c r="C48" s="104">
        <v>2</v>
      </c>
      <c r="D48" s="105">
        <v>-1</v>
      </c>
      <c r="E48" s="96">
        <v>-1</v>
      </c>
      <c r="F48" s="60">
        <v>-1</v>
      </c>
      <c r="G48" s="63">
        <f t="shared" si="7"/>
        <v>102914.00420128868</v>
      </c>
      <c r="H48" s="63">
        <f t="shared" si="7"/>
        <v>97245.720564950636</v>
      </c>
      <c r="I48" s="63">
        <f t="shared" si="7"/>
        <v>101605.55775320297</v>
      </c>
      <c r="J48" s="64">
        <f t="shared" si="8"/>
        <v>1039.5353959726131</v>
      </c>
      <c r="K48" s="65">
        <f t="shared" si="8"/>
        <v>982.28000570657207</v>
      </c>
      <c r="L48" s="66">
        <f t="shared" si="8"/>
        <v>1026.3187651838684</v>
      </c>
      <c r="M48" s="64">
        <f t="shared" si="3"/>
        <v>-1039.5353959726131</v>
      </c>
      <c r="N48" s="65">
        <f t="shared" si="3"/>
        <v>-982.28000570657207</v>
      </c>
      <c r="O48" s="66">
        <f t="shared" si="3"/>
        <v>-1026.3187651838684</v>
      </c>
    </row>
    <row r="49" spans="1:15" x14ac:dyDescent="0.4">
      <c r="A49" s="6">
        <v>41</v>
      </c>
      <c r="B49" s="103">
        <v>43929</v>
      </c>
      <c r="C49" s="104">
        <v>2</v>
      </c>
      <c r="D49" s="105">
        <v>-1</v>
      </c>
      <c r="E49" s="96">
        <v>-1</v>
      </c>
      <c r="F49" s="60">
        <v>-1</v>
      </c>
      <c r="G49" s="63">
        <f t="shared" si="7"/>
        <v>101884.86415927579</v>
      </c>
      <c r="H49" s="63">
        <f t="shared" si="7"/>
        <v>96273.263359301127</v>
      </c>
      <c r="I49" s="63">
        <f t="shared" si="7"/>
        <v>100589.50217567095</v>
      </c>
      <c r="J49" s="64">
        <f t="shared" si="8"/>
        <v>1029.1400420128869</v>
      </c>
      <c r="K49" s="65">
        <f t="shared" si="8"/>
        <v>972.45720564950636</v>
      </c>
      <c r="L49" s="66">
        <f t="shared" si="8"/>
        <v>1016.0555775320297</v>
      </c>
      <c r="M49" s="64">
        <f t="shared" si="3"/>
        <v>-1029.1400420128869</v>
      </c>
      <c r="N49" s="65">
        <f t="shared" si="3"/>
        <v>-972.45720564950636</v>
      </c>
      <c r="O49" s="66">
        <f t="shared" si="3"/>
        <v>-1016.0555775320297</v>
      </c>
    </row>
    <row r="50" spans="1:15" x14ac:dyDescent="0.4">
      <c r="A50" s="6">
        <v>42</v>
      </c>
      <c r="B50" s="103">
        <v>43928</v>
      </c>
      <c r="C50" s="104">
        <v>2</v>
      </c>
      <c r="D50" s="105">
        <v>-1</v>
      </c>
      <c r="E50" s="96">
        <v>-1</v>
      </c>
      <c r="F50" s="60">
        <v>-1</v>
      </c>
      <c r="G50" s="63">
        <f t="shared" si="7"/>
        <v>100866.01551768303</v>
      </c>
      <c r="H50" s="63">
        <f t="shared" si="7"/>
        <v>95310.530725708115</v>
      </c>
      <c r="I50" s="63">
        <f t="shared" si="7"/>
        <v>99583.607153914243</v>
      </c>
      <c r="J50" s="64">
        <f t="shared" si="8"/>
        <v>1018.8486415927579</v>
      </c>
      <c r="K50" s="65">
        <f t="shared" si="8"/>
        <v>962.73263359301131</v>
      </c>
      <c r="L50" s="66">
        <f t="shared" si="8"/>
        <v>1005.8950217567094</v>
      </c>
      <c r="M50" s="64">
        <f t="shared" si="3"/>
        <v>-1018.8486415927579</v>
      </c>
      <c r="N50" s="65">
        <f t="shared" si="3"/>
        <v>-962.73263359301131</v>
      </c>
      <c r="O50" s="66">
        <f t="shared" si="3"/>
        <v>-1005.8950217567094</v>
      </c>
    </row>
    <row r="51" spans="1:15" x14ac:dyDescent="0.4">
      <c r="A51" s="6">
        <v>43</v>
      </c>
      <c r="B51" s="103">
        <v>43923</v>
      </c>
      <c r="C51" s="104">
        <v>1</v>
      </c>
      <c r="D51" s="105">
        <v>-1</v>
      </c>
      <c r="E51" s="96">
        <v>-1</v>
      </c>
      <c r="F51" s="60">
        <v>-1</v>
      </c>
      <c r="G51" s="63">
        <f t="shared" si="7"/>
        <v>99857.355362506205</v>
      </c>
      <c r="H51" s="63">
        <f t="shared" si="7"/>
        <v>94357.425418451036</v>
      </c>
      <c r="I51" s="63">
        <f t="shared" si="7"/>
        <v>98587.771082375097</v>
      </c>
      <c r="J51" s="64">
        <f t="shared" si="8"/>
        <v>1008.6601551768304</v>
      </c>
      <c r="K51" s="65">
        <f t="shared" si="8"/>
        <v>953.10530725708111</v>
      </c>
      <c r="L51" s="66">
        <f t="shared" si="8"/>
        <v>995.83607153914238</v>
      </c>
      <c r="M51" s="64">
        <f t="shared" si="3"/>
        <v>-1008.6601551768304</v>
      </c>
      <c r="N51" s="65">
        <f t="shared" si="3"/>
        <v>-953.10530725708111</v>
      </c>
      <c r="O51" s="66">
        <f t="shared" si="3"/>
        <v>-995.83607153914238</v>
      </c>
    </row>
    <row r="52" spans="1:15" x14ac:dyDescent="0.4">
      <c r="A52" s="6">
        <v>44</v>
      </c>
      <c r="B52" s="103">
        <v>43917</v>
      </c>
      <c r="C52" s="104">
        <v>1</v>
      </c>
      <c r="D52" s="105">
        <v>1.27</v>
      </c>
      <c r="E52" s="96">
        <v>-1</v>
      </c>
      <c r="F52" s="60">
        <v>-1</v>
      </c>
      <c r="G52" s="63">
        <f t="shared" si="7"/>
        <v>101125.54377561003</v>
      </c>
      <c r="H52" s="63">
        <f t="shared" si="7"/>
        <v>93413.851164266525</v>
      </c>
      <c r="I52" s="63">
        <f t="shared" si="7"/>
        <v>97601.893371551341</v>
      </c>
      <c r="J52" s="64">
        <f t="shared" si="8"/>
        <v>998.573553625062</v>
      </c>
      <c r="K52" s="65">
        <f t="shared" si="8"/>
        <v>943.57425418451032</v>
      </c>
      <c r="L52" s="66">
        <f t="shared" si="8"/>
        <v>985.87771082375093</v>
      </c>
      <c r="M52" s="64">
        <f t="shared" si="3"/>
        <v>1268.1884131038287</v>
      </c>
      <c r="N52" s="65">
        <f t="shared" si="3"/>
        <v>-943.57425418451032</v>
      </c>
      <c r="O52" s="66">
        <f t="shared" si="3"/>
        <v>-985.87771082375093</v>
      </c>
    </row>
    <row r="53" spans="1:15" x14ac:dyDescent="0.4">
      <c r="A53" s="6">
        <v>45</v>
      </c>
      <c r="B53" s="103">
        <v>43916</v>
      </c>
      <c r="C53" s="104">
        <v>1</v>
      </c>
      <c r="D53" s="105">
        <v>-1</v>
      </c>
      <c r="E53" s="96">
        <v>-1</v>
      </c>
      <c r="F53" s="60">
        <v>-1</v>
      </c>
      <c r="G53" s="63">
        <f t="shared" si="7"/>
        <v>100114.28833785393</v>
      </c>
      <c r="H53" s="63">
        <f t="shared" si="7"/>
        <v>92479.712652623857</v>
      </c>
      <c r="I53" s="63">
        <f t="shared" si="7"/>
        <v>96625.874437835824</v>
      </c>
      <c r="J53" s="64">
        <f t="shared" si="8"/>
        <v>1011.2554377561003</v>
      </c>
      <c r="K53" s="65">
        <f t="shared" si="8"/>
        <v>934.13851164266521</v>
      </c>
      <c r="L53" s="66">
        <f t="shared" si="8"/>
        <v>976.01893371551341</v>
      </c>
      <c r="M53" s="64">
        <f t="shared" si="3"/>
        <v>-1011.2554377561003</v>
      </c>
      <c r="N53" s="65">
        <f t="shared" si="3"/>
        <v>-934.13851164266521</v>
      </c>
      <c r="O53" s="66">
        <f t="shared" si="3"/>
        <v>-976.01893371551341</v>
      </c>
    </row>
    <row r="54" spans="1:15" x14ac:dyDescent="0.4">
      <c r="A54" s="6">
        <v>46</v>
      </c>
      <c r="B54" s="103">
        <v>43913</v>
      </c>
      <c r="C54" s="104">
        <v>2</v>
      </c>
      <c r="D54" s="105">
        <v>-1</v>
      </c>
      <c r="E54" s="96">
        <v>-1</v>
      </c>
      <c r="F54" s="60">
        <v>-1</v>
      </c>
      <c r="G54" s="63">
        <f t="shared" si="7"/>
        <v>99113.145454475394</v>
      </c>
      <c r="H54" s="63">
        <f t="shared" si="7"/>
        <v>91554.915526097611</v>
      </c>
      <c r="I54" s="63">
        <f t="shared" si="7"/>
        <v>95659.615693457468</v>
      </c>
      <c r="J54" s="64">
        <f t="shared" si="8"/>
        <v>1001.1428833785393</v>
      </c>
      <c r="K54" s="65">
        <f t="shared" si="8"/>
        <v>924.79712652623857</v>
      </c>
      <c r="L54" s="66">
        <f t="shared" si="8"/>
        <v>966.25874437835819</v>
      </c>
      <c r="M54" s="64">
        <f t="shared" si="3"/>
        <v>-1001.1428833785393</v>
      </c>
      <c r="N54" s="65">
        <f t="shared" si="3"/>
        <v>-924.79712652623857</v>
      </c>
      <c r="O54" s="66">
        <f t="shared" si="3"/>
        <v>-966.25874437835819</v>
      </c>
    </row>
    <row r="55" spans="1:15" x14ac:dyDescent="0.4">
      <c r="A55" s="6">
        <v>47</v>
      </c>
      <c r="B55" s="103">
        <v>43908</v>
      </c>
      <c r="C55" s="104">
        <v>2</v>
      </c>
      <c r="D55" s="105">
        <v>1.27</v>
      </c>
      <c r="E55" s="96">
        <v>1.5</v>
      </c>
      <c r="F55" s="60">
        <v>2</v>
      </c>
      <c r="G55" s="63">
        <f t="shared" si="7"/>
        <v>100371.88240174724</v>
      </c>
      <c r="H55" s="63">
        <f t="shared" si="7"/>
        <v>92928.239258989081</v>
      </c>
      <c r="I55" s="63">
        <f t="shared" si="7"/>
        <v>97572.808007326617</v>
      </c>
      <c r="J55" s="64">
        <f t="shared" si="8"/>
        <v>991.13145454475398</v>
      </c>
      <c r="K55" s="65">
        <f t="shared" si="8"/>
        <v>915.54915526097614</v>
      </c>
      <c r="L55" s="66">
        <f t="shared" si="8"/>
        <v>956.59615693457465</v>
      </c>
      <c r="M55" s="64">
        <f t="shared" si="3"/>
        <v>1258.7369472718376</v>
      </c>
      <c r="N55" s="65">
        <f t="shared" si="3"/>
        <v>1373.3237328914643</v>
      </c>
      <c r="O55" s="66">
        <f t="shared" si="3"/>
        <v>1913.1923138691493</v>
      </c>
    </row>
    <row r="56" spans="1:15" x14ac:dyDescent="0.4">
      <c r="A56" s="6">
        <v>48</v>
      </c>
      <c r="B56" s="103">
        <v>43906</v>
      </c>
      <c r="C56" s="104">
        <v>2</v>
      </c>
      <c r="D56" s="105">
        <v>-1</v>
      </c>
      <c r="E56" s="96">
        <v>-1</v>
      </c>
      <c r="F56" s="60">
        <v>-1</v>
      </c>
      <c r="G56" s="63">
        <f t="shared" si="7"/>
        <v>99368.163577729763</v>
      </c>
      <c r="H56" s="63">
        <f t="shared" si="7"/>
        <v>91998.956866399196</v>
      </c>
      <c r="I56" s="63">
        <f t="shared" si="7"/>
        <v>96597.079927253348</v>
      </c>
      <c r="J56" s="64">
        <f t="shared" si="8"/>
        <v>1003.7188240174723</v>
      </c>
      <c r="K56" s="65">
        <f t="shared" si="8"/>
        <v>929.28239258989083</v>
      </c>
      <c r="L56" s="66">
        <f t="shared" si="8"/>
        <v>975.72808007326614</v>
      </c>
      <c r="M56" s="64">
        <f t="shared" si="3"/>
        <v>-1003.7188240174723</v>
      </c>
      <c r="N56" s="65">
        <f t="shared" si="3"/>
        <v>-929.28239258989083</v>
      </c>
      <c r="O56" s="66">
        <f t="shared" si="3"/>
        <v>-975.72808007326614</v>
      </c>
    </row>
    <row r="57" spans="1:15" x14ac:dyDescent="0.4">
      <c r="A57" s="6">
        <v>49</v>
      </c>
      <c r="B57" s="103">
        <v>43895</v>
      </c>
      <c r="C57" s="104">
        <v>2</v>
      </c>
      <c r="D57" s="105">
        <v>1.27</v>
      </c>
      <c r="E57" s="96">
        <v>1.5</v>
      </c>
      <c r="F57" s="60">
        <v>2</v>
      </c>
      <c r="G57" s="63">
        <f t="shared" si="7"/>
        <v>100630.13925516693</v>
      </c>
      <c r="H57" s="63">
        <f t="shared" si="7"/>
        <v>93378.941219395187</v>
      </c>
      <c r="I57" s="63">
        <f t="shared" si="7"/>
        <v>98529.021525798409</v>
      </c>
      <c r="J57" s="64">
        <f t="shared" ref="J57:L58" si="9">IF(G56="","",G56*$J$6/100)</f>
        <v>993.68163577729763</v>
      </c>
      <c r="K57" s="65">
        <f t="shared" si="9"/>
        <v>919.98956866399192</v>
      </c>
      <c r="L57" s="66">
        <f t="shared" si="9"/>
        <v>965.97079927253344</v>
      </c>
      <c r="M57" s="64">
        <f>IF(D57="","",J57*D57)</f>
        <v>1261.9756774371681</v>
      </c>
      <c r="N57" s="65">
        <f>IF(E57="","",K57*E57)</f>
        <v>1379.9843529959878</v>
      </c>
      <c r="O57" s="66">
        <f>IF(F57="","",L57*F57)</f>
        <v>1931.9415985450669</v>
      </c>
    </row>
    <row r="58" spans="1:15" ht="19.5" thickBot="1" x14ac:dyDescent="0.45">
      <c r="A58" s="6">
        <v>50</v>
      </c>
      <c r="B58" s="126">
        <v>43895</v>
      </c>
      <c r="C58" s="104">
        <v>1</v>
      </c>
      <c r="D58" s="106">
        <v>1.27</v>
      </c>
      <c r="E58" s="107">
        <v>1.5</v>
      </c>
      <c r="F58" s="124">
        <v>2</v>
      </c>
      <c r="G58" s="87">
        <f>IF(D58="","",G57+M58)</f>
        <v>101908.14202370755</v>
      </c>
      <c r="H58" s="87">
        <f>IF(E58="","",H57+N58)</f>
        <v>94779.625337686113</v>
      </c>
      <c r="I58" s="92">
        <f>IF(F58="","",I57+O58)</f>
        <v>100499.60195631438</v>
      </c>
      <c r="J58" s="64">
        <f t="shared" si="9"/>
        <v>1006.3013925516693</v>
      </c>
      <c r="K58" s="65">
        <f t="shared" si="9"/>
        <v>933.78941219395188</v>
      </c>
      <c r="L58" s="66">
        <f t="shared" si="9"/>
        <v>985.29021525798407</v>
      </c>
      <c r="M58" s="64">
        <f>IF(D58="","",J58*D58)</f>
        <v>1278.0027685406201</v>
      </c>
      <c r="N58" s="65">
        <f t="shared" si="3"/>
        <v>1400.6841182909279</v>
      </c>
      <c r="O58" s="66">
        <f t="shared" si="3"/>
        <v>1970.5804305159681</v>
      </c>
    </row>
    <row r="59" spans="1:15" ht="19.5" thickBot="1" x14ac:dyDescent="0.45">
      <c r="A59" s="6"/>
      <c r="B59" s="154" t="s">
        <v>5</v>
      </c>
      <c r="C59" s="155"/>
      <c r="D59" s="4">
        <f>COUNTIF(D9:D58,1.27)</f>
        <v>23</v>
      </c>
      <c r="E59" s="4">
        <f>COUNTIF(E9:E58,1.5)</f>
        <v>18</v>
      </c>
      <c r="F59" s="5">
        <f>COUNTIF(F9:F58,2)</f>
        <v>17</v>
      </c>
      <c r="G59" s="70">
        <f>MAX(G8:G58)</f>
        <v>110673.82137646127</v>
      </c>
      <c r="H59" s="71">
        <f>MAX(H8:H58)</f>
        <v>108775.89991350347</v>
      </c>
      <c r="I59" s="72">
        <f>MAX(I8:I58)</f>
        <v>113516.70137140634</v>
      </c>
      <c r="J59" s="73" t="s">
        <v>31</v>
      </c>
      <c r="K59" s="74">
        <f>ABS(B58-B9)</f>
        <v>272</v>
      </c>
      <c r="L59" s="75" t="s">
        <v>32</v>
      </c>
      <c r="M59" s="76"/>
      <c r="N59" s="77"/>
      <c r="O59" s="78"/>
    </row>
    <row r="60" spans="1:15" ht="19.5" thickBot="1" x14ac:dyDescent="0.45">
      <c r="A60" s="6"/>
      <c r="B60" s="148" t="s">
        <v>6</v>
      </c>
      <c r="C60" s="149"/>
      <c r="D60" s="4">
        <f>COUNTIF(D9:D58,-1)</f>
        <v>27</v>
      </c>
      <c r="E60" s="4">
        <f>COUNTIF(E9:E58,-1)</f>
        <v>32</v>
      </c>
      <c r="F60" s="5">
        <f>COUNTIF(F9:F58,-1)</f>
        <v>33</v>
      </c>
      <c r="G60" s="200" t="s">
        <v>30</v>
      </c>
      <c r="H60" s="201"/>
      <c r="I60" s="202"/>
      <c r="J60" s="200" t="s">
        <v>33</v>
      </c>
      <c r="K60" s="201"/>
      <c r="L60" s="202"/>
      <c r="M60" s="76"/>
      <c r="N60" s="77"/>
      <c r="O60" s="78"/>
    </row>
    <row r="61" spans="1:15" ht="19.5" thickBot="1" x14ac:dyDescent="0.45">
      <c r="A61" s="6"/>
      <c r="B61" s="148" t="s">
        <v>35</v>
      </c>
      <c r="C61" s="149"/>
      <c r="D61" s="4">
        <f>COUNTIF(D9:D58,0)</f>
        <v>0</v>
      </c>
      <c r="E61" s="4">
        <f>COUNTIF(E9:E58,0)</f>
        <v>0</v>
      </c>
      <c r="F61" s="4">
        <f>COUNTIF(F9:F58,0)</f>
        <v>0</v>
      </c>
      <c r="G61" s="79">
        <f>G59/G8</f>
        <v>1.1067382137646127</v>
      </c>
      <c r="H61" s="80">
        <f>H59/H8</f>
        <v>1.0877589991350347</v>
      </c>
      <c r="I61" s="81">
        <f>I59/I8</f>
        <v>1.1351670137140633</v>
      </c>
      <c r="J61" s="82">
        <f>(G61-100%)*30/K59</f>
        <v>1.1772597106391103E-2</v>
      </c>
      <c r="K61" s="82">
        <f>(H61-100%)*30/K59</f>
        <v>9.6793013751876513E-3</v>
      </c>
      <c r="L61" s="83">
        <f>(I61-100%)*30/K59</f>
        <v>1.4908126512580507E-2</v>
      </c>
      <c r="M61" s="84"/>
      <c r="N61" s="85"/>
      <c r="O61" s="86"/>
    </row>
    <row r="62" spans="1:15" ht="19.5" thickBot="1" x14ac:dyDescent="0.45">
      <c r="A62" s="3"/>
      <c r="B62" s="146" t="s">
        <v>4</v>
      </c>
      <c r="C62" s="147"/>
      <c r="D62" s="59">
        <f>D59/(D59+D60+D61)</f>
        <v>0.46</v>
      </c>
      <c r="E62" s="54">
        <f>E59/(E59+E60+E61)</f>
        <v>0.36</v>
      </c>
      <c r="F62" s="55">
        <f>F59/(F59+F60+F61)</f>
        <v>0.34</v>
      </c>
    </row>
    <row r="64" spans="1:15" x14ac:dyDescent="0.4">
      <c r="D64" s="53"/>
      <c r="E64" s="53"/>
      <c r="F64" s="53"/>
    </row>
  </sheetData>
  <mergeCells count="11">
    <mergeCell ref="B60:C60"/>
    <mergeCell ref="G60:I60"/>
    <mergeCell ref="J60:L60"/>
    <mergeCell ref="B61:C61"/>
    <mergeCell ref="B62:C62"/>
    <mergeCell ref="B59:C59"/>
    <mergeCell ref="G6:I6"/>
    <mergeCell ref="J6:L6"/>
    <mergeCell ref="M6:O6"/>
    <mergeCell ref="J8:L8"/>
    <mergeCell ref="M8:O8"/>
  </mergeCells>
  <phoneticPr fontId="1"/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検証シート</vt:lpstr>
      <vt:lpstr>画像</vt:lpstr>
      <vt:lpstr>気づき</vt:lpstr>
      <vt:lpstr>検証終了通貨</vt:lpstr>
      <vt:lpstr>検証シート (3％)</vt:lpstr>
      <vt:lpstr>検証シート (0％) </vt:lpstr>
      <vt:lpstr>検証シート (1％)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2020-12-04T03:06:22Z</dcterms:modified>
</cp:coreProperties>
</file>