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フリスタFX\003 検証\"/>
    </mc:Choice>
  </mc:AlternateContent>
  <bookViews>
    <workbookView xWindow="0" yWindow="0" windowWidth="28800" windowHeight="12450"/>
  </bookViews>
  <sheets>
    <sheet name="検証シート" sheetId="1" r:id="rId1"/>
    <sheet name="画像" sheetId="6" r:id="rId2"/>
    <sheet name="気づき" sheetId="5" r:id="rId3"/>
    <sheet name="検証終了通貨" sheetId="2" r:id="rId4"/>
    <sheet name="検証シート (25％)" sheetId="8" r:id="rId5"/>
    <sheet name="検証シート (13％) " sheetId="9" r:id="rId6"/>
    <sheet name="検証シート (-％)" sheetId="7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42" i="2" l="1"/>
  <c r="O42" i="2"/>
  <c r="M42" i="2" l="1"/>
  <c r="J8" i="1" l="1"/>
  <c r="J9" i="8"/>
  <c r="E59" i="1" l="1"/>
  <c r="K59" i="9" l="1"/>
  <c r="K59" i="8"/>
  <c r="K59" i="1" l="1"/>
  <c r="K59" i="7"/>
  <c r="F61" i="9" l="1"/>
  <c r="E61" i="9"/>
  <c r="D61" i="9"/>
  <c r="F60" i="9"/>
  <c r="E60" i="9"/>
  <c r="D60" i="9"/>
  <c r="F59" i="9"/>
  <c r="E59" i="9"/>
  <c r="D59" i="9"/>
  <c r="J9" i="9"/>
  <c r="M9" i="9" s="1"/>
  <c r="J8" i="9"/>
  <c r="I8" i="9"/>
  <c r="L9" i="9" s="1"/>
  <c r="O9" i="9" s="1"/>
  <c r="I9" i="9" s="1"/>
  <c r="H8" i="9"/>
  <c r="G8" i="9"/>
  <c r="F61" i="8"/>
  <c r="E61" i="8"/>
  <c r="D61" i="8"/>
  <c r="F60" i="8"/>
  <c r="E60" i="8"/>
  <c r="D60" i="8"/>
  <c r="F59" i="8"/>
  <c r="E59" i="8"/>
  <c r="D59" i="8"/>
  <c r="K9" i="8"/>
  <c r="N9" i="8" s="1"/>
  <c r="J8" i="8"/>
  <c r="I8" i="8"/>
  <c r="H8" i="8"/>
  <c r="G8" i="8"/>
  <c r="F61" i="7"/>
  <c r="E61" i="7"/>
  <c r="D61" i="7"/>
  <c r="F60" i="7"/>
  <c r="E60" i="7"/>
  <c r="D60" i="7"/>
  <c r="F59" i="7"/>
  <c r="E59" i="7"/>
  <c r="D59" i="7"/>
  <c r="J8" i="7"/>
  <c r="I8" i="7"/>
  <c r="L9" i="7" s="1"/>
  <c r="O9" i="7" s="1"/>
  <c r="H8" i="7"/>
  <c r="K9" i="7" s="1"/>
  <c r="N9" i="7" s="1"/>
  <c r="G8" i="7"/>
  <c r="J9" i="7" s="1"/>
  <c r="M9" i="7" s="1"/>
  <c r="F62" i="8" l="1"/>
  <c r="E62" i="7"/>
  <c r="D62" i="9"/>
  <c r="D62" i="8"/>
  <c r="E62" i="9"/>
  <c r="E62" i="8"/>
  <c r="F62" i="9"/>
  <c r="L10" i="9"/>
  <c r="O10" i="9" s="1"/>
  <c r="I10" i="9" s="1"/>
  <c r="K9" i="9"/>
  <c r="N9" i="9" s="1"/>
  <c r="H9" i="9" s="1"/>
  <c r="G9" i="9"/>
  <c r="M9" i="8"/>
  <c r="G9" i="8" s="1"/>
  <c r="L9" i="8"/>
  <c r="O9" i="8" s="1"/>
  <c r="I9" i="8" s="1"/>
  <c r="H9" i="8"/>
  <c r="F62" i="7"/>
  <c r="G9" i="7"/>
  <c r="H9" i="7"/>
  <c r="D62" i="7"/>
  <c r="I9" i="7"/>
  <c r="L11" i="9" l="1"/>
  <c r="O11" i="9" s="1"/>
  <c r="I11" i="9" s="1"/>
  <c r="K10" i="9"/>
  <c r="N10" i="9" s="1"/>
  <c r="H10" i="9" s="1"/>
  <c r="J10" i="9"/>
  <c r="M10" i="9" s="1"/>
  <c r="G10" i="9" s="1"/>
  <c r="J10" i="8"/>
  <c r="M10" i="8" s="1"/>
  <c r="G10" i="8" s="1"/>
  <c r="L10" i="8"/>
  <c r="O10" i="8" s="1"/>
  <c r="I10" i="8" s="1"/>
  <c r="K10" i="8"/>
  <c r="N10" i="8" s="1"/>
  <c r="H10" i="8" s="1"/>
  <c r="J10" i="7"/>
  <c r="M10" i="7" s="1"/>
  <c r="G10" i="7" s="1"/>
  <c r="K10" i="7"/>
  <c r="N10" i="7" s="1"/>
  <c r="H10" i="7" s="1"/>
  <c r="L10" i="7"/>
  <c r="O10" i="7" s="1"/>
  <c r="I10" i="7" s="1"/>
  <c r="L12" i="9" l="1"/>
  <c r="O12" i="9" s="1"/>
  <c r="I12" i="9" s="1"/>
  <c r="J11" i="9"/>
  <c r="M11" i="9" s="1"/>
  <c r="G11" i="9" s="1"/>
  <c r="K11" i="9"/>
  <c r="N11" i="9" s="1"/>
  <c r="H11" i="9" s="1"/>
  <c r="J11" i="8"/>
  <c r="M11" i="8" s="1"/>
  <c r="G11" i="8" s="1"/>
  <c r="K11" i="8"/>
  <c r="N11" i="8" s="1"/>
  <c r="H11" i="8" s="1"/>
  <c r="L11" i="8"/>
  <c r="O11" i="8" s="1"/>
  <c r="I11" i="8" s="1"/>
  <c r="J11" i="7"/>
  <c r="M11" i="7" s="1"/>
  <c r="G11" i="7" s="1"/>
  <c r="K11" i="7"/>
  <c r="N11" i="7" s="1"/>
  <c r="H11" i="7" s="1"/>
  <c r="L11" i="7"/>
  <c r="O11" i="7" s="1"/>
  <c r="I11" i="7" s="1"/>
  <c r="L13" i="9" l="1"/>
  <c r="O13" i="9" s="1"/>
  <c r="I13" i="9" s="1"/>
  <c r="J12" i="9"/>
  <c r="M12" i="9" s="1"/>
  <c r="G12" i="9" s="1"/>
  <c r="K12" i="9"/>
  <c r="N12" i="9" s="1"/>
  <c r="H12" i="9" s="1"/>
  <c r="J12" i="8"/>
  <c r="M12" i="8" s="1"/>
  <c r="G12" i="8" s="1"/>
  <c r="K12" i="8"/>
  <c r="N12" i="8" s="1"/>
  <c r="H12" i="8" s="1"/>
  <c r="L12" i="8"/>
  <c r="O12" i="8" s="1"/>
  <c r="I12" i="8" s="1"/>
  <c r="L12" i="7"/>
  <c r="O12" i="7" s="1"/>
  <c r="I12" i="7" s="1"/>
  <c r="K12" i="7"/>
  <c r="N12" i="7" s="1"/>
  <c r="H12" i="7" s="1"/>
  <c r="J12" i="7"/>
  <c r="M12" i="7" s="1"/>
  <c r="G12" i="7" s="1"/>
  <c r="J13" i="9" l="1"/>
  <c r="M13" i="9" s="1"/>
  <c r="G13" i="9" s="1"/>
  <c r="L14" i="9"/>
  <c r="O14" i="9" s="1"/>
  <c r="I14" i="9" s="1"/>
  <c r="K13" i="9"/>
  <c r="N13" i="9" s="1"/>
  <c r="H13" i="9" s="1"/>
  <c r="L13" i="8"/>
  <c r="O13" i="8" s="1"/>
  <c r="I13" i="8" s="1"/>
  <c r="K13" i="8"/>
  <c r="N13" i="8" s="1"/>
  <c r="H13" i="8" s="1"/>
  <c r="J13" i="8"/>
  <c r="M13" i="8" s="1"/>
  <c r="G13" i="8" s="1"/>
  <c r="K13" i="7"/>
  <c r="N13" i="7" s="1"/>
  <c r="H13" i="7" s="1"/>
  <c r="L13" i="7"/>
  <c r="O13" i="7" s="1"/>
  <c r="I13" i="7" s="1"/>
  <c r="J13" i="7"/>
  <c r="M13" i="7" s="1"/>
  <c r="G13" i="7" s="1"/>
  <c r="L15" i="9" l="1"/>
  <c r="O15" i="9" s="1"/>
  <c r="I15" i="9" s="1"/>
  <c r="J14" i="9"/>
  <c r="M14" i="9" s="1"/>
  <c r="G14" i="9" s="1"/>
  <c r="K14" i="9"/>
  <c r="N14" i="9" s="1"/>
  <c r="H14" i="9" s="1"/>
  <c r="K14" i="8"/>
  <c r="N14" i="8" s="1"/>
  <c r="H14" i="8" s="1"/>
  <c r="L14" i="8"/>
  <c r="O14" i="8" s="1"/>
  <c r="I14" i="8" s="1"/>
  <c r="J14" i="8"/>
  <c r="M14" i="8" s="1"/>
  <c r="G14" i="8" s="1"/>
  <c r="L14" i="7"/>
  <c r="O14" i="7" s="1"/>
  <c r="I14" i="7" s="1"/>
  <c r="K14" i="7"/>
  <c r="N14" i="7" s="1"/>
  <c r="H14" i="7" s="1"/>
  <c r="J14" i="7"/>
  <c r="M14" i="7" s="1"/>
  <c r="G14" i="7" s="1"/>
  <c r="L16" i="9" l="1"/>
  <c r="O16" i="9" s="1"/>
  <c r="I16" i="9" s="1"/>
  <c r="K15" i="9"/>
  <c r="N15" i="9" s="1"/>
  <c r="H15" i="9" s="1"/>
  <c r="J15" i="9"/>
  <c r="M15" i="9" s="1"/>
  <c r="G15" i="9" s="1"/>
  <c r="J15" i="8"/>
  <c r="M15" i="8" s="1"/>
  <c r="G15" i="8" s="1"/>
  <c r="L15" i="8"/>
  <c r="O15" i="8" s="1"/>
  <c r="I15" i="8" s="1"/>
  <c r="K15" i="8"/>
  <c r="N15" i="8" s="1"/>
  <c r="H15" i="8" s="1"/>
  <c r="J15" i="7"/>
  <c r="M15" i="7" s="1"/>
  <c r="G15" i="7" s="1"/>
  <c r="K15" i="7"/>
  <c r="N15" i="7" s="1"/>
  <c r="H15" i="7" s="1"/>
  <c r="L15" i="7"/>
  <c r="O15" i="7" s="1"/>
  <c r="I15" i="7" s="1"/>
  <c r="J16" i="9" l="1"/>
  <c r="M16" i="9" s="1"/>
  <c r="G16" i="9" s="1"/>
  <c r="K16" i="9"/>
  <c r="N16" i="9" s="1"/>
  <c r="H16" i="9" s="1"/>
  <c r="L17" i="9"/>
  <c r="O17" i="9" s="1"/>
  <c r="I17" i="9" s="1"/>
  <c r="L16" i="8"/>
  <c r="O16" i="8" s="1"/>
  <c r="I16" i="8" s="1"/>
  <c r="J16" i="8"/>
  <c r="M16" i="8" s="1"/>
  <c r="G16" i="8" s="1"/>
  <c r="K16" i="8"/>
  <c r="N16" i="8" s="1"/>
  <c r="H16" i="8" s="1"/>
  <c r="L16" i="7"/>
  <c r="O16" i="7" s="1"/>
  <c r="I16" i="7" s="1"/>
  <c r="K16" i="7"/>
  <c r="N16" i="7" s="1"/>
  <c r="H16" i="7" s="1"/>
  <c r="J16" i="7"/>
  <c r="M16" i="7" s="1"/>
  <c r="G16" i="7" s="1"/>
  <c r="L18" i="9" l="1"/>
  <c r="O18" i="9" s="1"/>
  <c r="I18" i="9" s="1"/>
  <c r="K17" i="9"/>
  <c r="N17" i="9" s="1"/>
  <c r="H17" i="9" s="1"/>
  <c r="J17" i="9"/>
  <c r="M17" i="9" s="1"/>
  <c r="G17" i="9" s="1"/>
  <c r="K17" i="8"/>
  <c r="N17" i="8" s="1"/>
  <c r="H17" i="8" s="1"/>
  <c r="J17" i="8"/>
  <c r="M17" i="8" s="1"/>
  <c r="G17" i="8" s="1"/>
  <c r="L17" i="8"/>
  <c r="O17" i="8" s="1"/>
  <c r="I17" i="8" s="1"/>
  <c r="L17" i="7"/>
  <c r="O17" i="7" s="1"/>
  <c r="I17" i="7" s="1"/>
  <c r="K17" i="7"/>
  <c r="N17" i="7" s="1"/>
  <c r="H17" i="7" s="1"/>
  <c r="J17" i="7"/>
  <c r="M17" i="7" s="1"/>
  <c r="G17" i="7" s="1"/>
  <c r="J18" i="9" l="1"/>
  <c r="M18" i="9" s="1"/>
  <c r="G18" i="9" s="1"/>
  <c r="K18" i="9"/>
  <c r="N18" i="9" s="1"/>
  <c r="H18" i="9" s="1"/>
  <c r="L19" i="9"/>
  <c r="O19" i="9" s="1"/>
  <c r="I19" i="9" s="1"/>
  <c r="J18" i="8"/>
  <c r="M18" i="8" s="1"/>
  <c r="G18" i="8" s="1"/>
  <c r="L18" i="8"/>
  <c r="O18" i="8" s="1"/>
  <c r="I18" i="8" s="1"/>
  <c r="K18" i="8"/>
  <c r="N18" i="8" s="1"/>
  <c r="H18" i="8" s="1"/>
  <c r="J18" i="7"/>
  <c r="M18" i="7" s="1"/>
  <c r="G18" i="7" s="1"/>
  <c r="K18" i="7"/>
  <c r="N18" i="7" s="1"/>
  <c r="H18" i="7" s="1"/>
  <c r="L18" i="7"/>
  <c r="O18" i="7" s="1"/>
  <c r="I18" i="7" s="1"/>
  <c r="L20" i="9" l="1"/>
  <c r="O20" i="9" s="1"/>
  <c r="I20" i="9" s="1"/>
  <c r="K19" i="9"/>
  <c r="N19" i="9" s="1"/>
  <c r="H19" i="9" s="1"/>
  <c r="J19" i="9"/>
  <c r="M19" i="9" s="1"/>
  <c r="G19" i="9" s="1"/>
  <c r="L19" i="8"/>
  <c r="O19" i="8" s="1"/>
  <c r="I19" i="8" s="1"/>
  <c r="K19" i="8"/>
  <c r="N19" i="8" s="1"/>
  <c r="H19" i="8" s="1"/>
  <c r="J19" i="8"/>
  <c r="M19" i="8" s="1"/>
  <c r="G19" i="8" s="1"/>
  <c r="K19" i="7"/>
  <c r="N19" i="7" s="1"/>
  <c r="H19" i="7" s="1"/>
  <c r="J19" i="7"/>
  <c r="M19" i="7" s="1"/>
  <c r="G19" i="7" s="1"/>
  <c r="L19" i="7"/>
  <c r="O19" i="7" s="1"/>
  <c r="I19" i="7" s="1"/>
  <c r="J20" i="9" l="1"/>
  <c r="M20" i="9" s="1"/>
  <c r="G20" i="9" s="1"/>
  <c r="K20" i="9"/>
  <c r="N20" i="9" s="1"/>
  <c r="H20" i="9" s="1"/>
  <c r="L21" i="9"/>
  <c r="O21" i="9" s="1"/>
  <c r="I21" i="9" s="1"/>
  <c r="J20" i="8"/>
  <c r="M20" i="8" s="1"/>
  <c r="G20" i="8" s="1"/>
  <c r="K20" i="8"/>
  <c r="N20" i="8" s="1"/>
  <c r="H20" i="8" s="1"/>
  <c r="L20" i="8"/>
  <c r="O20" i="8" s="1"/>
  <c r="I20" i="8" s="1"/>
  <c r="L20" i="7"/>
  <c r="O20" i="7" s="1"/>
  <c r="I20" i="7" s="1"/>
  <c r="J20" i="7"/>
  <c r="M20" i="7" s="1"/>
  <c r="G20" i="7" s="1"/>
  <c r="K20" i="7"/>
  <c r="N20" i="7" s="1"/>
  <c r="H20" i="7" s="1"/>
  <c r="L22" i="9" l="1"/>
  <c r="O22" i="9" s="1"/>
  <c r="I22" i="9" s="1"/>
  <c r="K21" i="9"/>
  <c r="N21" i="9" s="1"/>
  <c r="H21" i="9" s="1"/>
  <c r="J21" i="9"/>
  <c r="M21" i="9" s="1"/>
  <c r="G21" i="9" s="1"/>
  <c r="K21" i="8"/>
  <c r="N21" i="8" s="1"/>
  <c r="H21" i="8" s="1"/>
  <c r="J21" i="8"/>
  <c r="M21" i="8" s="1"/>
  <c r="G21" i="8" s="1"/>
  <c r="L21" i="8"/>
  <c r="O21" i="8" s="1"/>
  <c r="I21" i="8" s="1"/>
  <c r="J21" i="7"/>
  <c r="M21" i="7" s="1"/>
  <c r="G21" i="7" s="1"/>
  <c r="L21" i="7"/>
  <c r="O21" i="7" s="1"/>
  <c r="I21" i="7" s="1"/>
  <c r="K21" i="7"/>
  <c r="N21" i="7" s="1"/>
  <c r="H21" i="7" s="1"/>
  <c r="J22" i="9" l="1"/>
  <c r="M22" i="9" s="1"/>
  <c r="G22" i="9" s="1"/>
  <c r="K22" i="9"/>
  <c r="N22" i="9" s="1"/>
  <c r="H22" i="9" s="1"/>
  <c r="L23" i="9"/>
  <c r="O23" i="9" s="1"/>
  <c r="I23" i="9" s="1"/>
  <c r="L22" i="8"/>
  <c r="O22" i="8" s="1"/>
  <c r="I22" i="8" s="1"/>
  <c r="K22" i="8"/>
  <c r="N22" i="8" s="1"/>
  <c r="H22" i="8" s="1"/>
  <c r="J22" i="8"/>
  <c r="M22" i="8" s="1"/>
  <c r="G22" i="8" s="1"/>
  <c r="K22" i="7"/>
  <c r="N22" i="7" s="1"/>
  <c r="H22" i="7" s="1"/>
  <c r="L22" i="7"/>
  <c r="O22" i="7" s="1"/>
  <c r="I22" i="7" s="1"/>
  <c r="J22" i="7"/>
  <c r="M22" i="7" s="1"/>
  <c r="G22" i="7" s="1"/>
  <c r="K23" i="9" l="1"/>
  <c r="N23" i="9" s="1"/>
  <c r="H23" i="9" s="1"/>
  <c r="L24" i="9"/>
  <c r="O24" i="9" s="1"/>
  <c r="I24" i="9" s="1"/>
  <c r="J23" i="9"/>
  <c r="M23" i="9" s="1"/>
  <c r="G23" i="9" s="1"/>
  <c r="J23" i="8"/>
  <c r="M23" i="8" s="1"/>
  <c r="G23" i="8" s="1"/>
  <c r="K23" i="8"/>
  <c r="N23" i="8" s="1"/>
  <c r="H23" i="8" s="1"/>
  <c r="L23" i="8"/>
  <c r="O23" i="8" s="1"/>
  <c r="I23" i="8" s="1"/>
  <c r="K23" i="7"/>
  <c r="N23" i="7" s="1"/>
  <c r="H23" i="7" s="1"/>
  <c r="L23" i="7"/>
  <c r="O23" i="7" s="1"/>
  <c r="I23" i="7" s="1"/>
  <c r="J23" i="7"/>
  <c r="M23" i="7" s="1"/>
  <c r="G23" i="7" s="1"/>
  <c r="J24" i="9" l="1"/>
  <c r="M24" i="9" s="1"/>
  <c r="G24" i="9" s="1"/>
  <c r="L25" i="9"/>
  <c r="O25" i="9" s="1"/>
  <c r="I25" i="9" s="1"/>
  <c r="K24" i="9"/>
  <c r="N24" i="9" s="1"/>
  <c r="H24" i="9" s="1"/>
  <c r="L24" i="8"/>
  <c r="O24" i="8" s="1"/>
  <c r="I24" i="8" s="1"/>
  <c r="K24" i="8"/>
  <c r="N24" i="8" s="1"/>
  <c r="H24" i="8" s="1"/>
  <c r="J24" i="8"/>
  <c r="M24" i="8" s="1"/>
  <c r="G24" i="8" s="1"/>
  <c r="J24" i="7"/>
  <c r="M24" i="7" s="1"/>
  <c r="G24" i="7" s="1"/>
  <c r="L24" i="7"/>
  <c r="O24" i="7" s="1"/>
  <c r="I24" i="7" s="1"/>
  <c r="K24" i="7"/>
  <c r="N24" i="7" s="1"/>
  <c r="H24" i="7" s="1"/>
  <c r="J25" i="9" l="1"/>
  <c r="M25" i="9" s="1"/>
  <c r="G25" i="9" s="1"/>
  <c r="L26" i="9"/>
  <c r="O26" i="9" s="1"/>
  <c r="I26" i="9" s="1"/>
  <c r="K25" i="9"/>
  <c r="N25" i="9" s="1"/>
  <c r="H25" i="9" s="1"/>
  <c r="L25" i="8"/>
  <c r="O25" i="8" s="1"/>
  <c r="I25" i="8" s="1"/>
  <c r="K25" i="8"/>
  <c r="N25" i="8" s="1"/>
  <c r="H25" i="8" s="1"/>
  <c r="J25" i="8"/>
  <c r="M25" i="8" s="1"/>
  <c r="G25" i="8" s="1"/>
  <c r="L25" i="7"/>
  <c r="O25" i="7" s="1"/>
  <c r="I25" i="7" s="1"/>
  <c r="J25" i="7"/>
  <c r="M25" i="7" s="1"/>
  <c r="G25" i="7" s="1"/>
  <c r="K25" i="7"/>
  <c r="N25" i="7" s="1"/>
  <c r="H25" i="7" s="1"/>
  <c r="K26" i="9" l="1"/>
  <c r="N26" i="9" s="1"/>
  <c r="H26" i="9" s="1"/>
  <c r="L27" i="9"/>
  <c r="O27" i="9" s="1"/>
  <c r="I27" i="9" s="1"/>
  <c r="J26" i="9"/>
  <c r="M26" i="9" s="1"/>
  <c r="G26" i="9" s="1"/>
  <c r="J26" i="8"/>
  <c r="M26" i="8" s="1"/>
  <c r="G26" i="8" s="1"/>
  <c r="K26" i="8"/>
  <c r="N26" i="8" s="1"/>
  <c r="H26" i="8" s="1"/>
  <c r="L26" i="8"/>
  <c r="O26" i="8" s="1"/>
  <c r="I26" i="8" s="1"/>
  <c r="L26" i="7"/>
  <c r="O26" i="7" s="1"/>
  <c r="I26" i="7" s="1"/>
  <c r="J26" i="7"/>
  <c r="M26" i="7" s="1"/>
  <c r="G26" i="7" s="1"/>
  <c r="K26" i="7"/>
  <c r="N26" i="7" s="1"/>
  <c r="H26" i="7" s="1"/>
  <c r="J27" i="9" l="1"/>
  <c r="M27" i="9" s="1"/>
  <c r="G27" i="9" s="1"/>
  <c r="L28" i="9"/>
  <c r="O28" i="9" s="1"/>
  <c r="I28" i="9" s="1"/>
  <c r="K27" i="9"/>
  <c r="N27" i="9" s="1"/>
  <c r="H27" i="9" s="1"/>
  <c r="L27" i="8"/>
  <c r="O27" i="8" s="1"/>
  <c r="I27" i="8" s="1"/>
  <c r="J27" i="8"/>
  <c r="M27" i="8" s="1"/>
  <c r="G27" i="8" s="1"/>
  <c r="K27" i="8"/>
  <c r="N27" i="8" s="1"/>
  <c r="H27" i="8" s="1"/>
  <c r="J27" i="7"/>
  <c r="M27" i="7" s="1"/>
  <c r="G27" i="7" s="1"/>
  <c r="L27" i="7"/>
  <c r="O27" i="7" s="1"/>
  <c r="I27" i="7" s="1"/>
  <c r="K27" i="7"/>
  <c r="N27" i="7" s="1"/>
  <c r="H27" i="7" s="1"/>
  <c r="K28" i="9" l="1"/>
  <c r="N28" i="9" s="1"/>
  <c r="H28" i="9" s="1"/>
  <c r="L29" i="9"/>
  <c r="O29" i="9" s="1"/>
  <c r="I29" i="9" s="1"/>
  <c r="J28" i="9"/>
  <c r="M28" i="9" s="1"/>
  <c r="G28" i="9" s="1"/>
  <c r="L28" i="8"/>
  <c r="O28" i="8" s="1"/>
  <c r="I28" i="8" s="1"/>
  <c r="J28" i="8"/>
  <c r="M28" i="8" s="1"/>
  <c r="G28" i="8" s="1"/>
  <c r="K28" i="8"/>
  <c r="N28" i="8" s="1"/>
  <c r="H28" i="8" s="1"/>
  <c r="K28" i="7"/>
  <c r="N28" i="7" s="1"/>
  <c r="H28" i="7" s="1"/>
  <c r="L28" i="7"/>
  <c r="O28" i="7" s="1"/>
  <c r="I28" i="7" s="1"/>
  <c r="J28" i="7"/>
  <c r="M28" i="7" s="1"/>
  <c r="G28" i="7" s="1"/>
  <c r="J29" i="9" l="1"/>
  <c r="M29" i="9" s="1"/>
  <c r="G29" i="9" s="1"/>
  <c r="K29" i="9"/>
  <c r="N29" i="9" s="1"/>
  <c r="H29" i="9" s="1"/>
  <c r="L30" i="9"/>
  <c r="O30" i="9" s="1"/>
  <c r="I30" i="9" s="1"/>
  <c r="J29" i="8"/>
  <c r="M29" i="8" s="1"/>
  <c r="G29" i="8" s="1"/>
  <c r="L29" i="8"/>
  <c r="O29" i="8" s="1"/>
  <c r="I29" i="8" s="1"/>
  <c r="K29" i="8"/>
  <c r="N29" i="8" s="1"/>
  <c r="H29" i="8" s="1"/>
  <c r="J29" i="7"/>
  <c r="M29" i="7" s="1"/>
  <c r="G29" i="7" s="1"/>
  <c r="L29" i="7"/>
  <c r="O29" i="7" s="1"/>
  <c r="I29" i="7" s="1"/>
  <c r="K29" i="7"/>
  <c r="N29" i="7" s="1"/>
  <c r="H29" i="7" s="1"/>
  <c r="L31" i="9" l="1"/>
  <c r="O31" i="9" s="1"/>
  <c r="I31" i="9" s="1"/>
  <c r="K30" i="9"/>
  <c r="N30" i="9" s="1"/>
  <c r="H30" i="9" s="1"/>
  <c r="J30" i="9"/>
  <c r="M30" i="9" s="1"/>
  <c r="G30" i="9" s="1"/>
  <c r="K30" i="8"/>
  <c r="N30" i="8" s="1"/>
  <c r="H30" i="8" s="1"/>
  <c r="L30" i="8"/>
  <c r="O30" i="8" s="1"/>
  <c r="I30" i="8" s="1"/>
  <c r="J30" i="8"/>
  <c r="M30" i="8" s="1"/>
  <c r="G30" i="8" s="1"/>
  <c r="L30" i="7"/>
  <c r="O30" i="7" s="1"/>
  <c r="I30" i="7" s="1"/>
  <c r="J30" i="7"/>
  <c r="M30" i="7" s="1"/>
  <c r="G30" i="7" s="1"/>
  <c r="K30" i="7"/>
  <c r="N30" i="7" s="1"/>
  <c r="H30" i="7" s="1"/>
  <c r="J31" i="9" l="1"/>
  <c r="M31" i="9" s="1"/>
  <c r="G31" i="9" s="1"/>
  <c r="K31" i="9"/>
  <c r="N31" i="9" s="1"/>
  <c r="H31" i="9" s="1"/>
  <c r="L32" i="9"/>
  <c r="O32" i="9" s="1"/>
  <c r="I32" i="9" s="1"/>
  <c r="J31" i="8"/>
  <c r="M31" i="8" s="1"/>
  <c r="G31" i="8" s="1"/>
  <c r="K31" i="8"/>
  <c r="N31" i="8" s="1"/>
  <c r="H31" i="8" s="1"/>
  <c r="L31" i="8"/>
  <c r="O31" i="8" s="1"/>
  <c r="I31" i="8" s="1"/>
  <c r="L31" i="7"/>
  <c r="O31" i="7" s="1"/>
  <c r="I31" i="7" s="1"/>
  <c r="J31" i="7"/>
  <c r="M31" i="7" s="1"/>
  <c r="G31" i="7" s="1"/>
  <c r="K31" i="7"/>
  <c r="N31" i="7" s="1"/>
  <c r="H31" i="7" s="1"/>
  <c r="L33" i="9" l="1"/>
  <c r="O33" i="9" s="1"/>
  <c r="I33" i="9" s="1"/>
  <c r="K32" i="9"/>
  <c r="N32" i="9" s="1"/>
  <c r="H32" i="9" s="1"/>
  <c r="J32" i="9"/>
  <c r="M32" i="9" s="1"/>
  <c r="G32" i="9" s="1"/>
  <c r="L32" i="8"/>
  <c r="O32" i="8" s="1"/>
  <c r="I32" i="8" s="1"/>
  <c r="J32" i="8"/>
  <c r="M32" i="8" s="1"/>
  <c r="G32" i="8" s="1"/>
  <c r="K32" i="8"/>
  <c r="N32" i="8" s="1"/>
  <c r="H32" i="8" s="1"/>
  <c r="K32" i="7"/>
  <c r="N32" i="7" s="1"/>
  <c r="H32" i="7" s="1"/>
  <c r="J32" i="7"/>
  <c r="M32" i="7" s="1"/>
  <c r="G32" i="7" s="1"/>
  <c r="L32" i="7"/>
  <c r="O32" i="7" s="1"/>
  <c r="I32" i="7" s="1"/>
  <c r="J33" i="9" l="1"/>
  <c r="M33" i="9" s="1"/>
  <c r="G33" i="9" s="1"/>
  <c r="K33" i="9"/>
  <c r="N33" i="9" s="1"/>
  <c r="H33" i="9" s="1"/>
  <c r="L34" i="9"/>
  <c r="O34" i="9" s="1"/>
  <c r="I34" i="9" s="1"/>
  <c r="L33" i="8"/>
  <c r="O33" i="8" s="1"/>
  <c r="I33" i="8" s="1"/>
  <c r="J33" i="8"/>
  <c r="M33" i="8" s="1"/>
  <c r="G33" i="8" s="1"/>
  <c r="K33" i="8"/>
  <c r="N33" i="8" s="1"/>
  <c r="H33" i="8" s="1"/>
  <c r="L33" i="7"/>
  <c r="O33" i="7" s="1"/>
  <c r="I33" i="7" s="1"/>
  <c r="J33" i="7"/>
  <c r="M33" i="7" s="1"/>
  <c r="G33" i="7" s="1"/>
  <c r="K33" i="7"/>
  <c r="N33" i="7" s="1"/>
  <c r="H33" i="7" s="1"/>
  <c r="L35" i="9" l="1"/>
  <c r="O35" i="9" s="1"/>
  <c r="I35" i="9" s="1"/>
  <c r="K34" i="9"/>
  <c r="N34" i="9" s="1"/>
  <c r="H34" i="9" s="1"/>
  <c r="J34" i="9"/>
  <c r="M34" i="9" s="1"/>
  <c r="G34" i="9" s="1"/>
  <c r="K34" i="8"/>
  <c r="N34" i="8" s="1"/>
  <c r="H34" i="8" s="1"/>
  <c r="L34" i="8"/>
  <c r="O34" i="8" s="1"/>
  <c r="I34" i="8" s="1"/>
  <c r="J34" i="8"/>
  <c r="M34" i="8" s="1"/>
  <c r="G34" i="8" s="1"/>
  <c r="K34" i="7"/>
  <c r="N34" i="7" s="1"/>
  <c r="H34" i="7" s="1"/>
  <c r="J34" i="7"/>
  <c r="M34" i="7" s="1"/>
  <c r="G34" i="7" s="1"/>
  <c r="L34" i="7"/>
  <c r="O34" i="7" s="1"/>
  <c r="I34" i="7" s="1"/>
  <c r="J35" i="9" l="1"/>
  <c r="M35" i="9" s="1"/>
  <c r="G35" i="9" s="1"/>
  <c r="K35" i="9"/>
  <c r="N35" i="9" s="1"/>
  <c r="H35" i="9" s="1"/>
  <c r="L36" i="9"/>
  <c r="O36" i="9" s="1"/>
  <c r="I36" i="9" s="1"/>
  <c r="J35" i="8"/>
  <c r="M35" i="8" s="1"/>
  <c r="G35" i="8" s="1"/>
  <c r="K35" i="8"/>
  <c r="N35" i="8" s="1"/>
  <c r="H35" i="8" s="1"/>
  <c r="L35" i="8"/>
  <c r="O35" i="8" s="1"/>
  <c r="I35" i="8" s="1"/>
  <c r="L35" i="7"/>
  <c r="O35" i="7" s="1"/>
  <c r="I35" i="7" s="1"/>
  <c r="J35" i="7"/>
  <c r="M35" i="7" s="1"/>
  <c r="G35" i="7" s="1"/>
  <c r="K35" i="7"/>
  <c r="N35" i="7" s="1"/>
  <c r="H35" i="7" s="1"/>
  <c r="L37" i="9" l="1"/>
  <c r="O37" i="9" s="1"/>
  <c r="I37" i="9" s="1"/>
  <c r="K36" i="9"/>
  <c r="N36" i="9" s="1"/>
  <c r="H36" i="9" s="1"/>
  <c r="J36" i="9"/>
  <c r="M36" i="9" s="1"/>
  <c r="G36" i="9" s="1"/>
  <c r="L36" i="8"/>
  <c r="O36" i="8" s="1"/>
  <c r="I36" i="8" s="1"/>
  <c r="J36" i="8"/>
  <c r="M36" i="8" s="1"/>
  <c r="G36" i="8" s="1"/>
  <c r="K36" i="8"/>
  <c r="N36" i="8" s="1"/>
  <c r="H36" i="8" s="1"/>
  <c r="K36" i="7"/>
  <c r="N36" i="7" s="1"/>
  <c r="H36" i="7" s="1"/>
  <c r="J36" i="7"/>
  <c r="M36" i="7" s="1"/>
  <c r="G36" i="7" s="1"/>
  <c r="L36" i="7"/>
  <c r="O36" i="7" s="1"/>
  <c r="I36" i="7" s="1"/>
  <c r="J37" i="9" l="1"/>
  <c r="M37" i="9" s="1"/>
  <c r="G37" i="9" s="1"/>
  <c r="K37" i="9"/>
  <c r="N37" i="9" s="1"/>
  <c r="H37" i="9" s="1"/>
  <c r="L38" i="9"/>
  <c r="O38" i="9" s="1"/>
  <c r="I38" i="9" s="1"/>
  <c r="K37" i="8"/>
  <c r="N37" i="8" s="1"/>
  <c r="H37" i="8" s="1"/>
  <c r="L37" i="8"/>
  <c r="O37" i="8" s="1"/>
  <c r="I37" i="8" s="1"/>
  <c r="J37" i="8"/>
  <c r="M37" i="8" s="1"/>
  <c r="G37" i="8" s="1"/>
  <c r="L37" i="7"/>
  <c r="O37" i="7" s="1"/>
  <c r="I37" i="7" s="1"/>
  <c r="J37" i="7"/>
  <c r="M37" i="7" s="1"/>
  <c r="G37" i="7" s="1"/>
  <c r="K37" i="7"/>
  <c r="N37" i="7" s="1"/>
  <c r="H37" i="7" s="1"/>
  <c r="L39" i="9" l="1"/>
  <c r="O39" i="9" s="1"/>
  <c r="I39" i="9" s="1"/>
  <c r="K38" i="9"/>
  <c r="N38" i="9" s="1"/>
  <c r="H38" i="9" s="1"/>
  <c r="J38" i="9"/>
  <c r="M38" i="9" s="1"/>
  <c r="G38" i="9" s="1"/>
  <c r="L38" i="8"/>
  <c r="O38" i="8" s="1"/>
  <c r="I38" i="8" s="1"/>
  <c r="J38" i="8"/>
  <c r="M38" i="8" s="1"/>
  <c r="G38" i="8" s="1"/>
  <c r="K38" i="8"/>
  <c r="N38" i="8" s="1"/>
  <c r="H38" i="8" s="1"/>
  <c r="K38" i="7"/>
  <c r="N38" i="7" s="1"/>
  <c r="H38" i="7" s="1"/>
  <c r="J38" i="7"/>
  <c r="M38" i="7" s="1"/>
  <c r="G38" i="7" s="1"/>
  <c r="L38" i="7"/>
  <c r="O38" i="7" s="1"/>
  <c r="I38" i="7" s="1"/>
  <c r="J39" i="9" l="1"/>
  <c r="M39" i="9" s="1"/>
  <c r="G39" i="9" s="1"/>
  <c r="K39" i="9"/>
  <c r="N39" i="9" s="1"/>
  <c r="H39" i="9" s="1"/>
  <c r="L40" i="9"/>
  <c r="O40" i="9" s="1"/>
  <c r="I40" i="9" s="1"/>
  <c r="K39" i="8"/>
  <c r="N39" i="8" s="1"/>
  <c r="H39" i="8" s="1"/>
  <c r="J39" i="8"/>
  <c r="M39" i="8" s="1"/>
  <c r="G39" i="8" s="1"/>
  <c r="L39" i="8"/>
  <c r="O39" i="8" s="1"/>
  <c r="I39" i="8" s="1"/>
  <c r="L39" i="7"/>
  <c r="O39" i="7" s="1"/>
  <c r="I39" i="7" s="1"/>
  <c r="J39" i="7"/>
  <c r="M39" i="7" s="1"/>
  <c r="G39" i="7" s="1"/>
  <c r="K39" i="7"/>
  <c r="N39" i="7" s="1"/>
  <c r="H39" i="7" s="1"/>
  <c r="L41" i="9" l="1"/>
  <c r="O41" i="9" s="1"/>
  <c r="I41" i="9" s="1"/>
  <c r="K40" i="9"/>
  <c r="N40" i="9" s="1"/>
  <c r="H40" i="9" s="1"/>
  <c r="J40" i="9"/>
  <c r="M40" i="9" s="1"/>
  <c r="G40" i="9" s="1"/>
  <c r="J40" i="8"/>
  <c r="M40" i="8" s="1"/>
  <c r="G40" i="8" s="1"/>
  <c r="L40" i="8"/>
  <c r="O40" i="8" s="1"/>
  <c r="I40" i="8" s="1"/>
  <c r="K40" i="8"/>
  <c r="N40" i="8" s="1"/>
  <c r="H40" i="8" s="1"/>
  <c r="K40" i="7"/>
  <c r="N40" i="7" s="1"/>
  <c r="H40" i="7" s="1"/>
  <c r="J40" i="7"/>
  <c r="M40" i="7" s="1"/>
  <c r="G40" i="7" s="1"/>
  <c r="L40" i="7"/>
  <c r="O40" i="7" s="1"/>
  <c r="I40" i="7" s="1"/>
  <c r="J41" i="9" l="1"/>
  <c r="M41" i="9" s="1"/>
  <c r="G41" i="9" s="1"/>
  <c r="K41" i="9"/>
  <c r="N41" i="9" s="1"/>
  <c r="H41" i="9" s="1"/>
  <c r="L42" i="9"/>
  <c r="O42" i="9" s="1"/>
  <c r="I42" i="9" s="1"/>
  <c r="L41" i="8"/>
  <c r="O41" i="8" s="1"/>
  <c r="I41" i="8" s="1"/>
  <c r="K41" i="8"/>
  <c r="N41" i="8" s="1"/>
  <c r="H41" i="8" s="1"/>
  <c r="J41" i="8"/>
  <c r="M41" i="8" s="1"/>
  <c r="G41" i="8" s="1"/>
  <c r="L41" i="7"/>
  <c r="O41" i="7" s="1"/>
  <c r="I41" i="7" s="1"/>
  <c r="J41" i="7"/>
  <c r="M41" i="7" s="1"/>
  <c r="G41" i="7" s="1"/>
  <c r="K41" i="7"/>
  <c r="N41" i="7" s="1"/>
  <c r="H41" i="7" s="1"/>
  <c r="L43" i="9" l="1"/>
  <c r="O43" i="9" s="1"/>
  <c r="I43" i="9" s="1"/>
  <c r="K42" i="9"/>
  <c r="N42" i="9" s="1"/>
  <c r="H42" i="9" s="1"/>
  <c r="J42" i="9"/>
  <c r="M42" i="9" s="1"/>
  <c r="G42" i="9" s="1"/>
  <c r="K42" i="8"/>
  <c r="N42" i="8" s="1"/>
  <c r="H42" i="8" s="1"/>
  <c r="L42" i="8"/>
  <c r="O42" i="8" s="1"/>
  <c r="I42" i="8" s="1"/>
  <c r="J42" i="8"/>
  <c r="M42" i="8" s="1"/>
  <c r="G42" i="8" s="1"/>
  <c r="K42" i="7"/>
  <c r="N42" i="7" s="1"/>
  <c r="H42" i="7" s="1"/>
  <c r="L42" i="7"/>
  <c r="O42" i="7" s="1"/>
  <c r="I42" i="7" s="1"/>
  <c r="J42" i="7"/>
  <c r="M42" i="7" s="1"/>
  <c r="G42" i="7" s="1"/>
  <c r="J43" i="9" l="1"/>
  <c r="M43" i="9" s="1"/>
  <c r="G43" i="9" s="1"/>
  <c r="K43" i="9"/>
  <c r="N43" i="9" s="1"/>
  <c r="H43" i="9" s="1"/>
  <c r="L44" i="9"/>
  <c r="O44" i="9" s="1"/>
  <c r="I44" i="9" s="1"/>
  <c r="J43" i="8"/>
  <c r="M43" i="8" s="1"/>
  <c r="G43" i="8" s="1"/>
  <c r="L43" i="8"/>
  <c r="O43" i="8" s="1"/>
  <c r="I43" i="8" s="1"/>
  <c r="K43" i="8"/>
  <c r="N43" i="8" s="1"/>
  <c r="H43" i="8" s="1"/>
  <c r="J43" i="7"/>
  <c r="M43" i="7" s="1"/>
  <c r="G43" i="7" s="1"/>
  <c r="L43" i="7"/>
  <c r="O43" i="7" s="1"/>
  <c r="I43" i="7" s="1"/>
  <c r="K43" i="7"/>
  <c r="N43" i="7" s="1"/>
  <c r="H43" i="7" s="1"/>
  <c r="L45" i="9" l="1"/>
  <c r="O45" i="9" s="1"/>
  <c r="I45" i="9" s="1"/>
  <c r="K44" i="9"/>
  <c r="N44" i="9" s="1"/>
  <c r="H44" i="9" s="1"/>
  <c r="J44" i="9"/>
  <c r="M44" i="9" s="1"/>
  <c r="G44" i="9" s="1"/>
  <c r="L44" i="8"/>
  <c r="O44" i="8" s="1"/>
  <c r="I44" i="8" s="1"/>
  <c r="K44" i="8"/>
  <c r="N44" i="8" s="1"/>
  <c r="H44" i="8" s="1"/>
  <c r="J44" i="8"/>
  <c r="M44" i="8" s="1"/>
  <c r="G44" i="8" s="1"/>
  <c r="K44" i="7"/>
  <c r="N44" i="7" s="1"/>
  <c r="H44" i="7" s="1"/>
  <c r="L44" i="7"/>
  <c r="O44" i="7" s="1"/>
  <c r="I44" i="7" s="1"/>
  <c r="J44" i="7"/>
  <c r="M44" i="7" s="1"/>
  <c r="G44" i="7" s="1"/>
  <c r="J45" i="9" l="1"/>
  <c r="M45" i="9" s="1"/>
  <c r="G45" i="9" s="1"/>
  <c r="K45" i="9"/>
  <c r="N45" i="9" s="1"/>
  <c r="H45" i="9" s="1"/>
  <c r="L46" i="9"/>
  <c r="O46" i="9" s="1"/>
  <c r="I46" i="9" s="1"/>
  <c r="J45" i="8"/>
  <c r="M45" i="8" s="1"/>
  <c r="G45" i="8" s="1"/>
  <c r="K45" i="8"/>
  <c r="N45" i="8" s="1"/>
  <c r="H45" i="8" s="1"/>
  <c r="L45" i="8"/>
  <c r="O45" i="8" s="1"/>
  <c r="I45" i="8" s="1"/>
  <c r="J45" i="7"/>
  <c r="M45" i="7" s="1"/>
  <c r="G45" i="7" s="1"/>
  <c r="L45" i="7"/>
  <c r="O45" i="7" s="1"/>
  <c r="I45" i="7" s="1"/>
  <c r="K45" i="7"/>
  <c r="N45" i="7" s="1"/>
  <c r="H45" i="7" s="1"/>
  <c r="L47" i="9" l="1"/>
  <c r="O47" i="9" s="1"/>
  <c r="I47" i="9" s="1"/>
  <c r="K46" i="9"/>
  <c r="N46" i="9" s="1"/>
  <c r="H46" i="9" s="1"/>
  <c r="J46" i="9"/>
  <c r="M46" i="9" s="1"/>
  <c r="G46" i="9" s="1"/>
  <c r="L46" i="8"/>
  <c r="O46" i="8" s="1"/>
  <c r="I46" i="8" s="1"/>
  <c r="K46" i="8"/>
  <c r="N46" i="8" s="1"/>
  <c r="H46" i="8" s="1"/>
  <c r="J46" i="8"/>
  <c r="M46" i="8" s="1"/>
  <c r="G46" i="8" s="1"/>
  <c r="K46" i="7"/>
  <c r="N46" i="7" s="1"/>
  <c r="H46" i="7" s="1"/>
  <c r="L46" i="7"/>
  <c r="O46" i="7" s="1"/>
  <c r="I46" i="7" s="1"/>
  <c r="J46" i="7"/>
  <c r="M46" i="7" s="1"/>
  <c r="G46" i="7" s="1"/>
  <c r="J47" i="9" l="1"/>
  <c r="M47" i="9" s="1"/>
  <c r="G47" i="9" s="1"/>
  <c r="K47" i="9"/>
  <c r="N47" i="9" s="1"/>
  <c r="H47" i="9" s="1"/>
  <c r="L48" i="9"/>
  <c r="O48" i="9" s="1"/>
  <c r="I48" i="9" s="1"/>
  <c r="J47" i="8"/>
  <c r="M47" i="8" s="1"/>
  <c r="G47" i="8" s="1"/>
  <c r="K47" i="8"/>
  <c r="N47" i="8" s="1"/>
  <c r="H47" i="8" s="1"/>
  <c r="L47" i="8"/>
  <c r="O47" i="8" s="1"/>
  <c r="I47" i="8" s="1"/>
  <c r="J47" i="7"/>
  <c r="M47" i="7" s="1"/>
  <c r="G47" i="7" s="1"/>
  <c r="L47" i="7"/>
  <c r="O47" i="7" s="1"/>
  <c r="I47" i="7" s="1"/>
  <c r="K47" i="7"/>
  <c r="N47" i="7" s="1"/>
  <c r="H47" i="7" s="1"/>
  <c r="L49" i="9" l="1"/>
  <c r="O49" i="9" s="1"/>
  <c r="I49" i="9" s="1"/>
  <c r="K48" i="9"/>
  <c r="N48" i="9" s="1"/>
  <c r="H48" i="9" s="1"/>
  <c r="J48" i="9"/>
  <c r="M48" i="9" s="1"/>
  <c r="G48" i="9" s="1"/>
  <c r="L48" i="8"/>
  <c r="O48" i="8" s="1"/>
  <c r="I48" i="8" s="1"/>
  <c r="K48" i="8"/>
  <c r="N48" i="8" s="1"/>
  <c r="H48" i="8" s="1"/>
  <c r="J48" i="8"/>
  <c r="M48" i="8" s="1"/>
  <c r="G48" i="8" s="1"/>
  <c r="K48" i="7"/>
  <c r="N48" i="7" s="1"/>
  <c r="H48" i="7" s="1"/>
  <c r="L48" i="7"/>
  <c r="O48" i="7" s="1"/>
  <c r="I48" i="7" s="1"/>
  <c r="J48" i="7"/>
  <c r="M48" i="7" s="1"/>
  <c r="G48" i="7" s="1"/>
  <c r="J49" i="9" l="1"/>
  <c r="M49" i="9" s="1"/>
  <c r="G49" i="9" s="1"/>
  <c r="K49" i="9"/>
  <c r="N49" i="9" s="1"/>
  <c r="H49" i="9" s="1"/>
  <c r="L50" i="9"/>
  <c r="O50" i="9" s="1"/>
  <c r="I50" i="9" s="1"/>
  <c r="K49" i="8"/>
  <c r="N49" i="8" s="1"/>
  <c r="H49" i="8" s="1"/>
  <c r="L49" i="8"/>
  <c r="O49" i="8" s="1"/>
  <c r="I49" i="8" s="1"/>
  <c r="J49" i="8"/>
  <c r="M49" i="8" s="1"/>
  <c r="G49" i="8" s="1"/>
  <c r="J49" i="7"/>
  <c r="M49" i="7" s="1"/>
  <c r="G49" i="7" s="1"/>
  <c r="L49" i="7"/>
  <c r="O49" i="7" s="1"/>
  <c r="I49" i="7" s="1"/>
  <c r="K49" i="7"/>
  <c r="N49" i="7" s="1"/>
  <c r="H49" i="7" s="1"/>
  <c r="L51" i="9" l="1"/>
  <c r="O51" i="9" s="1"/>
  <c r="I51" i="9" s="1"/>
  <c r="K50" i="9"/>
  <c r="N50" i="9" s="1"/>
  <c r="H50" i="9" s="1"/>
  <c r="J50" i="9"/>
  <c r="M50" i="9" s="1"/>
  <c r="G50" i="9" s="1"/>
  <c r="L50" i="8"/>
  <c r="O50" i="8" s="1"/>
  <c r="I50" i="8" s="1"/>
  <c r="K50" i="8"/>
  <c r="N50" i="8" s="1"/>
  <c r="H50" i="8" s="1"/>
  <c r="J50" i="8"/>
  <c r="M50" i="8" s="1"/>
  <c r="G50" i="8" s="1"/>
  <c r="K50" i="7"/>
  <c r="N50" i="7" s="1"/>
  <c r="H50" i="7" s="1"/>
  <c r="L50" i="7"/>
  <c r="O50" i="7" s="1"/>
  <c r="I50" i="7" s="1"/>
  <c r="J50" i="7"/>
  <c r="M50" i="7" s="1"/>
  <c r="G50" i="7" s="1"/>
  <c r="J51" i="9" l="1"/>
  <c r="M51" i="9" s="1"/>
  <c r="G51" i="9" s="1"/>
  <c r="K51" i="9"/>
  <c r="N51" i="9" s="1"/>
  <c r="H51" i="9" s="1"/>
  <c r="L52" i="9"/>
  <c r="O52" i="9" s="1"/>
  <c r="I52" i="9" s="1"/>
  <c r="J51" i="8"/>
  <c r="M51" i="8" s="1"/>
  <c r="G51" i="8" s="1"/>
  <c r="K51" i="8"/>
  <c r="N51" i="8" s="1"/>
  <c r="H51" i="8" s="1"/>
  <c r="L51" i="8"/>
  <c r="O51" i="8" s="1"/>
  <c r="I51" i="8" s="1"/>
  <c r="J51" i="7"/>
  <c r="M51" i="7" s="1"/>
  <c r="G51" i="7" s="1"/>
  <c r="L51" i="7"/>
  <c r="O51" i="7" s="1"/>
  <c r="I51" i="7" s="1"/>
  <c r="K51" i="7"/>
  <c r="N51" i="7" s="1"/>
  <c r="H51" i="7" s="1"/>
  <c r="L53" i="9" l="1"/>
  <c r="O53" i="9" s="1"/>
  <c r="I53" i="9" s="1"/>
  <c r="K52" i="9"/>
  <c r="N52" i="9" s="1"/>
  <c r="H52" i="9" s="1"/>
  <c r="J52" i="9"/>
  <c r="M52" i="9" s="1"/>
  <c r="G52" i="9" s="1"/>
  <c r="L52" i="8"/>
  <c r="O52" i="8" s="1"/>
  <c r="I52" i="8" s="1"/>
  <c r="K52" i="8"/>
  <c r="N52" i="8" s="1"/>
  <c r="H52" i="8" s="1"/>
  <c r="J52" i="8"/>
  <c r="M52" i="8" s="1"/>
  <c r="G52" i="8" s="1"/>
  <c r="K52" i="7"/>
  <c r="N52" i="7" s="1"/>
  <c r="H52" i="7" s="1"/>
  <c r="J52" i="7"/>
  <c r="M52" i="7" s="1"/>
  <c r="G52" i="7" s="1"/>
  <c r="L52" i="7"/>
  <c r="O52" i="7" s="1"/>
  <c r="I52" i="7" s="1"/>
  <c r="J53" i="9" l="1"/>
  <c r="M53" i="9" s="1"/>
  <c r="G53" i="9" s="1"/>
  <c r="K53" i="9"/>
  <c r="N53" i="9" s="1"/>
  <c r="H53" i="9" s="1"/>
  <c r="L54" i="9"/>
  <c r="O54" i="9" s="1"/>
  <c r="I54" i="9" s="1"/>
  <c r="K53" i="8"/>
  <c r="N53" i="8" s="1"/>
  <c r="H53" i="8" s="1"/>
  <c r="L53" i="8"/>
  <c r="O53" i="8" s="1"/>
  <c r="I53" i="8" s="1"/>
  <c r="J53" i="8"/>
  <c r="M53" i="8" s="1"/>
  <c r="G53" i="8" s="1"/>
  <c r="L53" i="7"/>
  <c r="O53" i="7" s="1"/>
  <c r="I53" i="7" s="1"/>
  <c r="J53" i="7"/>
  <c r="M53" i="7" s="1"/>
  <c r="G53" i="7" s="1"/>
  <c r="K53" i="7"/>
  <c r="N53" i="7" s="1"/>
  <c r="H53" i="7" s="1"/>
  <c r="L55" i="9" l="1"/>
  <c r="O55" i="9" s="1"/>
  <c r="I55" i="9" s="1"/>
  <c r="K54" i="9"/>
  <c r="N54" i="9" s="1"/>
  <c r="H54" i="9" s="1"/>
  <c r="J54" i="9"/>
  <c r="M54" i="9" s="1"/>
  <c r="G54" i="9" s="1"/>
  <c r="J54" i="8"/>
  <c r="M54" i="8" s="1"/>
  <c r="G54" i="8" s="1"/>
  <c r="L54" i="8"/>
  <c r="O54" i="8" s="1"/>
  <c r="I54" i="8" s="1"/>
  <c r="K54" i="8"/>
  <c r="N54" i="8" s="1"/>
  <c r="H54" i="8" s="1"/>
  <c r="K54" i="7"/>
  <c r="N54" i="7" s="1"/>
  <c r="H54" i="7" s="1"/>
  <c r="L54" i="7"/>
  <c r="O54" i="7" s="1"/>
  <c r="I54" i="7" s="1"/>
  <c r="J54" i="7"/>
  <c r="M54" i="7" s="1"/>
  <c r="G54" i="7" s="1"/>
  <c r="J55" i="9" l="1"/>
  <c r="M55" i="9" s="1"/>
  <c r="G55" i="9" s="1"/>
  <c r="K55" i="9"/>
  <c r="N55" i="9" s="1"/>
  <c r="H55" i="9" s="1"/>
  <c r="L56" i="9"/>
  <c r="O56" i="9" s="1"/>
  <c r="I56" i="9" s="1"/>
  <c r="K55" i="8"/>
  <c r="N55" i="8" s="1"/>
  <c r="H55" i="8" s="1"/>
  <c r="L55" i="8"/>
  <c r="O55" i="8" s="1"/>
  <c r="I55" i="8" s="1"/>
  <c r="J55" i="8"/>
  <c r="M55" i="8" s="1"/>
  <c r="G55" i="8" s="1"/>
  <c r="J55" i="7"/>
  <c r="M55" i="7" s="1"/>
  <c r="G55" i="7" s="1"/>
  <c r="L55" i="7"/>
  <c r="O55" i="7" s="1"/>
  <c r="I55" i="7" s="1"/>
  <c r="K55" i="7"/>
  <c r="N55" i="7" s="1"/>
  <c r="H55" i="7" s="1"/>
  <c r="L57" i="9" l="1"/>
  <c r="O57" i="9" s="1"/>
  <c r="I57" i="9" s="1"/>
  <c r="K56" i="9"/>
  <c r="N56" i="9" s="1"/>
  <c r="H56" i="9" s="1"/>
  <c r="J56" i="9"/>
  <c r="M56" i="9" s="1"/>
  <c r="G56" i="9" s="1"/>
  <c r="L56" i="8"/>
  <c r="O56" i="8" s="1"/>
  <c r="I56" i="8" s="1"/>
  <c r="J56" i="8"/>
  <c r="M56" i="8" s="1"/>
  <c r="G56" i="8" s="1"/>
  <c r="K56" i="8"/>
  <c r="N56" i="8" s="1"/>
  <c r="H56" i="8" s="1"/>
  <c r="K56" i="7"/>
  <c r="N56" i="7" s="1"/>
  <c r="H56" i="7" s="1"/>
  <c r="J56" i="7"/>
  <c r="M56" i="7" s="1"/>
  <c r="G56" i="7" s="1"/>
  <c r="L56" i="7"/>
  <c r="O56" i="7" s="1"/>
  <c r="I56" i="7" s="1"/>
  <c r="J57" i="9" l="1"/>
  <c r="M57" i="9" s="1"/>
  <c r="G57" i="9" s="1"/>
  <c r="K57" i="9"/>
  <c r="N57" i="9" s="1"/>
  <c r="H57" i="9" s="1"/>
  <c r="L58" i="9"/>
  <c r="O58" i="9" s="1"/>
  <c r="I58" i="9" s="1"/>
  <c r="I59" i="9" s="1"/>
  <c r="I61" i="9" s="1"/>
  <c r="L61" i="9" s="1"/>
  <c r="J57" i="8"/>
  <c r="M57" i="8" s="1"/>
  <c r="G57" i="8" s="1"/>
  <c r="L57" i="8"/>
  <c r="O57" i="8" s="1"/>
  <c r="I57" i="8" s="1"/>
  <c r="K57" i="8"/>
  <c r="N57" i="8" s="1"/>
  <c r="H57" i="8" s="1"/>
  <c r="L57" i="7"/>
  <c r="O57" i="7" s="1"/>
  <c r="I57" i="7" s="1"/>
  <c r="J57" i="7"/>
  <c r="M57" i="7" s="1"/>
  <c r="G57" i="7" s="1"/>
  <c r="K57" i="7"/>
  <c r="N57" i="7" s="1"/>
  <c r="H57" i="7" s="1"/>
  <c r="K58" i="9" l="1"/>
  <c r="N58" i="9" s="1"/>
  <c r="H58" i="9" s="1"/>
  <c r="H59" i="9" s="1"/>
  <c r="H61" i="9" s="1"/>
  <c r="K61" i="9" s="1"/>
  <c r="J58" i="9"/>
  <c r="M58" i="9" s="1"/>
  <c r="G58" i="9" s="1"/>
  <c r="G59" i="9" s="1"/>
  <c r="G61" i="9" s="1"/>
  <c r="J61" i="9" s="1"/>
  <c r="K58" i="8"/>
  <c r="N58" i="8" s="1"/>
  <c r="H58" i="8" s="1"/>
  <c r="H59" i="8" s="1"/>
  <c r="L58" i="8"/>
  <c r="O58" i="8" s="1"/>
  <c r="I58" i="8" s="1"/>
  <c r="I59" i="8" s="1"/>
  <c r="I61" i="8" s="1"/>
  <c r="L61" i="8" s="1"/>
  <c r="J58" i="8"/>
  <c r="M58" i="8" s="1"/>
  <c r="G58" i="8" s="1"/>
  <c r="J58" i="7"/>
  <c r="K58" i="7"/>
  <c r="L58" i="7"/>
  <c r="H61" i="8" l="1"/>
  <c r="K61" i="8" s="1"/>
  <c r="G59" i="8"/>
  <c r="G61" i="8" s="1"/>
  <c r="J61" i="8" s="1"/>
  <c r="N58" i="7"/>
  <c r="H58" i="7" s="1"/>
  <c r="H59" i="7" s="1"/>
  <c r="H61" i="7" s="1"/>
  <c r="K61" i="7" s="1"/>
  <c r="O58" i="7"/>
  <c r="I58" i="7" s="1"/>
  <c r="I59" i="7" s="1"/>
  <c r="I61" i="7" s="1"/>
  <c r="L61" i="7" s="1"/>
  <c r="M58" i="7"/>
  <c r="G58" i="7" s="1"/>
  <c r="G59" i="7" s="1"/>
  <c r="G61" i="7" s="1"/>
  <c r="J61" i="7" s="1"/>
  <c r="F59" i="1" l="1"/>
  <c r="D59" i="1"/>
  <c r="D61" i="1" l="1"/>
  <c r="E61" i="1"/>
  <c r="F61" i="1"/>
  <c r="I8" i="1" l="1"/>
  <c r="H8" i="1"/>
  <c r="G8" i="1"/>
  <c r="F60" i="1"/>
  <c r="F62" i="1" s="1"/>
  <c r="E60" i="1"/>
  <c r="E62" i="1" s="1"/>
  <c r="D60" i="1"/>
  <c r="D62" i="1" s="1"/>
  <c r="K9" i="1" l="1"/>
  <c r="N9" i="1" s="1"/>
  <c r="H9" i="1" s="1"/>
  <c r="K10" i="1" s="1"/>
  <c r="N10" i="1" s="1"/>
  <c r="H10" i="1" s="1"/>
  <c r="J9" i="1"/>
  <c r="M9" i="1" s="1"/>
  <c r="G9" i="1" s="1"/>
  <c r="J10" i="1" s="1"/>
  <c r="M10" i="1" s="1"/>
  <c r="G10" i="1" s="1"/>
  <c r="J11" i="1" s="1"/>
  <c r="M11" i="1" s="1"/>
  <c r="G11" i="1" s="1"/>
  <c r="L9" i="1"/>
  <c r="O9" i="1" s="1"/>
  <c r="I9" i="1" s="1"/>
  <c r="L10" i="1" s="1"/>
  <c r="O10" i="1" s="1"/>
  <c r="I10" i="1" s="1"/>
  <c r="L11" i="1" s="1"/>
  <c r="O11" i="1" s="1"/>
  <c r="I11" i="1" s="1"/>
  <c r="L12" i="1" l="1"/>
  <c r="O12" i="1" s="1"/>
  <c r="I12" i="1" s="1"/>
  <c r="K11" i="1"/>
  <c r="N11" i="1" s="1"/>
  <c r="H11" i="1" s="1"/>
  <c r="J12" i="1"/>
  <c r="M12" i="1" s="1"/>
  <c r="G12" i="1" s="1"/>
  <c r="J13" i="1" l="1"/>
  <c r="M13" i="1" s="1"/>
  <c r="G13" i="1" s="1"/>
  <c r="K12" i="1"/>
  <c r="N12" i="1" s="1"/>
  <c r="H12" i="1" s="1"/>
  <c r="L13" i="1"/>
  <c r="O13" i="1" s="1"/>
  <c r="I13" i="1" s="1"/>
  <c r="L14" i="1" s="1"/>
  <c r="O14" i="1" s="1"/>
  <c r="I14" i="1" s="1"/>
  <c r="L15" i="1" s="1"/>
  <c r="O15" i="1" s="1"/>
  <c r="I15" i="1" s="1"/>
  <c r="L16" i="1" l="1"/>
  <c r="O16" i="1" s="1"/>
  <c r="I16" i="1" s="1"/>
  <c r="K13" i="1"/>
  <c r="N13" i="1" s="1"/>
  <c r="H13" i="1" s="1"/>
  <c r="J14" i="1"/>
  <c r="M14" i="1" s="1"/>
  <c r="G14" i="1" s="1"/>
  <c r="J15" i="1" l="1"/>
  <c r="M15" i="1" s="1"/>
  <c r="G15" i="1" s="1"/>
  <c r="L17" i="1"/>
  <c r="O17" i="1" s="1"/>
  <c r="I17" i="1" s="1"/>
  <c r="K14" i="1"/>
  <c r="N14" i="1" s="1"/>
  <c r="H14" i="1" s="1"/>
  <c r="K15" i="1" l="1"/>
  <c r="N15" i="1" s="1"/>
  <c r="H15" i="1" s="1"/>
  <c r="J16" i="1"/>
  <c r="M16" i="1" s="1"/>
  <c r="G16" i="1" s="1"/>
  <c r="L18" i="1"/>
  <c r="O18" i="1" s="1"/>
  <c r="I18" i="1" s="1"/>
  <c r="L19" i="1" l="1"/>
  <c r="O19" i="1" s="1"/>
  <c r="I19" i="1" s="1"/>
  <c r="K16" i="1"/>
  <c r="N16" i="1" s="1"/>
  <c r="H16" i="1" s="1"/>
  <c r="J17" i="1"/>
  <c r="M17" i="1" s="1"/>
  <c r="G17" i="1" s="1"/>
  <c r="J18" i="1" l="1"/>
  <c r="M18" i="1" s="1"/>
  <c r="G18" i="1" s="1"/>
  <c r="L20" i="1"/>
  <c r="O20" i="1" s="1"/>
  <c r="I20" i="1" s="1"/>
  <c r="K17" i="1"/>
  <c r="N17" i="1" s="1"/>
  <c r="H17" i="1" s="1"/>
  <c r="K18" i="1" l="1"/>
  <c r="N18" i="1" s="1"/>
  <c r="H18" i="1" s="1"/>
  <c r="J19" i="1"/>
  <c r="M19" i="1" s="1"/>
  <c r="G19" i="1" s="1"/>
  <c r="O21" i="1"/>
  <c r="I21" i="1" s="1"/>
  <c r="L21" i="1"/>
  <c r="K19" i="1" l="1"/>
  <c r="N19" i="1" s="1"/>
  <c r="H19" i="1" s="1"/>
  <c r="L22" i="1"/>
  <c r="O22" i="1" s="1"/>
  <c r="I22" i="1" s="1"/>
  <c r="J20" i="1"/>
  <c r="M20" i="1" s="1"/>
  <c r="G20" i="1" s="1"/>
  <c r="J21" i="1" l="1"/>
  <c r="M21" i="1" s="1"/>
  <c r="G21" i="1" s="1"/>
  <c r="L23" i="1"/>
  <c r="O23" i="1" s="1"/>
  <c r="I23" i="1" s="1"/>
  <c r="K20" i="1"/>
  <c r="N20" i="1" s="1"/>
  <c r="H20" i="1" s="1"/>
  <c r="K21" i="1" l="1"/>
  <c r="N21" i="1" s="1"/>
  <c r="H21" i="1" s="1"/>
  <c r="L24" i="1"/>
  <c r="O24" i="1" s="1"/>
  <c r="I24" i="1" s="1"/>
  <c r="J22" i="1"/>
  <c r="M22" i="1" s="1"/>
  <c r="G22" i="1" s="1"/>
  <c r="J23" i="1" l="1"/>
  <c r="M23" i="1" s="1"/>
  <c r="G23" i="1" s="1"/>
  <c r="L25" i="1"/>
  <c r="O25" i="1" s="1"/>
  <c r="I25" i="1" s="1"/>
  <c r="K22" i="1"/>
  <c r="N22" i="1" s="1"/>
  <c r="H22" i="1" s="1"/>
  <c r="K23" i="1" l="1"/>
  <c r="N23" i="1" s="1"/>
  <c r="H23" i="1" s="1"/>
  <c r="L26" i="1"/>
  <c r="O26" i="1" s="1"/>
  <c r="I26" i="1" s="1"/>
  <c r="J24" i="1"/>
  <c r="M24" i="1" s="1"/>
  <c r="G24" i="1" s="1"/>
  <c r="L27" i="1" l="1"/>
  <c r="O27" i="1" s="1"/>
  <c r="I27" i="1" s="1"/>
  <c r="J25" i="1"/>
  <c r="M25" i="1" s="1"/>
  <c r="G25" i="1" s="1"/>
  <c r="K24" i="1"/>
  <c r="N24" i="1" s="1"/>
  <c r="H24" i="1" s="1"/>
  <c r="K25" i="1" l="1"/>
  <c r="N25" i="1" s="1"/>
  <c r="H25" i="1" s="1"/>
  <c r="J26" i="1"/>
  <c r="M26" i="1" s="1"/>
  <c r="G26" i="1" s="1"/>
  <c r="L28" i="1"/>
  <c r="O28" i="1" s="1"/>
  <c r="I28" i="1" s="1"/>
  <c r="L29" i="1" l="1"/>
  <c r="O29" i="1" s="1"/>
  <c r="I29" i="1" s="1"/>
  <c r="J27" i="1"/>
  <c r="M27" i="1" s="1"/>
  <c r="G27" i="1" s="1"/>
  <c r="J28" i="1" s="1"/>
  <c r="M28" i="1" s="1"/>
  <c r="G28" i="1" s="1"/>
  <c r="J29" i="1" s="1"/>
  <c r="M29" i="1" s="1"/>
  <c r="G29" i="1" s="1"/>
  <c r="K26" i="1"/>
  <c r="N26" i="1" s="1"/>
  <c r="H26" i="1" s="1"/>
  <c r="K27" i="1" l="1"/>
  <c r="N27" i="1" s="1"/>
  <c r="H27" i="1" s="1"/>
  <c r="J30" i="1"/>
  <c r="M30" i="1" s="1"/>
  <c r="G30" i="1" s="1"/>
  <c r="L30" i="1"/>
  <c r="O30" i="1" s="1"/>
  <c r="I30" i="1" s="1"/>
  <c r="L31" i="1" l="1"/>
  <c r="O31" i="1" s="1"/>
  <c r="I31" i="1" s="1"/>
  <c r="J31" i="1"/>
  <c r="M31" i="1" s="1"/>
  <c r="G31" i="1" s="1"/>
  <c r="K28" i="1"/>
  <c r="N28" i="1" s="1"/>
  <c r="H28" i="1" s="1"/>
  <c r="K29" i="1" l="1"/>
  <c r="N29" i="1" s="1"/>
  <c r="H29" i="1" s="1"/>
  <c r="J32" i="1"/>
  <c r="M32" i="1" s="1"/>
  <c r="G32" i="1" s="1"/>
  <c r="L32" i="1"/>
  <c r="O32" i="1" s="1"/>
  <c r="I32" i="1" s="1"/>
  <c r="L33" i="1" l="1"/>
  <c r="O33" i="1" s="1"/>
  <c r="I33" i="1" s="1"/>
  <c r="J33" i="1"/>
  <c r="M33" i="1" s="1"/>
  <c r="G33" i="1" s="1"/>
  <c r="K30" i="1"/>
  <c r="N30" i="1" s="1"/>
  <c r="H30" i="1" s="1"/>
  <c r="K31" i="1" l="1"/>
  <c r="N31" i="1" s="1"/>
  <c r="H31" i="1" s="1"/>
  <c r="J34" i="1"/>
  <c r="M34" i="1" s="1"/>
  <c r="G34" i="1" s="1"/>
  <c r="L34" i="1"/>
  <c r="O34" i="1" s="1"/>
  <c r="I34" i="1" s="1"/>
  <c r="L35" i="1" l="1"/>
  <c r="O35" i="1" s="1"/>
  <c r="I35" i="1" s="1"/>
  <c r="J35" i="1"/>
  <c r="M35" i="1" s="1"/>
  <c r="G35" i="1" s="1"/>
  <c r="K32" i="1"/>
  <c r="N32" i="1" s="1"/>
  <c r="H32" i="1" s="1"/>
  <c r="K33" i="1" l="1"/>
  <c r="N33" i="1" s="1"/>
  <c r="H33" i="1" s="1"/>
  <c r="J36" i="1"/>
  <c r="M36" i="1" s="1"/>
  <c r="G36" i="1" s="1"/>
  <c r="L36" i="1"/>
  <c r="O36" i="1" s="1"/>
  <c r="I36" i="1" s="1"/>
  <c r="L37" i="1" l="1"/>
  <c r="O37" i="1" s="1"/>
  <c r="I37" i="1" s="1"/>
  <c r="J37" i="1"/>
  <c r="M37" i="1" s="1"/>
  <c r="G37" i="1" s="1"/>
  <c r="K34" i="1"/>
  <c r="N34" i="1" s="1"/>
  <c r="H34" i="1" s="1"/>
  <c r="K35" i="1" l="1"/>
  <c r="N35" i="1" s="1"/>
  <c r="H35" i="1" s="1"/>
  <c r="J38" i="1"/>
  <c r="M38" i="1" s="1"/>
  <c r="G38" i="1" s="1"/>
  <c r="L38" i="1"/>
  <c r="O38" i="1" s="1"/>
  <c r="I38" i="1" s="1"/>
  <c r="L39" i="1" l="1"/>
  <c r="O39" i="1" s="1"/>
  <c r="I39" i="1" s="1"/>
  <c r="J39" i="1"/>
  <c r="M39" i="1" s="1"/>
  <c r="G39" i="1" s="1"/>
  <c r="K36" i="1"/>
  <c r="N36" i="1" s="1"/>
  <c r="H36" i="1" s="1"/>
  <c r="K37" i="1" l="1"/>
  <c r="N37" i="1" s="1"/>
  <c r="H37" i="1" s="1"/>
  <c r="J40" i="1"/>
  <c r="M40" i="1" s="1"/>
  <c r="G40" i="1" s="1"/>
  <c r="L40" i="1"/>
  <c r="O40" i="1" s="1"/>
  <c r="I40" i="1" s="1"/>
  <c r="L41" i="1" l="1"/>
  <c r="O41" i="1" s="1"/>
  <c r="I41" i="1" s="1"/>
  <c r="J41" i="1"/>
  <c r="M41" i="1" s="1"/>
  <c r="G41" i="1" s="1"/>
  <c r="K38" i="1"/>
  <c r="N38" i="1" s="1"/>
  <c r="H38" i="1" s="1"/>
  <c r="K39" i="1" l="1"/>
  <c r="N39" i="1" s="1"/>
  <c r="H39" i="1" s="1"/>
  <c r="L42" i="1"/>
  <c r="O42" i="1" s="1"/>
  <c r="I42" i="1" s="1"/>
  <c r="M42" i="1"/>
  <c r="G42" i="1" s="1"/>
  <c r="J42" i="1"/>
  <c r="L43" i="1" l="1"/>
  <c r="O43" i="1" s="1"/>
  <c r="I43" i="1" s="1"/>
  <c r="J43" i="1"/>
  <c r="M43" i="1" s="1"/>
  <c r="G43" i="1" s="1"/>
  <c r="N40" i="1"/>
  <c r="H40" i="1" s="1"/>
  <c r="K40" i="1"/>
  <c r="J44" i="1" l="1"/>
  <c r="M44" i="1" s="1"/>
  <c r="G44" i="1" s="1"/>
  <c r="L44" i="1"/>
  <c r="O44" i="1" s="1"/>
  <c r="I44" i="1" s="1"/>
  <c r="N41" i="1"/>
  <c r="H41" i="1" s="1"/>
  <c r="K41" i="1"/>
  <c r="L45" i="1" l="1"/>
  <c r="O45" i="1" s="1"/>
  <c r="I45" i="1" s="1"/>
  <c r="J45" i="1"/>
  <c r="M45" i="1" s="1"/>
  <c r="G45" i="1" s="1"/>
  <c r="K42" i="1"/>
  <c r="N42" i="1" s="1"/>
  <c r="H42" i="1" s="1"/>
  <c r="K43" i="1" l="1"/>
  <c r="N43" i="1" s="1"/>
  <c r="H43" i="1" s="1"/>
  <c r="L46" i="1"/>
  <c r="O46" i="1" s="1"/>
  <c r="I46" i="1" s="1"/>
  <c r="M46" i="1"/>
  <c r="G46" i="1" s="1"/>
  <c r="J46" i="1"/>
  <c r="L47" i="1" l="1"/>
  <c r="O47" i="1" s="1"/>
  <c r="I47" i="1" s="1"/>
  <c r="J47" i="1"/>
  <c r="M47" i="1" s="1"/>
  <c r="G47" i="1" s="1"/>
  <c r="K44" i="1"/>
  <c r="N44" i="1" s="1"/>
  <c r="H44" i="1" s="1"/>
  <c r="J48" i="1" l="1"/>
  <c r="M48" i="1" s="1"/>
  <c r="G48" i="1" s="1"/>
  <c r="L48" i="1"/>
  <c r="O48" i="1" s="1"/>
  <c r="I48" i="1" s="1"/>
  <c r="K45" i="1"/>
  <c r="N45" i="1" s="1"/>
  <c r="H45" i="1" s="1"/>
  <c r="K46" i="1" l="1"/>
  <c r="N46" i="1" s="1"/>
  <c r="H46" i="1" s="1"/>
  <c r="L49" i="1"/>
  <c r="O49" i="1" s="1"/>
  <c r="I49" i="1" s="1"/>
  <c r="J49" i="1"/>
  <c r="M49" i="1" s="1"/>
  <c r="G49" i="1" s="1"/>
  <c r="J50" i="1" l="1"/>
  <c r="M50" i="1" s="1"/>
  <c r="G50" i="1" s="1"/>
  <c r="L50" i="1"/>
  <c r="O50" i="1" s="1"/>
  <c r="I50" i="1" s="1"/>
  <c r="K47" i="1"/>
  <c r="N47" i="1" s="1"/>
  <c r="H47" i="1" s="1"/>
  <c r="K48" i="1" l="1"/>
  <c r="N48" i="1" s="1"/>
  <c r="H48" i="1" s="1"/>
  <c r="J51" i="1"/>
  <c r="M51" i="1" s="1"/>
  <c r="G51" i="1" s="1"/>
  <c r="L51" i="1"/>
  <c r="O51" i="1" s="1"/>
  <c r="I51" i="1" s="1"/>
  <c r="J52" i="1" l="1"/>
  <c r="M52" i="1" s="1"/>
  <c r="G52" i="1" s="1"/>
  <c r="L52" i="1"/>
  <c r="O52" i="1" s="1"/>
  <c r="I52" i="1" s="1"/>
  <c r="K49" i="1"/>
  <c r="N49" i="1" s="1"/>
  <c r="H49" i="1" s="1"/>
  <c r="L53" i="1" l="1"/>
  <c r="O53" i="1" s="1"/>
  <c r="I53" i="1" s="1"/>
  <c r="K50" i="1"/>
  <c r="N50" i="1" s="1"/>
  <c r="H50" i="1" s="1"/>
  <c r="J53" i="1"/>
  <c r="M53" i="1" s="1"/>
  <c r="G53" i="1" s="1"/>
  <c r="L54" i="1" l="1"/>
  <c r="O54" i="1" s="1"/>
  <c r="I54" i="1" s="1"/>
  <c r="J54" i="1"/>
  <c r="M54" i="1" s="1"/>
  <c r="G54" i="1" s="1"/>
  <c r="K51" i="1"/>
  <c r="N51" i="1" s="1"/>
  <c r="H51" i="1" s="1"/>
  <c r="L55" i="1" l="1"/>
  <c r="O55" i="1" s="1"/>
  <c r="I55" i="1" s="1"/>
  <c r="K52" i="1"/>
  <c r="N52" i="1" s="1"/>
  <c r="H52" i="1" s="1"/>
  <c r="M55" i="1"/>
  <c r="G55" i="1" s="1"/>
  <c r="J55" i="1"/>
  <c r="K53" i="1" l="1"/>
  <c r="N53" i="1" s="1"/>
  <c r="H53" i="1" s="1"/>
  <c r="J56" i="1"/>
  <c r="M56" i="1" s="1"/>
  <c r="G56" i="1" s="1"/>
  <c r="O56" i="1"/>
  <c r="I56" i="1" s="1"/>
  <c r="L56" i="1"/>
  <c r="J57" i="1" l="1"/>
  <c r="M57" i="1" s="1"/>
  <c r="G57" i="1" s="1"/>
  <c r="K54" i="1"/>
  <c r="N54" i="1" s="1"/>
  <c r="H54" i="1" s="1"/>
  <c r="L57" i="1"/>
  <c r="O57" i="1" s="1"/>
  <c r="I57" i="1" s="1"/>
  <c r="L58" i="1" l="1"/>
  <c r="O58" i="1" s="1"/>
  <c r="I58" i="1" s="1"/>
  <c r="I59" i="1" s="1"/>
  <c r="I61" i="1" s="1"/>
  <c r="L61" i="1" s="1"/>
  <c r="K55" i="1"/>
  <c r="N55" i="1" s="1"/>
  <c r="H55" i="1" s="1"/>
  <c r="J58" i="1"/>
  <c r="M58" i="1" s="1"/>
  <c r="G58" i="1" s="1"/>
  <c r="G59" i="1" s="1"/>
  <c r="G61" i="1" s="1"/>
  <c r="J61" i="1" s="1"/>
  <c r="K56" i="1" l="1"/>
  <c r="N56" i="1" s="1"/>
  <c r="H56" i="1" s="1"/>
  <c r="K57" i="1" l="1"/>
  <c r="N57" i="1" s="1"/>
  <c r="H57" i="1" s="1"/>
  <c r="K58" i="1" l="1"/>
  <c r="N58" i="1" s="1"/>
  <c r="H58" i="1" s="1"/>
  <c r="H59" i="1" s="1"/>
  <c r="H61" i="1" s="1"/>
  <c r="K61" i="1" s="1"/>
</calcChain>
</file>

<file path=xl/comments1.xml><?xml version="1.0" encoding="utf-8"?>
<comments xmlns="http://schemas.openxmlformats.org/spreadsheetml/2006/main">
  <authors>
    <author>user</author>
  </authors>
  <commentList>
    <comment ref="F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※2015/1/1～</t>
        </r>
      </text>
    </comment>
    <comment ref="F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2020/11/23～過去へ</t>
        </r>
      </text>
    </comment>
    <comment ref="H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2020/11/26～過去へ</t>
        </r>
      </text>
    </comment>
    <comment ref="F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
2020/11/20～過去へ</t>
        </r>
      </text>
    </comment>
    <comment ref="H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2017/1/1～</t>
        </r>
      </text>
    </comment>
  </commentList>
</comments>
</file>

<file path=xl/sharedStrings.xml><?xml version="1.0" encoding="utf-8"?>
<sst xmlns="http://schemas.openxmlformats.org/spreadsheetml/2006/main" count="216" uniqueCount="88">
  <si>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</si>
  <si>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</si>
  <si>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</si>
  <si>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</si>
  <si>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</si>
  <si>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</si>
  <si>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</si>
  <si>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</si>
  <si>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</si>
  <si>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</si>
  <si>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</si>
  <si>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</si>
  <si>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</si>
  <si>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</si>
  <si>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</si>
  <si>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</si>
  <si>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</si>
  <si>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</si>
  <si>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</si>
  <si>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</si>
  <si>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</si>
  <si>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</si>
  <si>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4H足</t>
    <rPh sb="2" eb="3">
      <t>アシ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</si>
  <si>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</si>
  <si>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</si>
  <si>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</si>
  <si>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</si>
  <si>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</si>
  <si>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</si>
  <si>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</si>
  <si>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</si>
  <si>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</si>
  <si>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</si>
  <si>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</si>
  <si>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</si>
  <si>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No.</t>
    <phoneticPr fontId="1"/>
  </si>
  <si>
    <t>エントリー</t>
    <phoneticPr fontId="1"/>
  </si>
  <si>
    <t>エントリー</t>
    <phoneticPr fontId="1"/>
  </si>
  <si>
    <t>EUR/USD</t>
    <phoneticPr fontId="5"/>
  </si>
  <si>
    <t>1:1.27</t>
    <phoneticPr fontId="1"/>
  </si>
  <si>
    <t>1:5</t>
    <phoneticPr fontId="1"/>
  </si>
  <si>
    <t>1:2</t>
    <phoneticPr fontId="1"/>
  </si>
  <si>
    <t>リスクリワード</t>
    <phoneticPr fontId="1"/>
  </si>
  <si>
    <t>勝率</t>
    <phoneticPr fontId="1"/>
  </si>
  <si>
    <t>最適リスク率表</t>
    <rPh sb="0" eb="2">
      <t>サイテキ</t>
    </rPh>
    <rPh sb="5" eb="6">
      <t>リツ</t>
    </rPh>
    <rPh sb="6" eb="7">
      <t>ヒョウ</t>
    </rPh>
    <phoneticPr fontId="1"/>
  </si>
  <si>
    <t>通貨ペア</t>
    <rPh sb="0" eb="2">
      <t>ツウカ</t>
    </rPh>
    <phoneticPr fontId="1"/>
  </si>
  <si>
    <t>足</t>
    <rPh sb="0" eb="1">
      <t>アシ</t>
    </rPh>
    <phoneticPr fontId="1"/>
  </si>
  <si>
    <t>EUR/USD</t>
  </si>
  <si>
    <t>EUR/USD</t>
    <phoneticPr fontId="5"/>
  </si>
  <si>
    <t>４H</t>
    <phoneticPr fontId="1"/>
  </si>
  <si>
    <t>期間</t>
    <rPh sb="0" eb="2">
      <t>キカン</t>
    </rPh>
    <phoneticPr fontId="1"/>
  </si>
  <si>
    <t>利益率(リスク3%)</t>
    <rPh sb="0" eb="3">
      <t>リエキリツ</t>
    </rPh>
    <phoneticPr fontId="1"/>
  </si>
  <si>
    <t>１H</t>
    <phoneticPr fontId="1"/>
  </si>
  <si>
    <t>勝率</t>
    <rPh sb="0" eb="2">
      <t>ショウリツ</t>
    </rPh>
    <phoneticPr fontId="1"/>
  </si>
  <si>
    <t>USDJPY</t>
    <phoneticPr fontId="1"/>
  </si>
  <si>
    <t>USD/JPY</t>
    <phoneticPr fontId="1"/>
  </si>
  <si>
    <t>最適リスク率</t>
    <rPh sb="0" eb="2">
      <t>サイテキ</t>
    </rPh>
    <rPh sb="5" eb="6">
      <t>リツ</t>
    </rPh>
    <phoneticPr fontId="1"/>
  </si>
  <si>
    <t>最適リスク率での利益率</t>
    <rPh sb="0" eb="2">
      <t>サイテキ</t>
    </rPh>
    <rPh sb="5" eb="6">
      <t>リツ</t>
    </rPh>
    <rPh sb="8" eb="11">
      <t>リエキリツ</t>
    </rPh>
    <phoneticPr fontId="1"/>
  </si>
  <si>
    <t>USD/JPY</t>
    <phoneticPr fontId="1"/>
  </si>
  <si>
    <t>EUR/JPY</t>
    <phoneticPr fontId="1"/>
  </si>
  <si>
    <t>EUR/JPY</t>
    <phoneticPr fontId="1"/>
  </si>
  <si>
    <t>GBP/USD</t>
    <phoneticPr fontId="1"/>
  </si>
  <si>
    <t>USD/CHF</t>
    <phoneticPr fontId="1"/>
  </si>
  <si>
    <t>GBP/JPY</t>
    <phoneticPr fontId="1"/>
  </si>
  <si>
    <t>AUD/USD</t>
    <phoneticPr fontId="1"/>
  </si>
  <si>
    <t>GBP/USD</t>
    <phoneticPr fontId="5"/>
  </si>
  <si>
    <t>１H</t>
    <phoneticPr fontId="1"/>
  </si>
  <si>
    <t>NZDUSD</t>
    <phoneticPr fontId="1"/>
  </si>
  <si>
    <t>10MA・20MAの両方の上側にキャンドルがあれば買い方向、下側なら売り方向。MAに触れてEB出現でエントリー待ち、EB高値or安値ブレイクでエントリー。</t>
    <phoneticPr fontId="1"/>
  </si>
  <si>
    <t>EB</t>
    <phoneticPr fontId="5"/>
  </si>
  <si>
    <t>NZD/USD</t>
    <phoneticPr fontId="1"/>
  </si>
  <si>
    <t>NZD/USD</t>
    <phoneticPr fontId="1"/>
  </si>
  <si>
    <t>1H足</t>
    <rPh sb="2" eb="3">
      <t>アシ</t>
    </rPh>
    <phoneticPr fontId="1"/>
  </si>
  <si>
    <t>avr,</t>
    <phoneticPr fontId="1"/>
  </si>
  <si>
    <t>負け</t>
    <rPh sb="0" eb="1">
      <t>マ</t>
    </rPh>
    <phoneticPr fontId="1"/>
  </si>
  <si>
    <t>勝ち</t>
    <rPh sb="0" eb="1">
      <t>カ</t>
    </rPh>
    <phoneticPr fontId="1"/>
  </si>
  <si>
    <t>EBがデカすぎて1.27までが遠い</t>
    <rPh sb="15" eb="16">
      <t>トオ</t>
    </rPh>
    <phoneticPr fontId="1"/>
  </si>
  <si>
    <t>負け</t>
    <rPh sb="0" eb="1">
      <t>マ</t>
    </rPh>
    <phoneticPr fontId="1"/>
  </si>
  <si>
    <t>勝ち</t>
    <rPh sb="0" eb="1">
      <t>カ</t>
    </rPh>
    <phoneticPr fontId="1"/>
  </si>
  <si>
    <t>1.27にタッチしてるけど、スプレッド差でアウト</t>
    <rPh sb="19" eb="20">
      <t>サ</t>
    </rPh>
    <phoneticPr fontId="1"/>
  </si>
  <si>
    <t>負け</t>
    <rPh sb="0" eb="1">
      <t>マ</t>
    </rPh>
    <phoneticPr fontId="1"/>
  </si>
  <si>
    <t>勝ち</t>
    <rPh sb="0" eb="1">
      <t>カ</t>
    </rPh>
    <phoneticPr fontId="1"/>
  </si>
  <si>
    <t>勝ち</t>
    <rPh sb="0" eb="1">
      <t>カ</t>
    </rPh>
    <phoneticPr fontId="1"/>
  </si>
  <si>
    <t>負け</t>
    <rPh sb="0" eb="1">
      <t>マ</t>
    </rPh>
    <phoneticPr fontId="1"/>
  </si>
  <si>
    <t>-</t>
    <phoneticPr fontId="1"/>
  </si>
  <si>
    <t>　これで、PB・EBトータル610回を終了して気付いて事、率直に大変手間が掛かると云うこと、今は検証の訓練の時なので、仕方がないが、長ーくやり続けるためには、やはり、AEを積極的に取り入れていかなければと感じた。</t>
    <phoneticPr fontId="1"/>
  </si>
  <si>
    <t xml:space="preserve">  PDCAサークルのP(Plan：計画)、D(Do：行動)は、出来てると思う。しかし、もう少しC（Check：評価)とA(Act：改善)に力を入れなければ前に進まないと感じた。</t>
    <rPh sb="18" eb="20">
      <t>ケイカク</t>
    </rPh>
    <rPh sb="27" eb="29">
      <t>コウドウ</t>
    </rPh>
    <rPh sb="32" eb="34">
      <t>デキ</t>
    </rPh>
    <rPh sb="37" eb="38">
      <t>オモ</t>
    </rPh>
    <rPh sb="46" eb="47">
      <t>スコ</t>
    </rPh>
    <rPh sb="56" eb="58">
      <t>ヒョウカ</t>
    </rPh>
    <rPh sb="66" eb="68">
      <t>カイゼン</t>
    </rPh>
    <rPh sb="70" eb="71">
      <t>チカラ</t>
    </rPh>
    <rPh sb="72" eb="73">
      <t>イ</t>
    </rPh>
    <rPh sb="78" eb="79">
      <t>マエ</t>
    </rPh>
    <rPh sb="80" eb="81">
      <t>スス</t>
    </rPh>
    <rPh sb="85" eb="86">
      <t>カン</t>
    </rPh>
    <phoneticPr fontId="1"/>
  </si>
  <si>
    <t>　入塾して、1カ月半、EBの検証と同時にデモトレ、聖杯を同時に進めており、FX中心の生活を送って充実した日々を送っていますが、何か伸び悩みを感じております。まあ、焦っても仕方がないので、自分の生活スタイルにあったFXの取り組み方を考えていきたいと思います。それと、気付きでも書いたが、評価と改善に力を入れ、何が良かったのか、良かったことは継続、何が悪かったのか、悪かったことは改善するように、今まで集めたデータを再度分析してみたいと思う。</t>
    <rPh sb="1" eb="3">
      <t>ニュウジュク</t>
    </rPh>
    <rPh sb="8" eb="9">
      <t>ゲツ</t>
    </rPh>
    <rPh sb="9" eb="10">
      <t>ハン</t>
    </rPh>
    <rPh sb="14" eb="16">
      <t>ケンショウ</t>
    </rPh>
    <rPh sb="17" eb="19">
      <t>ドウジ</t>
    </rPh>
    <rPh sb="25" eb="27">
      <t>セイハイ</t>
    </rPh>
    <rPh sb="28" eb="30">
      <t>ドウジ</t>
    </rPh>
    <rPh sb="31" eb="32">
      <t>スス</t>
    </rPh>
    <rPh sb="39" eb="41">
      <t>チュウシン</t>
    </rPh>
    <rPh sb="42" eb="44">
      <t>セイカツ</t>
    </rPh>
    <rPh sb="45" eb="46">
      <t>オク</t>
    </rPh>
    <rPh sb="48" eb="50">
      <t>ジュウジツ</t>
    </rPh>
    <rPh sb="52" eb="54">
      <t>ヒビ</t>
    </rPh>
    <rPh sb="55" eb="56">
      <t>オク</t>
    </rPh>
    <rPh sb="63" eb="64">
      <t>ナニ</t>
    </rPh>
    <rPh sb="65" eb="66">
      <t>ノ</t>
    </rPh>
    <rPh sb="67" eb="68">
      <t>ナヤ</t>
    </rPh>
    <rPh sb="70" eb="71">
      <t>カン</t>
    </rPh>
    <rPh sb="81" eb="82">
      <t>アセ</t>
    </rPh>
    <rPh sb="85" eb="87">
      <t>シカタ</t>
    </rPh>
    <rPh sb="93" eb="95">
      <t>ジブン</t>
    </rPh>
    <rPh sb="96" eb="98">
      <t>セイカツ</t>
    </rPh>
    <rPh sb="109" eb="110">
      <t>ト</t>
    </rPh>
    <rPh sb="111" eb="112">
      <t>ク</t>
    </rPh>
    <rPh sb="113" eb="114">
      <t>カタ</t>
    </rPh>
    <rPh sb="115" eb="116">
      <t>カンガ</t>
    </rPh>
    <rPh sb="123" eb="124">
      <t>オモ</t>
    </rPh>
    <rPh sb="132" eb="134">
      <t>キヅ</t>
    </rPh>
    <rPh sb="137" eb="138">
      <t>カ</t>
    </rPh>
    <rPh sb="142" eb="144">
      <t>ヒョウカ</t>
    </rPh>
    <rPh sb="145" eb="147">
      <t>カイゼン</t>
    </rPh>
    <rPh sb="148" eb="149">
      <t>チカラ</t>
    </rPh>
    <rPh sb="150" eb="151">
      <t>イ</t>
    </rPh>
    <rPh sb="153" eb="154">
      <t>ナニ</t>
    </rPh>
    <rPh sb="155" eb="156">
      <t>ヨ</t>
    </rPh>
    <rPh sb="162" eb="163">
      <t>ヨ</t>
    </rPh>
    <rPh sb="169" eb="171">
      <t>ケイゾク</t>
    </rPh>
    <rPh sb="172" eb="173">
      <t>ナニ</t>
    </rPh>
    <rPh sb="174" eb="175">
      <t>ワル</t>
    </rPh>
    <rPh sb="181" eb="182">
      <t>ワル</t>
    </rPh>
    <rPh sb="188" eb="190">
      <t>カイゼン</t>
    </rPh>
    <rPh sb="196" eb="197">
      <t>イマ</t>
    </rPh>
    <rPh sb="199" eb="200">
      <t>アツ</t>
    </rPh>
    <rPh sb="206" eb="208">
      <t>サイド</t>
    </rPh>
    <rPh sb="208" eb="210">
      <t>ブンセキ</t>
    </rPh>
    <rPh sb="216" eb="217">
      <t>オモ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</si>
</sst>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yyyy/m/d;@"/>
    <numFmt numFmtId="177" formatCode="#,##0_);[Red]\(#,##0\)"/>
    <numFmt numFmtId="178" formatCode="#,##0_ "/>
    <numFmt numFmtId="179" formatCode="0.0%"/>
    <numFmt numFmtId="180" formatCode="m/d;@"/>
    <numFmt numFmtId="181" formatCode="&quot;損失上限(リスク&quot;##&quot;%)&quot;"/>
    <numFmt numFmtId="182" formatCode="#&quot;日&quot;"/>
    <numFmt numFmtId="183" formatCode="#&quot;%&quot;"/>
    <numFmt numFmtId="184" formatCode="&quot;損失上限(リスク&quot;0&quot;%)&quot;"/>
    <numFmt numFmtId="185" formatCode="0&quot;%&quot;"/>
  </numFmts>
  <fonts count="22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b/>
      <sz val="11"/>
      <color indexed="8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color theme="1"/>
      <name val="游ゴシック"/>
      <family val="2"/>
      <charset val="128"/>
      <scheme val="minor"/>
    </font>
    <font>
      <b/>
      <sz val="12"/>
      <name val="ＭＳ Ｐゴシック"/>
      <family val="3"/>
      <charset val="128"/>
    </font>
    <font>
      <sz val="11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21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10" fillId="0" borderId="0" xfId="2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2" fillId="0" borderId="13" xfId="1" applyFont="1" applyFill="1" applyBorder="1">
      <alignment vertical="center"/>
    </xf>
    <xf numFmtId="0" fontId="12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1" fillId="0" borderId="9" xfId="0" applyNumberFormat="1" applyFont="1" applyFill="1" applyBorder="1">
      <alignment vertical="center"/>
    </xf>
    <xf numFmtId="0" fontId="11" fillId="3" borderId="9" xfId="0" applyNumberFormat="1" applyFont="1" applyFill="1" applyBorder="1">
      <alignment vertical="center"/>
    </xf>
    <xf numFmtId="177" fontId="13" fillId="0" borderId="0" xfId="0" applyNumberFormat="1" applyFont="1">
      <alignment vertical="center"/>
    </xf>
    <xf numFmtId="177" fontId="0" fillId="0" borderId="0" xfId="0" applyNumberFormat="1" applyBorder="1" applyAlignment="1">
      <alignment vertical="center" shrinkToFit="1"/>
    </xf>
    <xf numFmtId="38" fontId="0" fillId="0" borderId="8" xfId="1" applyFont="1" applyBorder="1" applyAlignment="1">
      <alignment vertical="center" shrinkToFit="1"/>
    </xf>
    <xf numFmtId="38" fontId="0" fillId="0" borderId="0" xfId="1" applyFont="1" applyBorder="1" applyAlignment="1">
      <alignment vertical="center" shrinkToFit="1"/>
    </xf>
    <xf numFmtId="38" fontId="0" fillId="0" borderId="9" xfId="1" applyFont="1" applyBorder="1" applyAlignment="1">
      <alignment vertical="center" shrinkToFit="1"/>
    </xf>
    <xf numFmtId="38" fontId="0" fillId="0" borderId="3" xfId="1" applyFont="1" applyBorder="1" applyAlignment="1">
      <alignment vertical="center" shrinkToFit="1"/>
    </xf>
    <xf numFmtId="38" fontId="0" fillId="0" borderId="4" xfId="1" applyFont="1" applyBorder="1" applyAlignment="1">
      <alignment vertical="center" shrinkToFit="1"/>
    </xf>
    <xf numFmtId="38" fontId="0" fillId="0" borderId="5" xfId="1" applyFont="1" applyBorder="1" applyAlignment="1">
      <alignment vertical="center" shrinkToFit="1"/>
    </xf>
    <xf numFmtId="177" fontId="0" fillId="0" borderId="13" xfId="0" applyNumberFormat="1" applyFill="1" applyBorder="1" applyAlignment="1">
      <alignment vertical="center" shrinkToFit="1"/>
    </xf>
    <xf numFmtId="177" fontId="0" fillId="0" borderId="14" xfId="0" applyNumberFormat="1" applyFill="1" applyBorder="1" applyAlignment="1">
      <alignment vertical="center" shrinkToFit="1"/>
    </xf>
    <xf numFmtId="177" fontId="0" fillId="0" borderId="15" xfId="0" applyNumberFormat="1" applyFill="1" applyBorder="1" applyAlignment="1">
      <alignment vertical="center" shrinkToFit="1"/>
    </xf>
    <xf numFmtId="0" fontId="2" fillId="0" borderId="2" xfId="0" applyFont="1" applyBorder="1" applyAlignment="1">
      <alignment horizontal="center" vertical="center" shrinkToFit="1"/>
    </xf>
    <xf numFmtId="38" fontId="12" fillId="0" borderId="13" xfId="1" applyFont="1" applyFill="1" applyBorder="1" applyAlignment="1">
      <alignment vertical="center" shrinkToFit="1"/>
    </xf>
    <xf numFmtId="0" fontId="12" fillId="0" borderId="15" xfId="0" applyFont="1" applyBorder="1" applyAlignment="1">
      <alignment vertical="center" shrinkToFit="1"/>
    </xf>
    <xf numFmtId="0" fontId="0" fillId="0" borderId="8" xfId="0" applyBorder="1" applyAlignment="1">
      <alignment vertical="center" shrinkToFit="1"/>
    </xf>
    <xf numFmtId="0" fontId="0" fillId="0" borderId="0" xfId="0" applyBorder="1" applyAlignment="1">
      <alignment vertical="center" shrinkToFit="1"/>
    </xf>
    <xf numFmtId="0" fontId="0" fillId="0" borderId="9" xfId="0" applyBorder="1" applyAlignment="1">
      <alignment vertical="center" shrinkToFit="1"/>
    </xf>
    <xf numFmtId="9" fontId="2" fillId="0" borderId="13" xfId="3" applyFont="1" applyBorder="1" applyAlignment="1">
      <alignment vertical="center" shrinkToFit="1"/>
    </xf>
    <xf numFmtId="9" fontId="2" fillId="0" borderId="14" xfId="3" applyFont="1" applyBorder="1" applyAlignment="1">
      <alignment vertical="center" shrinkToFit="1"/>
    </xf>
    <xf numFmtId="9" fontId="2" fillId="0" borderId="15" xfId="3" applyFont="1" applyBorder="1" applyAlignment="1">
      <alignment vertical="center" shrinkToFit="1"/>
    </xf>
    <xf numFmtId="179" fontId="2" fillId="0" borderId="13" xfId="3" applyNumberFormat="1" applyFont="1" applyBorder="1" applyAlignment="1">
      <alignment vertical="center" shrinkToFit="1"/>
    </xf>
    <xf numFmtId="179" fontId="2" fillId="0" borderId="2" xfId="3" applyNumberFormat="1" applyFont="1" applyBorder="1" applyAlignment="1">
      <alignment vertical="center" shrinkToFit="1"/>
    </xf>
    <xf numFmtId="0" fontId="0" fillId="0" borderId="6" xfId="0" applyBorder="1" applyAlignment="1">
      <alignment vertical="center" shrinkToFit="1"/>
    </xf>
    <xf numFmtId="0" fontId="0" fillId="0" borderId="1" xfId="0" applyBorder="1" applyAlignment="1">
      <alignment vertical="center" shrinkToFit="1"/>
    </xf>
    <xf numFmtId="0" fontId="0" fillId="0" borderId="7" xfId="0" applyBorder="1" applyAlignment="1">
      <alignment vertical="center" shrinkToFit="1"/>
    </xf>
    <xf numFmtId="177" fontId="11" fillId="0" borderId="0" xfId="0" applyNumberFormat="1" applyFont="1" applyBorder="1" applyAlignment="1">
      <alignment vertical="center" shrinkToFit="1"/>
    </xf>
    <xf numFmtId="0" fontId="4" fillId="0" borderId="16" xfId="0" applyFont="1" applyBorder="1" applyAlignment="1">
      <alignment horizontal="center" vertical="center" shrinkToFit="1"/>
    </xf>
    <xf numFmtId="14" fontId="7" fillId="0" borderId="16" xfId="0" applyNumberFormat="1" applyFont="1" applyBorder="1" applyAlignment="1">
      <alignment horizontal="center" vertical="center" shrinkToFit="1"/>
    </xf>
    <xf numFmtId="0" fontId="7" fillId="0" borderId="16" xfId="0" applyFont="1" applyBorder="1" applyAlignment="1">
      <alignment horizontal="center" vertical="center" shrinkToFit="1"/>
    </xf>
    <xf numFmtId="0" fontId="7" fillId="0" borderId="0" xfId="0" applyFont="1" applyAlignment="1">
      <alignment horizontal="left" vertical="center"/>
    </xf>
    <xf numFmtId="177" fontId="11" fillId="4" borderId="0" xfId="0" applyNumberFormat="1" applyFont="1" applyFill="1" applyBorder="1" applyAlignment="1">
      <alignment vertical="center" shrinkToFi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1" fillId="0" borderId="0" xfId="0" applyNumberFormat="1" applyFont="1" applyFill="1" applyBorder="1">
      <alignment vertical="center"/>
    </xf>
    <xf numFmtId="177" fontId="0" fillId="0" borderId="0" xfId="0" applyNumberFormat="1" applyFill="1" applyBorder="1">
      <alignment vertical="center"/>
    </xf>
    <xf numFmtId="176" fontId="0" fillId="0" borderId="10" xfId="0" applyNumberFormat="1" applyFill="1" applyBorder="1">
      <alignment vertical="center"/>
    </xf>
    <xf numFmtId="0" fontId="0" fillId="0" borderId="3" xfId="0" applyFill="1" applyBorder="1" applyAlignment="1">
      <alignment horizontal="center" vertical="center"/>
    </xf>
    <xf numFmtId="0" fontId="11" fillId="0" borderId="3" xfId="0" applyNumberFormat="1" applyFont="1" applyFill="1" applyBorder="1">
      <alignment vertical="center"/>
    </xf>
    <xf numFmtId="0" fontId="11" fillId="0" borderId="4" xfId="0" applyNumberFormat="1" applyFont="1" applyFill="1" applyBorder="1">
      <alignment vertical="center"/>
    </xf>
    <xf numFmtId="180" fontId="0" fillId="0" borderId="12" xfId="0" applyNumberFormat="1" applyFill="1" applyBorder="1">
      <alignment vertical="center"/>
    </xf>
    <xf numFmtId="0" fontId="0" fillId="0" borderId="8" xfId="0" applyFill="1" applyBorder="1" applyAlignment="1">
      <alignment horizontal="center" vertical="center"/>
    </xf>
    <xf numFmtId="0" fontId="11" fillId="0" borderId="8" xfId="0" applyNumberFormat="1" applyFont="1" applyFill="1" applyBorder="1">
      <alignment vertical="center"/>
    </xf>
    <xf numFmtId="0" fontId="11" fillId="0" borderId="6" xfId="0" applyNumberFormat="1" applyFont="1" applyFill="1" applyBorder="1">
      <alignment vertical="center"/>
    </xf>
    <xf numFmtId="0" fontId="11" fillId="0" borderId="1" xfId="0" applyNumberFormat="1" applyFont="1" applyFill="1" applyBorder="1">
      <alignment vertical="center"/>
    </xf>
    <xf numFmtId="177" fontId="11" fillId="0" borderId="0" xfId="0" applyNumberFormat="1" applyFont="1" applyFill="1" applyBorder="1" applyAlignment="1">
      <alignment vertical="center" shrinkToFit="1"/>
    </xf>
    <xf numFmtId="0" fontId="10" fillId="0" borderId="16" xfId="2" applyBorder="1">
      <alignment vertical="center"/>
    </xf>
    <xf numFmtId="49" fontId="10" fillId="7" borderId="16" xfId="2" applyNumberFormat="1" applyFill="1" applyBorder="1" applyAlignment="1">
      <alignment horizontal="center" vertical="center"/>
    </xf>
    <xf numFmtId="9" fontId="10" fillId="4" borderId="16" xfId="2" applyNumberFormat="1" applyFill="1" applyBorder="1">
      <alignment vertical="center"/>
    </xf>
    <xf numFmtId="0" fontId="10" fillId="0" borderId="16" xfId="2" applyFill="1" applyBorder="1" applyAlignment="1">
      <alignment vertical="center" textRotation="255"/>
    </xf>
    <xf numFmtId="0" fontId="10" fillId="0" borderId="16" xfId="2" applyFill="1" applyBorder="1">
      <alignment vertical="center"/>
    </xf>
    <xf numFmtId="0" fontId="10" fillId="0" borderId="21" xfId="2" applyBorder="1" applyAlignment="1">
      <alignment horizontal="center" vertical="center"/>
    </xf>
    <xf numFmtId="9" fontId="15" fillId="0" borderId="16" xfId="2" applyNumberFormat="1" applyFont="1" applyBorder="1" applyAlignment="1">
      <alignment horizontal="center" vertical="center"/>
    </xf>
    <xf numFmtId="0" fontId="3" fillId="0" borderId="2" xfId="0" applyFont="1" applyFill="1" applyBorder="1">
      <alignment vertical="center"/>
    </xf>
    <xf numFmtId="0" fontId="0" fillId="0" borderId="8" xfId="0" applyFill="1" applyBorder="1">
      <alignment vertical="center"/>
    </xf>
    <xf numFmtId="0" fontId="0" fillId="0" borderId="0" xfId="0" applyFill="1" applyBorder="1">
      <alignment vertical="center"/>
    </xf>
    <xf numFmtId="0" fontId="0" fillId="8" borderId="16" xfId="0" applyFill="1" applyBorder="1">
      <alignment vertical="center"/>
    </xf>
    <xf numFmtId="176" fontId="0" fillId="0" borderId="11" xfId="0" applyNumberFormat="1" applyFill="1" applyBorder="1">
      <alignment vertical="center"/>
    </xf>
    <xf numFmtId="183" fontId="0" fillId="0" borderId="18" xfId="0" applyNumberFormat="1" applyFill="1" applyBorder="1">
      <alignment vertical="center"/>
    </xf>
    <xf numFmtId="183" fontId="14" fillId="0" borderId="18" xfId="0" applyNumberFormat="1" applyFont="1" applyFill="1" applyBorder="1">
      <alignment vertical="center"/>
    </xf>
    <xf numFmtId="183" fontId="0" fillId="0" borderId="30" xfId="0" applyNumberFormat="1" applyFill="1" applyBorder="1">
      <alignment vertical="center"/>
    </xf>
    <xf numFmtId="183" fontId="14" fillId="0" borderId="30" xfId="0" applyNumberFormat="1" applyFont="1" applyFill="1" applyBorder="1">
      <alignment vertical="center"/>
    </xf>
    <xf numFmtId="183" fontId="0" fillId="0" borderId="31" xfId="0" applyNumberFormat="1" applyFill="1" applyBorder="1">
      <alignment vertical="center"/>
    </xf>
    <xf numFmtId="183" fontId="14" fillId="0" borderId="31" xfId="0" applyNumberFormat="1" applyFont="1" applyFill="1" applyBorder="1">
      <alignment vertical="center"/>
    </xf>
    <xf numFmtId="183" fontId="0" fillId="0" borderId="20" xfId="0" applyNumberFormat="1" applyFill="1" applyBorder="1">
      <alignment vertical="center"/>
    </xf>
    <xf numFmtId="183" fontId="14" fillId="0" borderId="20" xfId="0" applyNumberFormat="1" applyFont="1" applyFill="1" applyBorder="1">
      <alignment vertical="center"/>
    </xf>
    <xf numFmtId="185" fontId="0" fillId="0" borderId="18" xfId="0" applyNumberFormat="1" applyFill="1" applyBorder="1">
      <alignment vertical="center"/>
    </xf>
    <xf numFmtId="183" fontId="11" fillId="0" borderId="31" xfId="0" applyNumberFormat="1" applyFont="1" applyFill="1" applyBorder="1">
      <alignment vertical="center"/>
    </xf>
    <xf numFmtId="183" fontId="11" fillId="0" borderId="20" xfId="0" applyNumberFormat="1" applyFont="1" applyFill="1" applyBorder="1">
      <alignment vertical="center"/>
    </xf>
    <xf numFmtId="183" fontId="11" fillId="0" borderId="18" xfId="0" applyNumberFormat="1" applyFont="1" applyFill="1" applyBorder="1">
      <alignment vertical="center"/>
    </xf>
    <xf numFmtId="185" fontId="11" fillId="0" borderId="18" xfId="0" applyNumberFormat="1" applyFont="1" applyFill="1" applyBorder="1">
      <alignment vertical="center"/>
    </xf>
    <xf numFmtId="183" fontId="11" fillId="0" borderId="30" xfId="0" applyNumberFormat="1" applyFont="1" applyFill="1" applyBorder="1">
      <alignment vertical="center"/>
    </xf>
    <xf numFmtId="0" fontId="18" fillId="0" borderId="0" xfId="2" applyFont="1" applyAlignment="1">
      <alignment horizontal="right" vertical="center"/>
    </xf>
    <xf numFmtId="0" fontId="20" fillId="0" borderId="0" xfId="2" applyFont="1" applyAlignment="1">
      <alignment horizontal="center" vertical="center"/>
    </xf>
    <xf numFmtId="0" fontId="21" fillId="0" borderId="0" xfId="2" applyFont="1">
      <alignment vertical="center"/>
    </xf>
    <xf numFmtId="14" fontId="20" fillId="0" borderId="0" xfId="2" applyNumberFormat="1" applyFont="1" applyAlignment="1">
      <alignment horizontal="center" vertical="center"/>
    </xf>
    <xf numFmtId="20" fontId="20" fillId="0" borderId="0" xfId="2" applyNumberFormat="1" applyFont="1" applyAlignment="1">
      <alignment horizontal="center" vertical="center"/>
    </xf>
    <xf numFmtId="177" fontId="19" fillId="0" borderId="0" xfId="0" applyNumberFormat="1" applyFont="1" applyFill="1" applyBorder="1" applyAlignment="1">
      <alignment horizontal="center" vertical="center"/>
    </xf>
    <xf numFmtId="185" fontId="14" fillId="0" borderId="18" xfId="0" applyNumberFormat="1" applyFont="1" applyFill="1" applyBorder="1">
      <alignment vertical="center"/>
    </xf>
    <xf numFmtId="183" fontId="11" fillId="0" borderId="30" xfId="0" applyNumberFormat="1" applyFont="1" applyFill="1" applyBorder="1" applyAlignment="1">
      <alignment vertical="center" shrinkToFit="1"/>
    </xf>
    <xf numFmtId="183" fontId="14" fillId="0" borderId="30" xfId="0" applyNumberFormat="1" applyFont="1" applyFill="1" applyBorder="1" applyAlignment="1">
      <alignment vertical="center" shrinkToFit="1"/>
    </xf>
    <xf numFmtId="0" fontId="11" fillId="0" borderId="5" xfId="0" applyNumberFormat="1" applyFont="1" applyFill="1" applyBorder="1">
      <alignment vertical="center"/>
    </xf>
    <xf numFmtId="0" fontId="11" fillId="0" borderId="7" xfId="0" applyNumberFormat="1" applyFont="1" applyFill="1" applyBorder="1">
      <alignment vertical="center"/>
    </xf>
    <xf numFmtId="183" fontId="11" fillId="0" borderId="20" xfId="0" applyNumberFormat="1" applyFont="1" applyFill="1" applyBorder="1" applyAlignment="1">
      <alignment vertical="center" shrinkToFit="1"/>
    </xf>
    <xf numFmtId="183" fontId="14" fillId="0" borderId="20" xfId="0" applyNumberFormat="1" applyFont="1" applyFill="1" applyBorder="1" applyAlignment="1">
      <alignment vertical="center" shrinkToFit="1"/>
    </xf>
    <xf numFmtId="0" fontId="0" fillId="0" borderId="9" xfId="0" applyBorder="1">
      <alignment vertical="center"/>
    </xf>
    <xf numFmtId="0" fontId="0" fillId="0" borderId="7" xfId="0" applyBorder="1">
      <alignment vertical="center"/>
    </xf>
    <xf numFmtId="0" fontId="0" fillId="0" borderId="0" xfId="0" applyAlignment="1">
      <alignment horizontal="right" vertical="center"/>
    </xf>
    <xf numFmtId="183" fontId="0" fillId="0" borderId="0" xfId="0" applyNumberFormat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181" fontId="14" fillId="0" borderId="13" xfId="0" applyNumberFormat="1" applyFont="1" applyBorder="1" applyAlignment="1">
      <alignment horizontal="center" vertical="center"/>
    </xf>
    <xf numFmtId="181" fontId="14" fillId="0" borderId="14" xfId="0" applyNumberFormat="1" applyFont="1" applyBorder="1" applyAlignment="1">
      <alignment horizontal="center" vertical="center"/>
    </xf>
    <xf numFmtId="181" fontId="14" fillId="0" borderId="15" xfId="0" applyNumberFormat="1" applyFont="1" applyBorder="1" applyAlignment="1">
      <alignment horizontal="center" vertical="center"/>
    </xf>
    <xf numFmtId="181" fontId="13" fillId="0" borderId="13" xfId="0" applyNumberFormat="1" applyFont="1" applyBorder="1" applyAlignment="1">
      <alignment horizontal="center" vertical="center"/>
    </xf>
    <xf numFmtId="181" fontId="13" fillId="0" borderId="14" xfId="0" applyNumberFormat="1" applyFont="1" applyBorder="1" applyAlignment="1">
      <alignment horizontal="center" vertical="center"/>
    </xf>
    <xf numFmtId="181" fontId="13" fillId="0" borderId="15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0" fillId="6" borderId="16" xfId="2" applyFill="1" applyBorder="1" applyAlignment="1">
      <alignment horizontal="center" vertical="center"/>
    </xf>
    <xf numFmtId="0" fontId="10" fillId="5" borderId="18" xfId="2" applyFill="1" applyBorder="1" applyAlignment="1">
      <alignment horizontal="center" vertical="center" textRotation="255"/>
    </xf>
    <xf numFmtId="0" fontId="10" fillId="5" borderId="19" xfId="2" applyFill="1" applyBorder="1" applyAlignment="1">
      <alignment horizontal="center" vertical="center" textRotation="255"/>
    </xf>
    <xf numFmtId="0" fontId="10" fillId="5" borderId="20" xfId="2" applyFill="1" applyBorder="1" applyAlignment="1">
      <alignment horizontal="center" vertical="center" textRotation="255"/>
    </xf>
    <xf numFmtId="0" fontId="10" fillId="0" borderId="17" xfId="2" applyBorder="1" applyAlignment="1">
      <alignment horizontal="center" vertical="center"/>
    </xf>
    <xf numFmtId="0" fontId="0" fillId="0" borderId="16" xfId="0" applyFill="1" applyBorder="1" applyAlignment="1">
      <alignment horizontal="center" vertical="center" shrinkToFit="1"/>
    </xf>
    <xf numFmtId="0" fontId="0" fillId="0" borderId="18" xfId="0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182" fontId="0" fillId="0" borderId="18" xfId="0" applyNumberFormat="1" applyFill="1" applyBorder="1" applyAlignment="1">
      <alignment horizontal="right" vertical="center"/>
    </xf>
    <xf numFmtId="182" fontId="0" fillId="0" borderId="20" xfId="0" applyNumberFormat="1" applyFill="1" applyBorder="1" applyAlignment="1">
      <alignment horizontal="right" vertical="center"/>
    </xf>
    <xf numFmtId="183" fontId="0" fillId="0" borderId="18" xfId="0" applyNumberFormat="1" applyFill="1" applyBorder="1" applyAlignment="1">
      <alignment horizontal="right" vertical="center"/>
    </xf>
    <xf numFmtId="183" fontId="0" fillId="0" borderId="20" xfId="0" applyNumberFormat="1" applyFill="1" applyBorder="1" applyAlignment="1">
      <alignment horizontal="right" vertical="center"/>
    </xf>
    <xf numFmtId="0" fontId="10" fillId="2" borderId="18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 shrinkToFit="1"/>
    </xf>
    <xf numFmtId="0" fontId="0" fillId="0" borderId="19" xfId="0" applyFill="1" applyBorder="1" applyAlignment="1">
      <alignment horizontal="center" vertical="center" shrinkToFit="1"/>
    </xf>
    <xf numFmtId="0" fontId="0" fillId="0" borderId="20" xfId="0" applyFill="1" applyBorder="1" applyAlignment="1">
      <alignment horizontal="center" vertical="center" shrinkToFit="1"/>
    </xf>
    <xf numFmtId="0" fontId="0" fillId="2" borderId="22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182" fontId="11" fillId="0" borderId="18" xfId="0" applyNumberFormat="1" applyFont="1" applyFill="1" applyBorder="1" applyAlignment="1">
      <alignment horizontal="right" vertical="center"/>
    </xf>
    <xf numFmtId="182" fontId="11" fillId="0" borderId="20" xfId="0" applyNumberFormat="1" applyFont="1" applyFill="1" applyBorder="1" applyAlignment="1">
      <alignment horizontal="right" vertical="center"/>
    </xf>
    <xf numFmtId="183" fontId="11" fillId="0" borderId="18" xfId="0" applyNumberFormat="1" applyFont="1" applyFill="1" applyBorder="1" applyAlignment="1">
      <alignment horizontal="right" vertical="center"/>
    </xf>
    <xf numFmtId="183" fontId="11" fillId="0" borderId="20" xfId="0" applyNumberFormat="1" applyFont="1" applyFill="1" applyBorder="1" applyAlignment="1">
      <alignment horizontal="right" vertical="center"/>
    </xf>
    <xf numFmtId="0" fontId="2" fillId="0" borderId="13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0" fontId="2" fillId="0" borderId="15" xfId="0" applyFont="1" applyBorder="1" applyAlignment="1">
      <alignment horizontal="center" vertical="center" shrinkToFit="1"/>
    </xf>
    <xf numFmtId="184" fontId="13" fillId="0" borderId="13" xfId="0" applyNumberFormat="1" applyFont="1" applyBorder="1" applyAlignment="1">
      <alignment horizontal="center" vertical="center"/>
    </xf>
    <xf numFmtId="184" fontId="13" fillId="0" borderId="14" xfId="0" applyNumberFormat="1" applyFont="1" applyBorder="1" applyAlignment="1">
      <alignment horizontal="center" vertical="center"/>
    </xf>
    <xf numFmtId="184" fontId="13" fillId="0" borderId="15" xfId="0" applyNumberFormat="1" applyFont="1" applyBorder="1" applyAlignment="1">
      <alignment horizontal="center" vertical="center"/>
    </xf>
    <xf numFmtId="184" fontId="14" fillId="0" borderId="13" xfId="0" applyNumberFormat="1" applyFont="1" applyBorder="1" applyAlignment="1">
      <alignment horizontal="center" vertical="center"/>
    </xf>
    <xf numFmtId="184" fontId="14" fillId="0" borderId="14" xfId="0" applyNumberFormat="1" applyFont="1" applyBorder="1" applyAlignment="1">
      <alignment horizontal="center" vertical="center"/>
    </xf>
    <xf numFmtId="184" fontId="14" fillId="0" borderId="15" xfId="0" applyNumberFormat="1" applyFont="1" applyBorder="1" applyAlignment="1">
      <alignment horizontal="center"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506729</xdr:colOff>
      <xdr:row>0</xdr:row>
      <xdr:rowOff>0</xdr:rowOff>
    </xdr:from>
    <xdr:to>
      <xdr:col>35</xdr:col>
      <xdr:colOff>415289</xdr:colOff>
      <xdr:row>4</xdr:row>
      <xdr:rowOff>22860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22890479" y="2552700"/>
          <a:ext cx="575310" cy="9753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0</xdr:row>
      <xdr:rowOff>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0</xdr:row>
      <xdr:rowOff>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0</xdr:row>
      <xdr:rowOff>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0</xdr:row>
      <xdr:rowOff>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0</xdr:row>
      <xdr:rowOff>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0</xdr:row>
      <xdr:rowOff>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0</xdr:row>
      <xdr:rowOff>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0</xdr:row>
      <xdr:rowOff>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0</xdr:row>
      <xdr:rowOff>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0</xdr:row>
      <xdr:rowOff>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0</xdr:row>
      <xdr:rowOff>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0</xdr:row>
      <xdr:rowOff>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0</xdr:row>
      <xdr:rowOff>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0</xdr:row>
      <xdr:rowOff>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0</xdr:row>
      <xdr:rowOff>0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0</xdr:row>
      <xdr:rowOff>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0</xdr:row>
      <xdr:rowOff>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0</xdr:row>
      <xdr:rowOff>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0</xdr:row>
      <xdr:rowOff>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0</xdr:row>
      <xdr:rowOff>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0</xdr:row>
      <xdr:rowOff>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0</xdr:row>
      <xdr:rowOff>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0</xdr:colOff>
      <xdr:row>0</xdr:row>
      <xdr:rowOff>0</xdr:rowOff>
    </xdr:from>
    <xdr:to>
      <xdr:col>30</xdr:col>
      <xdr:colOff>76643</xdr:colOff>
      <xdr:row>29</xdr:row>
      <xdr:rowOff>76762</xdr:rowOff>
    </xdr:to>
    <xdr:pic>
      <xdr:nvPicPr>
        <xdr:cNvPr id="57" name="図 5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643" y="0"/>
          <a:ext cx="18228571" cy="63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54427</xdr:colOff>
      <xdr:row>34</xdr:row>
      <xdr:rowOff>81644</xdr:rowOff>
    </xdr:from>
    <xdr:to>
      <xdr:col>30</xdr:col>
      <xdr:colOff>140594</xdr:colOff>
      <xdr:row>63</xdr:row>
      <xdr:rowOff>158406</xdr:rowOff>
    </xdr:to>
    <xdr:pic>
      <xdr:nvPicPr>
        <xdr:cNvPr id="79" name="図 7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7070" y="7483930"/>
          <a:ext cx="18238095" cy="63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30</xdr:col>
      <xdr:colOff>114738</xdr:colOff>
      <xdr:row>97</xdr:row>
      <xdr:rowOff>86285</xdr:rowOff>
    </xdr:to>
    <xdr:pic>
      <xdr:nvPicPr>
        <xdr:cNvPr id="80" name="図 7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643" y="14804571"/>
          <a:ext cx="18266666" cy="64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30</xdr:col>
      <xdr:colOff>86167</xdr:colOff>
      <xdr:row>131</xdr:row>
      <xdr:rowOff>95810</xdr:rowOff>
    </xdr:to>
    <xdr:pic>
      <xdr:nvPicPr>
        <xdr:cNvPr id="81" name="図 8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2643" y="22206857"/>
          <a:ext cx="18238095" cy="6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30</xdr:col>
      <xdr:colOff>133786</xdr:colOff>
      <xdr:row>165</xdr:row>
      <xdr:rowOff>76762</xdr:rowOff>
    </xdr:to>
    <xdr:pic>
      <xdr:nvPicPr>
        <xdr:cNvPr id="82" name="図 8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2643" y="29609143"/>
          <a:ext cx="18285714" cy="63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30</xdr:col>
      <xdr:colOff>114738</xdr:colOff>
      <xdr:row>199</xdr:row>
      <xdr:rowOff>86286</xdr:rowOff>
    </xdr:to>
    <xdr:pic>
      <xdr:nvPicPr>
        <xdr:cNvPr id="83" name="図 8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2643" y="37011429"/>
          <a:ext cx="18266666" cy="64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30</xdr:col>
      <xdr:colOff>76643</xdr:colOff>
      <xdr:row>233</xdr:row>
      <xdr:rowOff>95809</xdr:rowOff>
    </xdr:to>
    <xdr:pic>
      <xdr:nvPicPr>
        <xdr:cNvPr id="84" name="図 8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2643" y="44413714"/>
          <a:ext cx="18228571" cy="6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30</xdr:col>
      <xdr:colOff>133786</xdr:colOff>
      <xdr:row>267</xdr:row>
      <xdr:rowOff>67238</xdr:rowOff>
    </xdr:to>
    <xdr:pic>
      <xdr:nvPicPr>
        <xdr:cNvPr id="85" name="図 8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2643" y="51816000"/>
          <a:ext cx="18285714" cy="6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272</xdr:row>
      <xdr:rowOff>0</xdr:rowOff>
    </xdr:from>
    <xdr:to>
      <xdr:col>30</xdr:col>
      <xdr:colOff>105215</xdr:colOff>
      <xdr:row>301</xdr:row>
      <xdr:rowOff>57715</xdr:rowOff>
    </xdr:to>
    <xdr:pic>
      <xdr:nvPicPr>
        <xdr:cNvPr id="86" name="図 8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2643" y="59218286"/>
          <a:ext cx="18257143" cy="63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30</xdr:col>
      <xdr:colOff>124262</xdr:colOff>
      <xdr:row>335</xdr:row>
      <xdr:rowOff>76761</xdr:rowOff>
    </xdr:to>
    <xdr:pic>
      <xdr:nvPicPr>
        <xdr:cNvPr id="87" name="図 8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2643" y="66620571"/>
          <a:ext cx="18276190" cy="63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340</xdr:row>
      <xdr:rowOff>0</xdr:rowOff>
    </xdr:from>
    <xdr:to>
      <xdr:col>30</xdr:col>
      <xdr:colOff>86167</xdr:colOff>
      <xdr:row>369</xdr:row>
      <xdr:rowOff>67238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2643" y="74022857"/>
          <a:ext cx="18238095" cy="6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374</xdr:row>
      <xdr:rowOff>0</xdr:rowOff>
    </xdr:from>
    <xdr:to>
      <xdr:col>30</xdr:col>
      <xdr:colOff>105215</xdr:colOff>
      <xdr:row>403</xdr:row>
      <xdr:rowOff>76762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62643" y="81425143"/>
          <a:ext cx="18257143" cy="63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408</xdr:row>
      <xdr:rowOff>0</xdr:rowOff>
    </xdr:from>
    <xdr:to>
      <xdr:col>30</xdr:col>
      <xdr:colOff>86167</xdr:colOff>
      <xdr:row>437</xdr:row>
      <xdr:rowOff>48191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2643" y="88827429"/>
          <a:ext cx="18238095" cy="63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30</xdr:col>
      <xdr:colOff>57596</xdr:colOff>
      <xdr:row>471</xdr:row>
      <xdr:rowOff>38666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2643" y="96229714"/>
          <a:ext cx="18209524" cy="63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476</xdr:row>
      <xdr:rowOff>0</xdr:rowOff>
    </xdr:from>
    <xdr:to>
      <xdr:col>30</xdr:col>
      <xdr:colOff>76643</xdr:colOff>
      <xdr:row>505</xdr:row>
      <xdr:rowOff>86286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643" y="103632000"/>
          <a:ext cx="18228571" cy="64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510</xdr:row>
      <xdr:rowOff>0</xdr:rowOff>
    </xdr:from>
    <xdr:to>
      <xdr:col>30</xdr:col>
      <xdr:colOff>105215</xdr:colOff>
      <xdr:row>539</xdr:row>
      <xdr:rowOff>76762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2643" y="111034286"/>
          <a:ext cx="18257143" cy="63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544</xdr:row>
      <xdr:rowOff>0</xdr:rowOff>
    </xdr:from>
    <xdr:to>
      <xdr:col>30</xdr:col>
      <xdr:colOff>67119</xdr:colOff>
      <xdr:row>573</xdr:row>
      <xdr:rowOff>57714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62643" y="118436571"/>
          <a:ext cx="18219047" cy="63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578</xdr:row>
      <xdr:rowOff>0</xdr:rowOff>
    </xdr:from>
    <xdr:to>
      <xdr:col>30</xdr:col>
      <xdr:colOff>133786</xdr:colOff>
      <xdr:row>607</xdr:row>
      <xdr:rowOff>95810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2643" y="125838857"/>
          <a:ext cx="18285714" cy="6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30</xdr:col>
      <xdr:colOff>67119</xdr:colOff>
      <xdr:row>641</xdr:row>
      <xdr:rowOff>86286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62643" y="133241143"/>
          <a:ext cx="18219047" cy="64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646</xdr:row>
      <xdr:rowOff>0</xdr:rowOff>
    </xdr:from>
    <xdr:to>
      <xdr:col>30</xdr:col>
      <xdr:colOff>105215</xdr:colOff>
      <xdr:row>675</xdr:row>
      <xdr:rowOff>67238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62643" y="140643429"/>
          <a:ext cx="18257143" cy="6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680</xdr:row>
      <xdr:rowOff>0</xdr:rowOff>
    </xdr:from>
    <xdr:to>
      <xdr:col>30</xdr:col>
      <xdr:colOff>114738</xdr:colOff>
      <xdr:row>709</xdr:row>
      <xdr:rowOff>95809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2643" y="148045714"/>
          <a:ext cx="18266666" cy="6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714</xdr:row>
      <xdr:rowOff>0</xdr:rowOff>
    </xdr:from>
    <xdr:to>
      <xdr:col>30</xdr:col>
      <xdr:colOff>124262</xdr:colOff>
      <xdr:row>743</xdr:row>
      <xdr:rowOff>67238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2643" y="155448000"/>
          <a:ext cx="18276190" cy="6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748</xdr:row>
      <xdr:rowOff>0</xdr:rowOff>
    </xdr:from>
    <xdr:to>
      <xdr:col>30</xdr:col>
      <xdr:colOff>124262</xdr:colOff>
      <xdr:row>777</xdr:row>
      <xdr:rowOff>86286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62643" y="162850286"/>
          <a:ext cx="18276190" cy="64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782</xdr:row>
      <xdr:rowOff>0</xdr:rowOff>
    </xdr:from>
    <xdr:to>
      <xdr:col>30</xdr:col>
      <xdr:colOff>86167</xdr:colOff>
      <xdr:row>811</xdr:row>
      <xdr:rowOff>95809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2643" y="170252571"/>
          <a:ext cx="18238095" cy="6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816</xdr:row>
      <xdr:rowOff>0</xdr:rowOff>
    </xdr:from>
    <xdr:to>
      <xdr:col>30</xdr:col>
      <xdr:colOff>95691</xdr:colOff>
      <xdr:row>845</xdr:row>
      <xdr:rowOff>86286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62643" y="177654857"/>
          <a:ext cx="18247619" cy="64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850</xdr:row>
      <xdr:rowOff>0</xdr:rowOff>
    </xdr:from>
    <xdr:to>
      <xdr:col>30</xdr:col>
      <xdr:colOff>95691</xdr:colOff>
      <xdr:row>879</xdr:row>
      <xdr:rowOff>86286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2643" y="185057143"/>
          <a:ext cx="18247619" cy="64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884</xdr:row>
      <xdr:rowOff>0</xdr:rowOff>
    </xdr:from>
    <xdr:to>
      <xdr:col>30</xdr:col>
      <xdr:colOff>133786</xdr:colOff>
      <xdr:row>913</xdr:row>
      <xdr:rowOff>105334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2643" y="192459429"/>
          <a:ext cx="18285714" cy="64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918</xdr:row>
      <xdr:rowOff>0</xdr:rowOff>
    </xdr:from>
    <xdr:to>
      <xdr:col>30</xdr:col>
      <xdr:colOff>9977</xdr:colOff>
      <xdr:row>947</xdr:row>
      <xdr:rowOff>38666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62643" y="199861714"/>
          <a:ext cx="18161905" cy="63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952</xdr:row>
      <xdr:rowOff>0</xdr:rowOff>
    </xdr:from>
    <xdr:to>
      <xdr:col>30</xdr:col>
      <xdr:colOff>105215</xdr:colOff>
      <xdr:row>981</xdr:row>
      <xdr:rowOff>67238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62643" y="207264000"/>
          <a:ext cx="18257143" cy="6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986</xdr:row>
      <xdr:rowOff>0</xdr:rowOff>
    </xdr:from>
    <xdr:to>
      <xdr:col>29</xdr:col>
      <xdr:colOff>607333</xdr:colOff>
      <xdr:row>1015</xdr:row>
      <xdr:rowOff>29143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62643" y="214666286"/>
          <a:ext cx="18133333" cy="63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30</xdr:col>
      <xdr:colOff>133786</xdr:colOff>
      <xdr:row>1049</xdr:row>
      <xdr:rowOff>86285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62643" y="222068571"/>
          <a:ext cx="18285714" cy="64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1054</xdr:row>
      <xdr:rowOff>0</xdr:rowOff>
    </xdr:from>
    <xdr:to>
      <xdr:col>30</xdr:col>
      <xdr:colOff>95691</xdr:colOff>
      <xdr:row>1083</xdr:row>
      <xdr:rowOff>76762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62643" y="229470857"/>
          <a:ext cx="18247619" cy="63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1088</xdr:row>
      <xdr:rowOff>0</xdr:rowOff>
    </xdr:from>
    <xdr:to>
      <xdr:col>30</xdr:col>
      <xdr:colOff>114738</xdr:colOff>
      <xdr:row>1117</xdr:row>
      <xdr:rowOff>95810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62643" y="236873143"/>
          <a:ext cx="18266666" cy="6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1122</xdr:row>
      <xdr:rowOff>0</xdr:rowOff>
    </xdr:from>
    <xdr:to>
      <xdr:col>30</xdr:col>
      <xdr:colOff>95691</xdr:colOff>
      <xdr:row>1151</xdr:row>
      <xdr:rowOff>76762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62643" y="244275429"/>
          <a:ext cx="18247619" cy="63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1156</xdr:row>
      <xdr:rowOff>0</xdr:rowOff>
    </xdr:from>
    <xdr:to>
      <xdr:col>30</xdr:col>
      <xdr:colOff>57596</xdr:colOff>
      <xdr:row>1185</xdr:row>
      <xdr:rowOff>95809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62643" y="251677714"/>
          <a:ext cx="18209524" cy="6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1190</xdr:row>
      <xdr:rowOff>0</xdr:rowOff>
    </xdr:from>
    <xdr:to>
      <xdr:col>30</xdr:col>
      <xdr:colOff>86167</xdr:colOff>
      <xdr:row>1219</xdr:row>
      <xdr:rowOff>95810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62643" y="259080000"/>
          <a:ext cx="18238095" cy="6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1224</xdr:row>
      <xdr:rowOff>0</xdr:rowOff>
    </xdr:from>
    <xdr:to>
      <xdr:col>30</xdr:col>
      <xdr:colOff>105215</xdr:colOff>
      <xdr:row>1253</xdr:row>
      <xdr:rowOff>86286</xdr:rowOff>
    </xdr:to>
    <xdr:pic>
      <xdr:nvPicPr>
        <xdr:cNvPr id="51" name="図 5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2643" y="266482286"/>
          <a:ext cx="18257143" cy="64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1258</xdr:row>
      <xdr:rowOff>0</xdr:rowOff>
    </xdr:from>
    <xdr:to>
      <xdr:col>30</xdr:col>
      <xdr:colOff>57596</xdr:colOff>
      <xdr:row>1287</xdr:row>
      <xdr:rowOff>57715</xdr:rowOff>
    </xdr:to>
    <xdr:pic>
      <xdr:nvPicPr>
        <xdr:cNvPr id="52" name="図 51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62643" y="273898179"/>
          <a:ext cx="18209524" cy="63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1292</xdr:row>
      <xdr:rowOff>0</xdr:rowOff>
    </xdr:from>
    <xdr:to>
      <xdr:col>30</xdr:col>
      <xdr:colOff>86167</xdr:colOff>
      <xdr:row>1321</xdr:row>
      <xdr:rowOff>86285</xdr:rowOff>
    </xdr:to>
    <xdr:pic>
      <xdr:nvPicPr>
        <xdr:cNvPr id="53" name="図 52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62643" y="281300464"/>
          <a:ext cx="18238095" cy="64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1326</xdr:row>
      <xdr:rowOff>0</xdr:rowOff>
    </xdr:from>
    <xdr:to>
      <xdr:col>30</xdr:col>
      <xdr:colOff>105215</xdr:colOff>
      <xdr:row>1355</xdr:row>
      <xdr:rowOff>67238</xdr:rowOff>
    </xdr:to>
    <xdr:pic>
      <xdr:nvPicPr>
        <xdr:cNvPr id="54" name="図 5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62643" y="288702750"/>
          <a:ext cx="18257143" cy="6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1360</xdr:row>
      <xdr:rowOff>0</xdr:rowOff>
    </xdr:from>
    <xdr:to>
      <xdr:col>30</xdr:col>
      <xdr:colOff>95691</xdr:colOff>
      <xdr:row>1389</xdr:row>
      <xdr:rowOff>76762</xdr:rowOff>
    </xdr:to>
    <xdr:pic>
      <xdr:nvPicPr>
        <xdr:cNvPr id="55" name="図 5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62643" y="296105036"/>
          <a:ext cx="18247619" cy="63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1394</xdr:row>
      <xdr:rowOff>0</xdr:rowOff>
    </xdr:from>
    <xdr:to>
      <xdr:col>30</xdr:col>
      <xdr:colOff>105215</xdr:colOff>
      <xdr:row>1423</xdr:row>
      <xdr:rowOff>67237</xdr:rowOff>
    </xdr:to>
    <xdr:pic>
      <xdr:nvPicPr>
        <xdr:cNvPr id="56" name="図 55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62643" y="303507321"/>
          <a:ext cx="18257143" cy="6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1428</xdr:row>
      <xdr:rowOff>0</xdr:rowOff>
    </xdr:from>
    <xdr:to>
      <xdr:col>30</xdr:col>
      <xdr:colOff>105215</xdr:colOff>
      <xdr:row>1457</xdr:row>
      <xdr:rowOff>57715</xdr:rowOff>
    </xdr:to>
    <xdr:pic>
      <xdr:nvPicPr>
        <xdr:cNvPr id="58" name="図 5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62643" y="310909607"/>
          <a:ext cx="18257143" cy="63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1462</xdr:row>
      <xdr:rowOff>0</xdr:rowOff>
    </xdr:from>
    <xdr:to>
      <xdr:col>30</xdr:col>
      <xdr:colOff>95691</xdr:colOff>
      <xdr:row>1491</xdr:row>
      <xdr:rowOff>57715</xdr:rowOff>
    </xdr:to>
    <xdr:pic>
      <xdr:nvPicPr>
        <xdr:cNvPr id="59" name="図 5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62643" y="318311893"/>
          <a:ext cx="18247619" cy="63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1496</xdr:row>
      <xdr:rowOff>0</xdr:rowOff>
    </xdr:from>
    <xdr:to>
      <xdr:col>30</xdr:col>
      <xdr:colOff>86167</xdr:colOff>
      <xdr:row>1525</xdr:row>
      <xdr:rowOff>67238</xdr:rowOff>
    </xdr:to>
    <xdr:pic>
      <xdr:nvPicPr>
        <xdr:cNvPr id="60" name="図 59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62643" y="325714179"/>
          <a:ext cx="18238095" cy="6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1530</xdr:row>
      <xdr:rowOff>0</xdr:rowOff>
    </xdr:from>
    <xdr:to>
      <xdr:col>30</xdr:col>
      <xdr:colOff>105215</xdr:colOff>
      <xdr:row>1559</xdr:row>
      <xdr:rowOff>86285</xdr:rowOff>
    </xdr:to>
    <xdr:pic>
      <xdr:nvPicPr>
        <xdr:cNvPr id="61" name="図 60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62643" y="333116464"/>
          <a:ext cx="18257143" cy="64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1566</xdr:row>
      <xdr:rowOff>0</xdr:rowOff>
    </xdr:from>
    <xdr:to>
      <xdr:col>30</xdr:col>
      <xdr:colOff>105215</xdr:colOff>
      <xdr:row>1595</xdr:row>
      <xdr:rowOff>95810</xdr:rowOff>
    </xdr:to>
    <xdr:pic>
      <xdr:nvPicPr>
        <xdr:cNvPr id="62" name="図 6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62643" y="340954179"/>
          <a:ext cx="18257143" cy="6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1603</xdr:row>
      <xdr:rowOff>0</xdr:rowOff>
    </xdr:from>
    <xdr:to>
      <xdr:col>30</xdr:col>
      <xdr:colOff>95691</xdr:colOff>
      <xdr:row>1632</xdr:row>
      <xdr:rowOff>76762</xdr:rowOff>
    </xdr:to>
    <xdr:pic>
      <xdr:nvPicPr>
        <xdr:cNvPr id="63" name="図 6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62643" y="349009607"/>
          <a:ext cx="18247619" cy="63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1639</xdr:row>
      <xdr:rowOff>0</xdr:rowOff>
    </xdr:from>
    <xdr:to>
      <xdr:col>30</xdr:col>
      <xdr:colOff>133786</xdr:colOff>
      <xdr:row>1668</xdr:row>
      <xdr:rowOff>76761</xdr:rowOff>
    </xdr:to>
    <xdr:pic>
      <xdr:nvPicPr>
        <xdr:cNvPr id="64" name="図 63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62643" y="356847321"/>
          <a:ext cx="18285714" cy="63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1675</xdr:row>
      <xdr:rowOff>0</xdr:rowOff>
    </xdr:from>
    <xdr:to>
      <xdr:col>30</xdr:col>
      <xdr:colOff>133786</xdr:colOff>
      <xdr:row>1704</xdr:row>
      <xdr:rowOff>48191</xdr:rowOff>
    </xdr:to>
    <xdr:pic>
      <xdr:nvPicPr>
        <xdr:cNvPr id="65" name="図 6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62643" y="364685036"/>
          <a:ext cx="18285714" cy="636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4"/>
  <sheetViews>
    <sheetView tabSelected="1" zoomScaleNormal="100" workbookViewId="0">
      <pane xSplit="1" ySplit="8" topLeftCell="B18" activePane="bottomRight" state="frozen"/>
      <selection pane="topRight" activeCell="B1" sqref="B1"/>
      <selection pane="bottomLeft" activeCell="A9" sqref="A9"/>
      <selection pane="bottomRight" activeCell="C41" sqref="C41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5">
      <c r="A1" s="1" t="s">
        <v>7</v>
      </c>
      <c r="C1" t="s">
        <v>67</v>
      </c>
    </row>
    <row r="2" spans="1:15">
      <c r="A2" s="1" t="s">
        <v>8</v>
      </c>
      <c r="C2" t="s">
        <v>72</v>
      </c>
    </row>
    <row r="3" spans="1:15">
      <c r="A3" s="1" t="s">
        <v>10</v>
      </c>
      <c r="C3" s="24">
        <v>100000</v>
      </c>
    </row>
    <row r="4" spans="1:15">
      <c r="A4" s="1" t="s">
        <v>11</v>
      </c>
      <c r="C4" s="24" t="s">
        <v>68</v>
      </c>
    </row>
    <row r="5" spans="1:15" ht="19.5" thickBot="1">
      <c r="A5" s="1" t="s">
        <v>12</v>
      </c>
      <c r="C5" s="24" t="s">
        <v>33</v>
      </c>
    </row>
    <row r="6" spans="1:15" ht="19.5" thickBot="1">
      <c r="A6" s="19" t="s">
        <v>0</v>
      </c>
      <c r="B6" s="19" t="s">
        <v>1</v>
      </c>
      <c r="C6" s="19" t="s">
        <v>1</v>
      </c>
      <c r="D6" s="40" t="s">
        <v>24</v>
      </c>
      <c r="E6" s="20"/>
      <c r="F6" s="21"/>
      <c r="G6" s="150" t="s">
        <v>3</v>
      </c>
      <c r="H6" s="151"/>
      <c r="I6" s="160"/>
      <c r="J6" s="157">
        <v>3</v>
      </c>
      <c r="K6" s="158"/>
      <c r="L6" s="159"/>
      <c r="M6" s="150" t="s">
        <v>23</v>
      </c>
      <c r="N6" s="151"/>
      <c r="O6" s="160"/>
    </row>
    <row r="7" spans="1:15" ht="19.5" thickBot="1">
      <c r="A7" s="22"/>
      <c r="B7" s="22" t="s">
        <v>2</v>
      </c>
      <c r="C7" s="43" t="s">
        <v>28</v>
      </c>
      <c r="D7" s="9">
        <v>1.27</v>
      </c>
      <c r="E7" s="10">
        <v>1.5</v>
      </c>
      <c r="F7" s="11">
        <v>2</v>
      </c>
      <c r="G7" s="9">
        <v>1.27</v>
      </c>
      <c r="H7" s="10">
        <v>1.5</v>
      </c>
      <c r="I7" s="11">
        <v>2</v>
      </c>
      <c r="J7" s="9">
        <v>1.27</v>
      </c>
      <c r="K7" s="10">
        <v>1.5</v>
      </c>
      <c r="L7" s="11">
        <v>2</v>
      </c>
      <c r="M7" s="9">
        <v>1.27</v>
      </c>
      <c r="N7" s="10">
        <v>1.5</v>
      </c>
      <c r="O7" s="11">
        <v>2</v>
      </c>
    </row>
    <row r="8" spans="1:15" ht="19.5" thickBot="1">
      <c r="A8" s="114" t="s">
        <v>9</v>
      </c>
      <c r="B8" s="8"/>
      <c r="C8" s="41"/>
      <c r="D8" s="13"/>
      <c r="E8" s="12"/>
      <c r="F8" s="14"/>
      <c r="G8" s="15">
        <f>C3</f>
        <v>100000</v>
      </c>
      <c r="H8" s="16">
        <f>C3</f>
        <v>100000</v>
      </c>
      <c r="I8" s="17">
        <f>C3</f>
        <v>100000</v>
      </c>
      <c r="J8" s="154">
        <f>J6</f>
        <v>3</v>
      </c>
      <c r="K8" s="155"/>
      <c r="L8" s="156"/>
      <c r="M8" s="161"/>
      <c r="N8" s="162"/>
      <c r="O8" s="163"/>
    </row>
    <row r="9" spans="1:15">
      <c r="A9" s="115">
        <v>1</v>
      </c>
      <c r="B9" s="97">
        <v>42738</v>
      </c>
      <c r="C9" s="98">
        <v>2</v>
      </c>
      <c r="D9" s="99">
        <v>1.27</v>
      </c>
      <c r="E9" s="100">
        <v>1.5</v>
      </c>
      <c r="F9" s="142">
        <v>-1</v>
      </c>
      <c r="G9" s="18">
        <f>IF(D9="","",G8+M9)</f>
        <v>103810</v>
      </c>
      <c r="H9" s="18">
        <f>IF(E9="","",H8+N9)</f>
        <v>104500</v>
      </c>
      <c r="I9" s="18">
        <f>IF(F9="","",I8+O9)</f>
        <v>97000</v>
      </c>
      <c r="J9" s="63">
        <f>IF(G8="","",G8*$J$6/100)</f>
        <v>3000</v>
      </c>
      <c r="K9" s="64">
        <f>IF(H8="","",H8*$J$6/100)</f>
        <v>3000</v>
      </c>
      <c r="L9" s="65">
        <f>IF(I8="","",I8*$J$6/100)</f>
        <v>3000</v>
      </c>
      <c r="M9" s="34">
        <f t="shared" ref="M9:O12" si="0">IF(D9="","",J9*D9)</f>
        <v>3810</v>
      </c>
      <c r="N9" s="35">
        <f t="shared" si="0"/>
        <v>4500</v>
      </c>
      <c r="O9" s="36">
        <f t="shared" si="0"/>
        <v>-3000</v>
      </c>
    </row>
    <row r="10" spans="1:15">
      <c r="A10" s="115">
        <v>2</v>
      </c>
      <c r="B10" s="101">
        <v>43835</v>
      </c>
      <c r="C10" s="102">
        <v>1</v>
      </c>
      <c r="D10" s="103">
        <v>1.27</v>
      </c>
      <c r="E10" s="95">
        <v>1.5</v>
      </c>
      <c r="F10" s="60">
        <v>2</v>
      </c>
      <c r="G10" s="18">
        <f t="shared" ref="G10:G42" si="1">IF(D10="","",G9+M10)</f>
        <v>107765.16100000001</v>
      </c>
      <c r="H10" s="18">
        <f t="shared" ref="H10:H42" si="2">IF(E10="","",H9+N10)</f>
        <v>109202.5</v>
      </c>
      <c r="I10" s="18">
        <f t="shared" ref="I10:I42" si="3">IF(F10="","",I9+O10)</f>
        <v>102820</v>
      </c>
      <c r="J10" s="63">
        <f t="shared" ref="J10:L25" si="4">IF(G9="","",G9*$J$6/100)</f>
        <v>3114.3</v>
      </c>
      <c r="K10" s="64">
        <f t="shared" si="4"/>
        <v>3135</v>
      </c>
      <c r="L10" s="65">
        <f t="shared" si="4"/>
        <v>2910</v>
      </c>
      <c r="M10" s="37">
        <f t="shared" si="0"/>
        <v>3955.1610000000005</v>
      </c>
      <c r="N10" s="38">
        <f t="shared" si="0"/>
        <v>4702.5</v>
      </c>
      <c r="O10" s="39">
        <f t="shared" si="0"/>
        <v>5820</v>
      </c>
    </row>
    <row r="11" spans="1:15">
      <c r="A11" s="115">
        <v>3</v>
      </c>
      <c r="B11" s="101">
        <v>43840</v>
      </c>
      <c r="C11" s="102">
        <v>2</v>
      </c>
      <c r="D11" s="103">
        <v>1.27</v>
      </c>
      <c r="E11" s="95">
        <v>-1</v>
      </c>
      <c r="F11" s="59">
        <v>-1</v>
      </c>
      <c r="G11" s="18">
        <f t="shared" si="1"/>
        <v>111871.0136341</v>
      </c>
      <c r="H11" s="18">
        <f t="shared" si="2"/>
        <v>105926.425</v>
      </c>
      <c r="I11" s="18">
        <f t="shared" si="3"/>
        <v>99735.4</v>
      </c>
      <c r="J11" s="63">
        <f t="shared" si="4"/>
        <v>3232.9548300000001</v>
      </c>
      <c r="K11" s="64">
        <f t="shared" si="4"/>
        <v>3276.0749999999998</v>
      </c>
      <c r="L11" s="65">
        <f t="shared" si="4"/>
        <v>3084.6</v>
      </c>
      <c r="M11" s="37">
        <f t="shared" si="0"/>
        <v>4105.8526341000006</v>
      </c>
      <c r="N11" s="38">
        <f t="shared" si="0"/>
        <v>-3276.0749999999998</v>
      </c>
      <c r="O11" s="39">
        <f t="shared" si="0"/>
        <v>-3084.6</v>
      </c>
    </row>
    <row r="12" spans="1:15">
      <c r="A12" s="115">
        <v>4</v>
      </c>
      <c r="B12" s="101">
        <v>43841</v>
      </c>
      <c r="C12" s="102">
        <v>1</v>
      </c>
      <c r="D12" s="103">
        <v>1.27</v>
      </c>
      <c r="E12" s="95">
        <v>-1</v>
      </c>
      <c r="F12" s="59">
        <v>-1</v>
      </c>
      <c r="G12" s="18">
        <f t="shared" si="1"/>
        <v>116133.29925355922</v>
      </c>
      <c r="H12" s="18">
        <f t="shared" si="2"/>
        <v>102748.63225000001</v>
      </c>
      <c r="I12" s="18">
        <f t="shared" si="3"/>
        <v>96743.337999999989</v>
      </c>
      <c r="J12" s="63">
        <f t="shared" si="4"/>
        <v>3356.1304090230005</v>
      </c>
      <c r="K12" s="64">
        <f t="shared" si="4"/>
        <v>3177.7927500000001</v>
      </c>
      <c r="L12" s="65">
        <f t="shared" si="4"/>
        <v>2992.0619999999994</v>
      </c>
      <c r="M12" s="37">
        <f t="shared" si="0"/>
        <v>4262.2856194592105</v>
      </c>
      <c r="N12" s="38">
        <f t="shared" si="0"/>
        <v>-3177.7927500000001</v>
      </c>
      <c r="O12" s="39">
        <f t="shared" si="0"/>
        <v>-2992.0619999999994</v>
      </c>
    </row>
    <row r="13" spans="1:15">
      <c r="A13" s="115">
        <v>5</v>
      </c>
      <c r="B13" s="101">
        <v>43842</v>
      </c>
      <c r="C13" s="102">
        <v>2</v>
      </c>
      <c r="D13" s="103">
        <v>-1</v>
      </c>
      <c r="E13" s="95">
        <v>-1</v>
      </c>
      <c r="F13" s="59">
        <v>-1</v>
      </c>
      <c r="G13" s="18">
        <f t="shared" si="1"/>
        <v>112649.30027595244</v>
      </c>
      <c r="H13" s="18">
        <f t="shared" si="2"/>
        <v>99666.173282500007</v>
      </c>
      <c r="I13" s="18">
        <f t="shared" si="3"/>
        <v>93841.037859999982</v>
      </c>
      <c r="J13" s="63">
        <f t="shared" si="4"/>
        <v>3483.9989776067769</v>
      </c>
      <c r="K13" s="64">
        <f t="shared" si="4"/>
        <v>3082.4589675000002</v>
      </c>
      <c r="L13" s="65">
        <f t="shared" si="4"/>
        <v>2902.3001399999998</v>
      </c>
      <c r="M13" s="37">
        <f t="shared" ref="M13:M58" si="5">IF(D13="","",J13*D13)</f>
        <v>-3483.9989776067769</v>
      </c>
      <c r="N13" s="38">
        <f t="shared" ref="N13:N58" si="6">IF(E13="","",K13*E13)</f>
        <v>-3082.4589675000002</v>
      </c>
      <c r="O13" s="39">
        <f t="shared" ref="O13:O58" si="7">IF(F13="","",L13*F13)</f>
        <v>-2902.3001399999998</v>
      </c>
    </row>
    <row r="14" spans="1:15">
      <c r="A14" s="115">
        <v>6</v>
      </c>
      <c r="B14" s="101">
        <v>43843</v>
      </c>
      <c r="C14" s="102">
        <v>2</v>
      </c>
      <c r="D14" s="103">
        <v>-1</v>
      </c>
      <c r="E14" s="95">
        <v>-1</v>
      </c>
      <c r="F14" s="59">
        <v>-1</v>
      </c>
      <c r="G14" s="18">
        <f t="shared" ref="G14:I15" si="8">IF(D14="","",G13+M14)</f>
        <v>109269.82126767386</v>
      </c>
      <c r="H14" s="18">
        <f t="shared" si="8"/>
        <v>96676.188084025009</v>
      </c>
      <c r="I14" s="18">
        <f t="shared" si="8"/>
        <v>91025.806724199982</v>
      </c>
      <c r="J14" s="63">
        <f t="shared" si="4"/>
        <v>3379.479008278573</v>
      </c>
      <c r="K14" s="64">
        <f t="shared" si="4"/>
        <v>2989.9851984750003</v>
      </c>
      <c r="L14" s="65">
        <f t="shared" si="4"/>
        <v>2815.2311357999993</v>
      </c>
      <c r="M14" s="37">
        <f t="shared" ref="M14:O15" si="9">IF(D14="","",J14*D14)</f>
        <v>-3379.479008278573</v>
      </c>
      <c r="N14" s="38">
        <f t="shared" si="9"/>
        <v>-2989.9851984750003</v>
      </c>
      <c r="O14" s="39">
        <f t="shared" si="9"/>
        <v>-2815.2311357999993</v>
      </c>
    </row>
    <row r="15" spans="1:15">
      <c r="A15" s="115">
        <v>7</v>
      </c>
      <c r="B15" s="101">
        <v>43849</v>
      </c>
      <c r="C15" s="102">
        <v>1</v>
      </c>
      <c r="D15" s="103">
        <v>-1</v>
      </c>
      <c r="E15" s="95">
        <v>-1</v>
      </c>
      <c r="F15" s="59">
        <v>-1</v>
      </c>
      <c r="G15" s="18">
        <f t="shared" si="8"/>
        <v>105991.72662964364</v>
      </c>
      <c r="H15" s="18">
        <f t="shared" si="8"/>
        <v>93775.902441504251</v>
      </c>
      <c r="I15" s="18">
        <f t="shared" si="8"/>
        <v>88295.032522473979</v>
      </c>
      <c r="J15" s="63">
        <f t="shared" si="4"/>
        <v>3278.0946380302157</v>
      </c>
      <c r="K15" s="64">
        <f t="shared" si="4"/>
        <v>2900.2856425207506</v>
      </c>
      <c r="L15" s="65">
        <f t="shared" si="4"/>
        <v>2730.7742017259998</v>
      </c>
      <c r="M15" s="37">
        <f t="shared" si="9"/>
        <v>-3278.0946380302157</v>
      </c>
      <c r="N15" s="38">
        <f t="shared" si="9"/>
        <v>-2900.2856425207506</v>
      </c>
      <c r="O15" s="39">
        <f t="shared" si="9"/>
        <v>-2730.7742017259998</v>
      </c>
    </row>
    <row r="16" spans="1:15">
      <c r="A16" s="115">
        <v>8</v>
      </c>
      <c r="B16" s="101">
        <v>43855</v>
      </c>
      <c r="C16" s="102">
        <v>1</v>
      </c>
      <c r="D16" s="103">
        <v>1.27</v>
      </c>
      <c r="E16" s="95">
        <v>-1</v>
      </c>
      <c r="F16" s="59">
        <v>-1</v>
      </c>
      <c r="G16" s="18">
        <f t="shared" si="1"/>
        <v>110030.01141423307</v>
      </c>
      <c r="H16" s="18">
        <f t="shared" si="2"/>
        <v>90962.62536825912</v>
      </c>
      <c r="I16" s="18">
        <f t="shared" si="3"/>
        <v>85646.181546799766</v>
      </c>
      <c r="J16" s="63">
        <f t="shared" si="4"/>
        <v>3179.7517988893092</v>
      </c>
      <c r="K16" s="64">
        <f t="shared" si="4"/>
        <v>2813.2770732451277</v>
      </c>
      <c r="L16" s="65">
        <f t="shared" si="4"/>
        <v>2648.8509756742196</v>
      </c>
      <c r="M16" s="37">
        <f t="shared" si="5"/>
        <v>4038.2847845894225</v>
      </c>
      <c r="N16" s="38">
        <f t="shared" si="6"/>
        <v>-2813.2770732451277</v>
      </c>
      <c r="O16" s="39">
        <f t="shared" si="7"/>
        <v>-2648.8509756742196</v>
      </c>
    </row>
    <row r="17" spans="1:16">
      <c r="A17" s="115">
        <v>9</v>
      </c>
      <c r="B17" s="101">
        <v>43856</v>
      </c>
      <c r="C17" s="102">
        <v>1</v>
      </c>
      <c r="D17" s="103">
        <v>1.27</v>
      </c>
      <c r="E17" s="95">
        <v>1.5</v>
      </c>
      <c r="F17" s="60">
        <v>2</v>
      </c>
      <c r="G17" s="18">
        <f t="shared" si="1"/>
        <v>114222.15484911535</v>
      </c>
      <c r="H17" s="18">
        <f t="shared" si="2"/>
        <v>95055.943509830773</v>
      </c>
      <c r="I17" s="18">
        <f t="shared" si="3"/>
        <v>90784.952439607747</v>
      </c>
      <c r="J17" s="63">
        <f t="shared" si="4"/>
        <v>3300.9003424269922</v>
      </c>
      <c r="K17" s="64">
        <f t="shared" si="4"/>
        <v>2728.8787610477734</v>
      </c>
      <c r="L17" s="65">
        <f t="shared" si="4"/>
        <v>2569.3854464039928</v>
      </c>
      <c r="M17" s="37">
        <f t="shared" si="5"/>
        <v>4192.1434348822804</v>
      </c>
      <c r="N17" s="38">
        <f t="shared" si="6"/>
        <v>4093.3181415716599</v>
      </c>
      <c r="O17" s="39">
        <f t="shared" si="7"/>
        <v>5138.7708928079855</v>
      </c>
    </row>
    <row r="18" spans="1:16" ht="19.5">
      <c r="A18" s="115">
        <v>10</v>
      </c>
      <c r="B18" s="101">
        <v>43858</v>
      </c>
      <c r="C18" s="102">
        <v>1</v>
      </c>
      <c r="D18" s="103">
        <v>1.27</v>
      </c>
      <c r="E18" s="95">
        <v>1.5</v>
      </c>
      <c r="F18" s="59">
        <v>-1</v>
      </c>
      <c r="G18" s="18">
        <f t="shared" si="1"/>
        <v>118574.01894886665</v>
      </c>
      <c r="H18" s="18">
        <f t="shared" si="2"/>
        <v>99333.460967773164</v>
      </c>
      <c r="I18" s="18">
        <f t="shared" si="3"/>
        <v>88061.40386641951</v>
      </c>
      <c r="J18" s="63">
        <f t="shared" si="4"/>
        <v>3426.6646454734605</v>
      </c>
      <c r="K18" s="64">
        <f t="shared" si="4"/>
        <v>2851.6783052949236</v>
      </c>
      <c r="L18" s="65">
        <f>IF(I17="","",I17*$J$6/100)</f>
        <v>2723.5485731882322</v>
      </c>
      <c r="M18" s="37">
        <f t="shared" si="5"/>
        <v>4351.8640997512948</v>
      </c>
      <c r="N18" s="38">
        <f t="shared" si="6"/>
        <v>4277.5174579423856</v>
      </c>
      <c r="O18" s="39">
        <f t="shared" si="7"/>
        <v>-2723.5485731882322</v>
      </c>
      <c r="P18" s="138"/>
    </row>
    <row r="19" spans="1:16">
      <c r="A19" s="115">
        <v>11</v>
      </c>
      <c r="B19" s="101">
        <v>43861</v>
      </c>
      <c r="C19" s="102">
        <v>1</v>
      </c>
      <c r="D19" s="103">
        <v>1.27</v>
      </c>
      <c r="E19" s="95">
        <v>1.5</v>
      </c>
      <c r="F19" s="59">
        <v>-1</v>
      </c>
      <c r="G19" s="18">
        <f t="shared" si="1"/>
        <v>123091.68907081847</v>
      </c>
      <c r="H19" s="18">
        <f t="shared" si="2"/>
        <v>103803.46671132295</v>
      </c>
      <c r="I19" s="18">
        <f t="shared" si="3"/>
        <v>85419.561750426932</v>
      </c>
      <c r="J19" s="63">
        <f t="shared" si="4"/>
        <v>3557.2205684659998</v>
      </c>
      <c r="K19" s="64">
        <f t="shared" si="4"/>
        <v>2980.003829033195</v>
      </c>
      <c r="L19" s="65">
        <f t="shared" si="4"/>
        <v>2641.8421159925851</v>
      </c>
      <c r="M19" s="37">
        <f t="shared" si="5"/>
        <v>4517.67012195182</v>
      </c>
      <c r="N19" s="38">
        <f t="shared" si="6"/>
        <v>4470.0057435497929</v>
      </c>
      <c r="O19" s="39">
        <f t="shared" si="7"/>
        <v>-2641.8421159925851</v>
      </c>
    </row>
    <row r="20" spans="1:16" ht="19.5">
      <c r="A20" s="115">
        <v>12</v>
      </c>
      <c r="B20" s="101">
        <v>43863</v>
      </c>
      <c r="C20" s="102">
        <v>1</v>
      </c>
      <c r="D20" s="103">
        <v>-1</v>
      </c>
      <c r="E20" s="95">
        <v>-1</v>
      </c>
      <c r="F20" s="59">
        <v>-1</v>
      </c>
      <c r="G20" s="18">
        <f t="shared" si="1"/>
        <v>119398.93839869391</v>
      </c>
      <c r="H20" s="18">
        <f t="shared" si="2"/>
        <v>100689.36270998327</v>
      </c>
      <c r="I20" s="18">
        <f t="shared" si="3"/>
        <v>82856.97489791413</v>
      </c>
      <c r="J20" s="63">
        <f t="shared" si="4"/>
        <v>3692.7506721245536</v>
      </c>
      <c r="K20" s="64">
        <f t="shared" si="4"/>
        <v>3114.1040013396887</v>
      </c>
      <c r="L20" s="65">
        <f t="shared" si="4"/>
        <v>2562.586852512808</v>
      </c>
      <c r="M20" s="37">
        <f t="shared" si="5"/>
        <v>-3692.7506721245536</v>
      </c>
      <c r="N20" s="38">
        <f t="shared" si="6"/>
        <v>-3114.1040013396887</v>
      </c>
      <c r="O20" s="39">
        <f t="shared" si="7"/>
        <v>-2562.586852512808</v>
      </c>
      <c r="P20" s="138"/>
    </row>
    <row r="21" spans="1:16">
      <c r="A21" s="115">
        <v>13</v>
      </c>
      <c r="B21" s="101">
        <v>43864</v>
      </c>
      <c r="C21" s="102">
        <v>2</v>
      </c>
      <c r="D21" s="103">
        <v>1.27</v>
      </c>
      <c r="E21" s="95">
        <v>1.5</v>
      </c>
      <c r="F21" s="59">
        <v>-1</v>
      </c>
      <c r="G21" s="18">
        <f t="shared" si="1"/>
        <v>123948.03795168415</v>
      </c>
      <c r="H21" s="18">
        <f t="shared" si="2"/>
        <v>105220.38403193251</v>
      </c>
      <c r="I21" s="18">
        <f t="shared" si="3"/>
        <v>80371.265650976711</v>
      </c>
      <c r="J21" s="63">
        <f t="shared" si="4"/>
        <v>3581.9681519608171</v>
      </c>
      <c r="K21" s="64">
        <f t="shared" si="4"/>
        <v>3020.6808812994982</v>
      </c>
      <c r="L21" s="65">
        <f t="shared" si="4"/>
        <v>2485.7092469374238</v>
      </c>
      <c r="M21" s="37">
        <f t="shared" si="5"/>
        <v>4549.0995529902375</v>
      </c>
      <c r="N21" s="38">
        <f t="shared" si="6"/>
        <v>4531.0213219492471</v>
      </c>
      <c r="O21" s="39">
        <f t="shared" si="7"/>
        <v>-2485.7092469374238</v>
      </c>
    </row>
    <row r="22" spans="1:16">
      <c r="A22" s="115">
        <v>14</v>
      </c>
      <c r="B22" s="101">
        <v>43875</v>
      </c>
      <c r="C22" s="102">
        <v>1</v>
      </c>
      <c r="D22" s="103">
        <v>-1</v>
      </c>
      <c r="E22" s="95">
        <v>-1</v>
      </c>
      <c r="F22" s="59">
        <v>-1</v>
      </c>
      <c r="G22" s="18">
        <f t="shared" si="1"/>
        <v>120229.59681313363</v>
      </c>
      <c r="H22" s="18">
        <f t="shared" si="2"/>
        <v>102063.77251097454</v>
      </c>
      <c r="I22" s="18">
        <f t="shared" si="3"/>
        <v>77960.127681447411</v>
      </c>
      <c r="J22" s="63">
        <f t="shared" si="4"/>
        <v>3718.4411385505246</v>
      </c>
      <c r="K22" s="64">
        <f t="shared" si="4"/>
        <v>3156.6115209579752</v>
      </c>
      <c r="L22" s="65">
        <f t="shared" si="4"/>
        <v>2411.1379695293012</v>
      </c>
      <c r="M22" s="37">
        <f t="shared" si="5"/>
        <v>-3718.4411385505246</v>
      </c>
      <c r="N22" s="38">
        <f t="shared" si="6"/>
        <v>-3156.6115209579752</v>
      </c>
      <c r="O22" s="39">
        <f t="shared" si="7"/>
        <v>-2411.1379695293012</v>
      </c>
    </row>
    <row r="23" spans="1:16">
      <c r="A23" s="115">
        <v>15</v>
      </c>
      <c r="B23" s="101">
        <v>43878</v>
      </c>
      <c r="C23" s="102">
        <v>2</v>
      </c>
      <c r="D23" s="103">
        <v>1.27</v>
      </c>
      <c r="E23" s="95">
        <v>1.5</v>
      </c>
      <c r="F23" s="59">
        <v>2</v>
      </c>
      <c r="G23" s="18">
        <f t="shared" si="1"/>
        <v>124810.34445171402</v>
      </c>
      <c r="H23" s="18">
        <f t="shared" si="2"/>
        <v>106656.64227396839</v>
      </c>
      <c r="I23" s="18">
        <f t="shared" si="3"/>
        <v>82637.735342334257</v>
      </c>
      <c r="J23" s="63">
        <f t="shared" si="4"/>
        <v>3606.8879043940087</v>
      </c>
      <c r="K23" s="64">
        <f t="shared" si="4"/>
        <v>3061.9131753292359</v>
      </c>
      <c r="L23" s="65">
        <f t="shared" si="4"/>
        <v>2338.8038304434222</v>
      </c>
      <c r="M23" s="37">
        <f t="shared" si="5"/>
        <v>4580.7476385803911</v>
      </c>
      <c r="N23" s="38">
        <f t="shared" si="6"/>
        <v>4592.8697629938542</v>
      </c>
      <c r="O23" s="39">
        <f t="shared" si="7"/>
        <v>4677.6076608868443</v>
      </c>
    </row>
    <row r="24" spans="1:16">
      <c r="A24" s="115">
        <v>16</v>
      </c>
      <c r="B24" s="101">
        <v>43883</v>
      </c>
      <c r="C24" s="102">
        <v>1</v>
      </c>
      <c r="D24" s="103">
        <v>1.27</v>
      </c>
      <c r="E24" s="95">
        <v>-1</v>
      </c>
      <c r="F24" s="59">
        <v>-1</v>
      </c>
      <c r="G24" s="18">
        <f t="shared" si="1"/>
        <v>129565.61857532432</v>
      </c>
      <c r="H24" s="18">
        <f t="shared" si="2"/>
        <v>103456.94300574934</v>
      </c>
      <c r="I24" s="18">
        <f t="shared" si="3"/>
        <v>80158.603282064229</v>
      </c>
      <c r="J24" s="63">
        <f t="shared" si="4"/>
        <v>3744.3103335514206</v>
      </c>
      <c r="K24" s="64">
        <f t="shared" si="4"/>
        <v>3199.6992682190521</v>
      </c>
      <c r="L24" s="65">
        <f t="shared" si="4"/>
        <v>2479.1320602700275</v>
      </c>
      <c r="M24" s="37">
        <f t="shared" si="5"/>
        <v>4755.2741236103038</v>
      </c>
      <c r="N24" s="38">
        <f t="shared" si="6"/>
        <v>-3199.6992682190521</v>
      </c>
      <c r="O24" s="39">
        <f t="shared" si="7"/>
        <v>-2479.1320602700275</v>
      </c>
    </row>
    <row r="25" spans="1:16">
      <c r="A25" s="115">
        <v>17</v>
      </c>
      <c r="B25" s="101">
        <v>43884</v>
      </c>
      <c r="C25" s="102">
        <v>1</v>
      </c>
      <c r="D25" s="103">
        <v>1.27</v>
      </c>
      <c r="E25" s="95">
        <v>1.5</v>
      </c>
      <c r="F25" s="59">
        <v>2</v>
      </c>
      <c r="G25" s="18">
        <f t="shared" si="1"/>
        <v>134502.06864304419</v>
      </c>
      <c r="H25" s="18">
        <f t="shared" si="2"/>
        <v>108112.50544100806</v>
      </c>
      <c r="I25" s="18">
        <f t="shared" si="3"/>
        <v>84968.119478988083</v>
      </c>
      <c r="J25" s="63">
        <f t="shared" si="4"/>
        <v>3886.9685572597296</v>
      </c>
      <c r="K25" s="64">
        <f t="shared" si="4"/>
        <v>3103.7082901724802</v>
      </c>
      <c r="L25" s="65">
        <f t="shared" si="4"/>
        <v>2404.7580984619267</v>
      </c>
      <c r="M25" s="37">
        <f t="shared" si="5"/>
        <v>4936.4500677198566</v>
      </c>
      <c r="N25" s="38">
        <f t="shared" si="6"/>
        <v>4655.5624352587201</v>
      </c>
      <c r="O25" s="39">
        <f t="shared" si="7"/>
        <v>4809.5161969238534</v>
      </c>
    </row>
    <row r="26" spans="1:16">
      <c r="A26" s="115">
        <v>18</v>
      </c>
      <c r="B26" s="101">
        <v>43884</v>
      </c>
      <c r="C26" s="102">
        <v>1</v>
      </c>
      <c r="D26" s="103">
        <v>1.27</v>
      </c>
      <c r="E26" s="95">
        <v>1.5</v>
      </c>
      <c r="F26" s="59">
        <v>2</v>
      </c>
      <c r="G26" s="18">
        <f t="shared" si="1"/>
        <v>139626.59745834416</v>
      </c>
      <c r="H26" s="18">
        <f t="shared" si="2"/>
        <v>112977.56818585342</v>
      </c>
      <c r="I26" s="18">
        <f t="shared" si="3"/>
        <v>90066.206647727362</v>
      </c>
      <c r="J26" s="63">
        <f t="shared" ref="J26:L45" si="10">IF(G25="","",G25*$J$6/100)</f>
        <v>4035.0620592913251</v>
      </c>
      <c r="K26" s="64">
        <f t="shared" si="10"/>
        <v>3243.3751632302419</v>
      </c>
      <c r="L26" s="65">
        <f t="shared" si="10"/>
        <v>2549.0435843696423</v>
      </c>
      <c r="M26" s="37">
        <f t="shared" si="5"/>
        <v>5124.5288152999829</v>
      </c>
      <c r="N26" s="38">
        <f t="shared" si="6"/>
        <v>4865.0627448453633</v>
      </c>
      <c r="O26" s="39">
        <f t="shared" si="7"/>
        <v>5098.0871687392846</v>
      </c>
    </row>
    <row r="27" spans="1:16">
      <c r="A27" s="115">
        <v>19</v>
      </c>
      <c r="B27" s="101">
        <v>43898</v>
      </c>
      <c r="C27" s="102">
        <v>2</v>
      </c>
      <c r="D27" s="103">
        <v>1.27</v>
      </c>
      <c r="E27" s="95">
        <v>1.5</v>
      </c>
      <c r="F27" s="59">
        <v>2</v>
      </c>
      <c r="G27" s="18">
        <f t="shared" si="1"/>
        <v>144946.37082150707</v>
      </c>
      <c r="H27" s="18">
        <f t="shared" si="2"/>
        <v>118061.55875421682</v>
      </c>
      <c r="I27" s="18">
        <f t="shared" si="3"/>
        <v>95470.179046591002</v>
      </c>
      <c r="J27" s="63">
        <f t="shared" si="10"/>
        <v>4188.7979237503241</v>
      </c>
      <c r="K27" s="64">
        <f t="shared" si="10"/>
        <v>3389.3270455756028</v>
      </c>
      <c r="L27" s="65">
        <f t="shared" si="10"/>
        <v>2701.9861994318212</v>
      </c>
      <c r="M27" s="37">
        <f t="shared" si="5"/>
        <v>5319.7733631629117</v>
      </c>
      <c r="N27" s="38">
        <f t="shared" si="6"/>
        <v>5083.9905683634042</v>
      </c>
      <c r="O27" s="39">
        <f t="shared" si="7"/>
        <v>5403.9723988636424</v>
      </c>
    </row>
    <row r="28" spans="1:16">
      <c r="A28" s="115">
        <v>20</v>
      </c>
      <c r="B28" s="101">
        <v>43901</v>
      </c>
      <c r="C28" s="102">
        <v>1</v>
      </c>
      <c r="D28" s="103">
        <v>-1</v>
      </c>
      <c r="E28" s="95">
        <v>-1</v>
      </c>
      <c r="F28" s="59">
        <v>-1</v>
      </c>
      <c r="G28" s="18">
        <f>IF(D28="","",G27+M28)</f>
        <v>140597.97969686185</v>
      </c>
      <c r="H28" s="18">
        <f t="shared" si="2"/>
        <v>114519.71199159032</v>
      </c>
      <c r="I28" s="18">
        <f t="shared" si="3"/>
        <v>92606.073675193271</v>
      </c>
      <c r="J28" s="63">
        <f t="shared" si="10"/>
        <v>4348.3911246452117</v>
      </c>
      <c r="K28" s="64">
        <f t="shared" si="10"/>
        <v>3541.8467626265046</v>
      </c>
      <c r="L28" s="65">
        <f t="shared" si="10"/>
        <v>2864.1053713977303</v>
      </c>
      <c r="M28" s="37">
        <f t="shared" si="5"/>
        <v>-4348.3911246452117</v>
      </c>
      <c r="N28" s="38">
        <f t="shared" si="6"/>
        <v>-3541.8467626265046</v>
      </c>
      <c r="O28" s="39">
        <f t="shared" si="7"/>
        <v>-2864.1053713977303</v>
      </c>
      <c r="P28" t="s">
        <v>76</v>
      </c>
    </row>
    <row r="29" spans="1:16">
      <c r="A29" s="115">
        <v>21</v>
      </c>
      <c r="B29" s="101">
        <v>43904</v>
      </c>
      <c r="C29" s="102">
        <v>2</v>
      </c>
      <c r="D29" s="103">
        <v>1.27</v>
      </c>
      <c r="E29" s="95">
        <v>1.5</v>
      </c>
      <c r="F29" s="59">
        <v>-1</v>
      </c>
      <c r="G29" s="18">
        <f t="shared" ref="G29:I30" si="11">IF(D29="","",G28+M29)</f>
        <v>145954.76272331228</v>
      </c>
      <c r="H29" s="18">
        <f t="shared" si="11"/>
        <v>119673.09903121188</v>
      </c>
      <c r="I29" s="18">
        <f t="shared" si="11"/>
        <v>89827.891464937478</v>
      </c>
      <c r="J29" s="63">
        <f t="shared" si="10"/>
        <v>4217.9393909058554</v>
      </c>
      <c r="K29" s="64">
        <f t="shared" si="10"/>
        <v>3435.5913597477092</v>
      </c>
      <c r="L29" s="65">
        <f t="shared" si="10"/>
        <v>2778.1822102557985</v>
      </c>
      <c r="M29" s="37">
        <f t="shared" ref="M29:O30" si="12">IF(D29="","",J29*D29)</f>
        <v>5356.7830264504364</v>
      </c>
      <c r="N29" s="38">
        <f t="shared" si="12"/>
        <v>5153.3870396215643</v>
      </c>
      <c r="O29" s="39">
        <f t="shared" si="12"/>
        <v>-2778.1822102557985</v>
      </c>
    </row>
    <row r="30" spans="1:16">
      <c r="A30" s="115">
        <v>22</v>
      </c>
      <c r="B30" s="101">
        <v>43905</v>
      </c>
      <c r="C30" s="102">
        <v>1</v>
      </c>
      <c r="D30" s="103">
        <v>1.27</v>
      </c>
      <c r="E30" s="95">
        <v>1.5</v>
      </c>
      <c r="F30" s="60">
        <v>2</v>
      </c>
      <c r="G30" s="18">
        <f t="shared" si="11"/>
        <v>151515.63918307048</v>
      </c>
      <c r="H30" s="18">
        <f t="shared" si="11"/>
        <v>125058.38848761641</v>
      </c>
      <c r="I30" s="18">
        <f t="shared" si="11"/>
        <v>95217.564952833724</v>
      </c>
      <c r="J30" s="63">
        <f t="shared" si="10"/>
        <v>4378.6428816993684</v>
      </c>
      <c r="K30" s="64">
        <f t="shared" si="10"/>
        <v>3590.1929709363567</v>
      </c>
      <c r="L30" s="65">
        <f t="shared" si="10"/>
        <v>2694.8367439481244</v>
      </c>
      <c r="M30" s="37">
        <f t="shared" si="12"/>
        <v>5560.8764597581976</v>
      </c>
      <c r="N30" s="38">
        <f t="shared" si="12"/>
        <v>5385.2894564045346</v>
      </c>
      <c r="O30" s="39">
        <f t="shared" si="12"/>
        <v>5389.6734878962488</v>
      </c>
    </row>
    <row r="31" spans="1:16">
      <c r="A31" s="115">
        <v>23</v>
      </c>
      <c r="B31" s="101">
        <v>43906</v>
      </c>
      <c r="C31" s="102">
        <v>2</v>
      </c>
      <c r="D31" s="103">
        <v>-1</v>
      </c>
      <c r="E31" s="95">
        <v>-1</v>
      </c>
      <c r="F31" s="59">
        <v>-1</v>
      </c>
      <c r="G31" s="18">
        <f t="shared" si="1"/>
        <v>146970.17000757836</v>
      </c>
      <c r="H31" s="18">
        <f t="shared" si="2"/>
        <v>121306.63683298792</v>
      </c>
      <c r="I31" s="18">
        <f t="shared" si="3"/>
        <v>92361.038004248709</v>
      </c>
      <c r="J31" s="63">
        <f t="shared" si="10"/>
        <v>4545.4691754921141</v>
      </c>
      <c r="K31" s="64">
        <f t="shared" si="10"/>
        <v>3751.7516546284919</v>
      </c>
      <c r="L31" s="65">
        <f t="shared" si="10"/>
        <v>2856.5269485850122</v>
      </c>
      <c r="M31" s="37">
        <f t="shared" si="5"/>
        <v>-4545.4691754921141</v>
      </c>
      <c r="N31" s="38">
        <f t="shared" si="6"/>
        <v>-3751.7516546284919</v>
      </c>
      <c r="O31" s="39">
        <f t="shared" si="7"/>
        <v>-2856.5269485850122</v>
      </c>
    </row>
    <row r="32" spans="1:16">
      <c r="A32" s="115">
        <v>24</v>
      </c>
      <c r="B32" s="101">
        <v>43911</v>
      </c>
      <c r="C32" s="102">
        <v>2</v>
      </c>
      <c r="D32" s="103">
        <v>-1</v>
      </c>
      <c r="E32" s="95">
        <v>-1</v>
      </c>
      <c r="F32" s="59">
        <v>-1</v>
      </c>
      <c r="G32" s="18">
        <f t="shared" si="1"/>
        <v>142561.06490735101</v>
      </c>
      <c r="H32" s="18">
        <f t="shared" si="2"/>
        <v>117667.43772799829</v>
      </c>
      <c r="I32" s="18">
        <f t="shared" si="3"/>
        <v>89590.206864121254</v>
      </c>
      <c r="J32" s="63">
        <f t="shared" si="10"/>
        <v>4409.1051002273507</v>
      </c>
      <c r="K32" s="64">
        <f t="shared" si="10"/>
        <v>3639.1991049896378</v>
      </c>
      <c r="L32" s="65">
        <f t="shared" si="10"/>
        <v>2770.8311401274614</v>
      </c>
      <c r="M32" s="37">
        <f t="shared" si="5"/>
        <v>-4409.1051002273507</v>
      </c>
      <c r="N32" s="38">
        <f t="shared" si="6"/>
        <v>-3639.1991049896378</v>
      </c>
      <c r="O32" s="39">
        <f t="shared" si="7"/>
        <v>-2770.8311401274614</v>
      </c>
    </row>
    <row r="33" spans="1:16">
      <c r="A33" s="115">
        <v>25</v>
      </c>
      <c r="B33" s="101">
        <v>43912</v>
      </c>
      <c r="C33" s="102">
        <v>1</v>
      </c>
      <c r="D33" s="103">
        <v>1.27</v>
      </c>
      <c r="E33" s="95">
        <v>1.5</v>
      </c>
      <c r="F33" s="59">
        <v>-1</v>
      </c>
      <c r="G33" s="18">
        <f t="shared" ref="G33:I34" si="13">IF(D33="","",G32+M33)</f>
        <v>147992.64148032109</v>
      </c>
      <c r="H33" s="18">
        <f t="shared" si="13"/>
        <v>122962.47242575821</v>
      </c>
      <c r="I33" s="18">
        <f t="shared" si="13"/>
        <v>86902.500658197619</v>
      </c>
      <c r="J33" s="63">
        <f t="shared" si="10"/>
        <v>4276.8319472205303</v>
      </c>
      <c r="K33" s="64">
        <f t="shared" si="10"/>
        <v>3530.0231318399483</v>
      </c>
      <c r="L33" s="65">
        <f t="shared" si="10"/>
        <v>2687.7062059236378</v>
      </c>
      <c r="M33" s="37">
        <f t="shared" ref="M33:O34" si="14">IF(D33="","",J33*D33)</f>
        <v>5431.5765729700734</v>
      </c>
      <c r="N33" s="38">
        <f t="shared" si="14"/>
        <v>5295.034697759922</v>
      </c>
      <c r="O33" s="39">
        <f t="shared" si="14"/>
        <v>-2687.7062059236378</v>
      </c>
    </row>
    <row r="34" spans="1:16">
      <c r="A34" s="115">
        <v>26</v>
      </c>
      <c r="B34" s="101">
        <v>43915</v>
      </c>
      <c r="C34" s="102">
        <v>1</v>
      </c>
      <c r="D34" s="103">
        <v>1.27</v>
      </c>
      <c r="E34" s="95">
        <v>-1</v>
      </c>
      <c r="F34" s="59">
        <v>-1</v>
      </c>
      <c r="G34" s="18">
        <f t="shared" si="13"/>
        <v>153631.16112072131</v>
      </c>
      <c r="H34" s="18">
        <f t="shared" si="13"/>
        <v>119273.59825298547</v>
      </c>
      <c r="I34" s="18">
        <f t="shared" si="13"/>
        <v>84295.425638451692</v>
      </c>
      <c r="J34" s="63">
        <f t="shared" si="10"/>
        <v>4439.7792444096331</v>
      </c>
      <c r="K34" s="64">
        <f t="shared" si="10"/>
        <v>3688.8741727727465</v>
      </c>
      <c r="L34" s="65">
        <f t="shared" si="10"/>
        <v>2607.0750197459288</v>
      </c>
      <c r="M34" s="37">
        <f t="shared" si="14"/>
        <v>5638.5196404002345</v>
      </c>
      <c r="N34" s="38">
        <f t="shared" si="14"/>
        <v>-3688.8741727727465</v>
      </c>
      <c r="O34" s="39">
        <f t="shared" si="14"/>
        <v>-2607.0750197459288</v>
      </c>
    </row>
    <row r="35" spans="1:16">
      <c r="A35" s="115">
        <v>27</v>
      </c>
      <c r="B35" s="101">
        <v>43918</v>
      </c>
      <c r="C35" s="102">
        <v>2</v>
      </c>
      <c r="D35" s="103">
        <v>1.27</v>
      </c>
      <c r="E35" s="95">
        <v>1.5</v>
      </c>
      <c r="F35" s="59">
        <v>2</v>
      </c>
      <c r="G35" s="18">
        <f t="shared" si="1"/>
        <v>159484.50835942078</v>
      </c>
      <c r="H35" s="18">
        <f t="shared" si="2"/>
        <v>124640.91017436981</v>
      </c>
      <c r="I35" s="18">
        <f t="shared" si="3"/>
        <v>89353.151176758794</v>
      </c>
      <c r="J35" s="63">
        <f t="shared" si="10"/>
        <v>4608.934833621639</v>
      </c>
      <c r="K35" s="64">
        <f t="shared" si="10"/>
        <v>3578.2079475895644</v>
      </c>
      <c r="L35" s="65">
        <f t="shared" si="10"/>
        <v>2528.8627691535507</v>
      </c>
      <c r="M35" s="37">
        <f t="shared" si="5"/>
        <v>5853.3472386994817</v>
      </c>
      <c r="N35" s="38">
        <f t="shared" si="6"/>
        <v>5367.3119213843465</v>
      </c>
      <c r="O35" s="39">
        <f t="shared" si="7"/>
        <v>5057.7255383071015</v>
      </c>
    </row>
    <row r="36" spans="1:16">
      <c r="A36" s="115">
        <v>28</v>
      </c>
      <c r="B36" s="101">
        <v>43924</v>
      </c>
      <c r="C36" s="102">
        <v>1</v>
      </c>
      <c r="D36" s="103">
        <v>-1</v>
      </c>
      <c r="E36" s="95">
        <v>-1</v>
      </c>
      <c r="F36" s="59">
        <v>-1</v>
      </c>
      <c r="G36" s="18">
        <f t="shared" ref="G36:I37" si="15">IF(D36="","",G35+M36)</f>
        <v>154699.97310863817</v>
      </c>
      <c r="H36" s="18">
        <f t="shared" si="15"/>
        <v>120901.68286913872</v>
      </c>
      <c r="I36" s="18">
        <f t="shared" si="15"/>
        <v>86672.556641456031</v>
      </c>
      <c r="J36" s="63">
        <f t="shared" si="10"/>
        <v>4784.5352507826228</v>
      </c>
      <c r="K36" s="64">
        <f t="shared" si="10"/>
        <v>3739.2273052310943</v>
      </c>
      <c r="L36" s="65">
        <f t="shared" si="10"/>
        <v>2680.5945353027637</v>
      </c>
      <c r="M36" s="37">
        <f t="shared" ref="M36:O37" si="16">IF(D36="","",J36*D36)</f>
        <v>-4784.5352507826228</v>
      </c>
      <c r="N36" s="38">
        <f t="shared" si="16"/>
        <v>-3739.2273052310943</v>
      </c>
      <c r="O36" s="39">
        <f t="shared" si="16"/>
        <v>-2680.5945353027637</v>
      </c>
    </row>
    <row r="37" spans="1:16">
      <c r="A37" s="115">
        <v>29</v>
      </c>
      <c r="B37" s="101">
        <v>43927</v>
      </c>
      <c r="C37" s="102">
        <v>1</v>
      </c>
      <c r="D37" s="103">
        <v>1.27</v>
      </c>
      <c r="E37" s="95">
        <v>1.5</v>
      </c>
      <c r="F37" s="59">
        <v>-1</v>
      </c>
      <c r="G37" s="18">
        <f t="shared" si="15"/>
        <v>160594.04208407729</v>
      </c>
      <c r="H37" s="18">
        <f t="shared" si="15"/>
        <v>126342.25859824996</v>
      </c>
      <c r="I37" s="18">
        <f t="shared" si="15"/>
        <v>84072.379942212356</v>
      </c>
      <c r="J37" s="63">
        <f t="shared" si="10"/>
        <v>4640.9991932591447</v>
      </c>
      <c r="K37" s="64">
        <f t="shared" si="10"/>
        <v>3627.0504860741617</v>
      </c>
      <c r="L37" s="65">
        <f t="shared" si="10"/>
        <v>2600.176699243681</v>
      </c>
      <c r="M37" s="37">
        <f t="shared" si="16"/>
        <v>5894.0689754391142</v>
      </c>
      <c r="N37" s="38">
        <f t="shared" si="16"/>
        <v>5440.5757291112423</v>
      </c>
      <c r="O37" s="39">
        <f t="shared" si="16"/>
        <v>-2600.176699243681</v>
      </c>
    </row>
    <row r="38" spans="1:16">
      <c r="A38" s="115">
        <v>30</v>
      </c>
      <c r="B38" s="101">
        <v>43928</v>
      </c>
      <c r="C38" s="102">
        <v>2</v>
      </c>
      <c r="D38" s="103">
        <v>-1</v>
      </c>
      <c r="E38" s="95">
        <v>-1</v>
      </c>
      <c r="F38" s="59">
        <v>-1</v>
      </c>
      <c r="G38" s="18">
        <f t="shared" ref="G38:I38" si="17">IF(D38="","",G37+M38)</f>
        <v>155776.22082155498</v>
      </c>
      <c r="H38" s="18">
        <f t="shared" si="17"/>
        <v>122551.99084030246</v>
      </c>
      <c r="I38" s="18">
        <f t="shared" si="17"/>
        <v>81550.208543945992</v>
      </c>
      <c r="J38" s="63">
        <f t="shared" si="10"/>
        <v>4817.8212625223186</v>
      </c>
      <c r="K38" s="64">
        <f t="shared" si="10"/>
        <v>3790.2677579474985</v>
      </c>
      <c r="L38" s="65">
        <f t="shared" si="10"/>
        <v>2522.1713982663705</v>
      </c>
      <c r="M38" s="37">
        <f t="shared" ref="M38:O38" si="18">IF(D38="","",J38*D38)</f>
        <v>-4817.8212625223186</v>
      </c>
      <c r="N38" s="38">
        <f t="shared" si="18"/>
        <v>-3790.2677579474985</v>
      </c>
      <c r="O38" s="39">
        <f t="shared" si="18"/>
        <v>-2522.1713982663705</v>
      </c>
    </row>
    <row r="39" spans="1:16">
      <c r="A39" s="115">
        <v>31</v>
      </c>
      <c r="B39" s="101">
        <v>43932</v>
      </c>
      <c r="C39" s="102">
        <v>2</v>
      </c>
      <c r="D39" s="103">
        <v>1.27</v>
      </c>
      <c r="E39" s="95">
        <v>1.5</v>
      </c>
      <c r="F39" s="59">
        <v>-1</v>
      </c>
      <c r="G39" s="18">
        <f t="shared" si="1"/>
        <v>161711.29483485623</v>
      </c>
      <c r="H39" s="18">
        <f t="shared" si="2"/>
        <v>128066.83042811607</v>
      </c>
      <c r="I39" s="96">
        <f t="shared" si="3"/>
        <v>79103.702287627617</v>
      </c>
      <c r="J39" s="63">
        <f t="shared" si="10"/>
        <v>4673.2866246466492</v>
      </c>
      <c r="K39" s="64">
        <f t="shared" si="10"/>
        <v>3676.5597252090743</v>
      </c>
      <c r="L39" s="65">
        <f t="shared" si="10"/>
        <v>2446.5062563183801</v>
      </c>
      <c r="M39" s="37">
        <f t="shared" si="5"/>
        <v>5935.074013301245</v>
      </c>
      <c r="N39" s="38">
        <f t="shared" si="6"/>
        <v>5514.8395878136116</v>
      </c>
      <c r="O39" s="39">
        <f t="shared" si="7"/>
        <v>-2446.5062563183801</v>
      </c>
    </row>
    <row r="40" spans="1:16">
      <c r="A40" s="115">
        <v>32</v>
      </c>
      <c r="B40" s="101">
        <v>43933</v>
      </c>
      <c r="C40" s="102">
        <v>2</v>
      </c>
      <c r="D40" s="103">
        <v>1.27</v>
      </c>
      <c r="E40" s="95">
        <v>1.5</v>
      </c>
      <c r="F40" s="59">
        <v>2</v>
      </c>
      <c r="G40" s="18">
        <f t="shared" si="1"/>
        <v>167872.49516806426</v>
      </c>
      <c r="H40" s="18">
        <f t="shared" si="2"/>
        <v>133829.8377973813</v>
      </c>
      <c r="I40" s="18">
        <f t="shared" si="3"/>
        <v>83849.924424885277</v>
      </c>
      <c r="J40" s="63">
        <f t="shared" si="10"/>
        <v>4851.3388450456869</v>
      </c>
      <c r="K40" s="64">
        <f t="shared" si="10"/>
        <v>3842.0049128434821</v>
      </c>
      <c r="L40" s="65">
        <f t="shared" si="10"/>
        <v>2373.1110686288284</v>
      </c>
      <c r="M40" s="37">
        <f t="shared" si="5"/>
        <v>6161.2003332080221</v>
      </c>
      <c r="N40" s="38">
        <f t="shared" si="6"/>
        <v>5763.0073692652231</v>
      </c>
      <c r="O40" s="39">
        <f t="shared" si="7"/>
        <v>4746.2221372576569</v>
      </c>
    </row>
    <row r="41" spans="1:16">
      <c r="A41" s="115">
        <v>33</v>
      </c>
      <c r="B41" s="101">
        <v>43935</v>
      </c>
      <c r="C41" s="102">
        <v>2</v>
      </c>
      <c r="D41" s="103">
        <v>-1</v>
      </c>
      <c r="E41" s="95">
        <v>-1</v>
      </c>
      <c r="F41" s="59">
        <v>-1</v>
      </c>
      <c r="G41" s="18">
        <f t="shared" si="1"/>
        <v>162836.32031302233</v>
      </c>
      <c r="H41" s="18">
        <f t="shared" si="2"/>
        <v>129814.94266345986</v>
      </c>
      <c r="I41" s="18">
        <f t="shared" si="3"/>
        <v>81334.426692138717</v>
      </c>
      <c r="J41" s="63">
        <f t="shared" si="10"/>
        <v>5036.1748550419279</v>
      </c>
      <c r="K41" s="64">
        <f t="shared" si="10"/>
        <v>4014.8951339214386</v>
      </c>
      <c r="L41" s="65">
        <f t="shared" si="10"/>
        <v>2515.4977327465585</v>
      </c>
      <c r="M41" s="37">
        <f t="shared" si="5"/>
        <v>-5036.1748550419279</v>
      </c>
      <c r="N41" s="38">
        <f t="shared" si="6"/>
        <v>-4014.8951339214386</v>
      </c>
      <c r="O41" s="39">
        <f t="shared" si="7"/>
        <v>-2515.4977327465585</v>
      </c>
      <c r="P41" t="s">
        <v>79</v>
      </c>
    </row>
    <row r="42" spans="1:16">
      <c r="A42" s="115">
        <v>34</v>
      </c>
      <c r="B42" s="101">
        <v>43935</v>
      </c>
      <c r="C42" s="102">
        <v>1</v>
      </c>
      <c r="D42" s="103">
        <v>1.27</v>
      </c>
      <c r="E42" s="95">
        <v>1.5</v>
      </c>
      <c r="F42" s="59">
        <v>2</v>
      </c>
      <c r="G42" s="18">
        <f t="shared" si="1"/>
        <v>169040.38411694847</v>
      </c>
      <c r="H42" s="18">
        <f t="shared" si="2"/>
        <v>135656.61508331556</v>
      </c>
      <c r="I42" s="18">
        <f t="shared" si="3"/>
        <v>86214.492293667034</v>
      </c>
      <c r="J42" s="63">
        <f t="shared" si="10"/>
        <v>4885.0896093906695</v>
      </c>
      <c r="K42" s="64">
        <f t="shared" si="10"/>
        <v>3894.448279903796</v>
      </c>
      <c r="L42" s="65">
        <f t="shared" si="10"/>
        <v>2440.0328007641615</v>
      </c>
      <c r="M42" s="37">
        <f>IF(D42="","",J42*D42)</f>
        <v>6204.0638039261503</v>
      </c>
      <c r="N42" s="38">
        <f t="shared" si="6"/>
        <v>5841.672419855694</v>
      </c>
      <c r="O42" s="39">
        <f t="shared" si="7"/>
        <v>4880.065601528323</v>
      </c>
    </row>
    <row r="43" spans="1:16">
      <c r="A43" s="116">
        <v>35</v>
      </c>
      <c r="B43" s="101">
        <v>43940</v>
      </c>
      <c r="C43" s="102">
        <v>1</v>
      </c>
      <c r="D43" s="103">
        <v>-1</v>
      </c>
      <c r="E43" s="95">
        <v>-1</v>
      </c>
      <c r="F43" s="59">
        <v>-1</v>
      </c>
      <c r="G43" s="18">
        <f>IF(D43="","",G42+M43)</f>
        <v>163969.17259344002</v>
      </c>
      <c r="H43" s="18">
        <f>IF(E43="","",H42+N43)</f>
        <v>131586.91663081609</v>
      </c>
      <c r="I43" s="18">
        <f>IF(F43="","",I42+O43)</f>
        <v>83628.057524857024</v>
      </c>
      <c r="J43" s="63">
        <f t="shared" si="10"/>
        <v>5071.2115235084539</v>
      </c>
      <c r="K43" s="64">
        <f t="shared" si="10"/>
        <v>4069.6984524994668</v>
      </c>
      <c r="L43" s="65">
        <f t="shared" si="10"/>
        <v>2586.4347688100111</v>
      </c>
      <c r="M43" s="37">
        <f t="shared" si="5"/>
        <v>-5071.2115235084539</v>
      </c>
      <c r="N43" s="38">
        <f t="shared" si="6"/>
        <v>-4069.6984524994668</v>
      </c>
      <c r="O43" s="39">
        <f t="shared" si="7"/>
        <v>-2586.4347688100111</v>
      </c>
    </row>
    <row r="44" spans="1:16">
      <c r="A44" s="115">
        <v>36</v>
      </c>
      <c r="B44" s="101">
        <v>43949</v>
      </c>
      <c r="C44" s="102">
        <v>2</v>
      </c>
      <c r="D44" s="103">
        <v>-1</v>
      </c>
      <c r="E44" s="95">
        <v>-1</v>
      </c>
      <c r="F44" s="59">
        <v>-1</v>
      </c>
      <c r="G44" s="18">
        <f t="shared" ref="G44:G58" si="19">IF(D44="","",G43+M44)</f>
        <v>159050.09741563682</v>
      </c>
      <c r="H44" s="18">
        <f t="shared" ref="H44:H58" si="20">IF(E44="","",H43+N44)</f>
        <v>127639.30913189161</v>
      </c>
      <c r="I44" s="18">
        <f t="shared" ref="I44:I58" si="21">IF(F44="","",I43+O44)</f>
        <v>81119.21579911132</v>
      </c>
      <c r="J44" s="63">
        <f t="shared" si="10"/>
        <v>4919.0751778031999</v>
      </c>
      <c r="K44" s="64">
        <f t="shared" si="10"/>
        <v>3947.607498924483</v>
      </c>
      <c r="L44" s="65">
        <f t="shared" si="10"/>
        <v>2508.8417257457108</v>
      </c>
      <c r="M44" s="37">
        <f>IF(D44="","",J44*D44)</f>
        <v>-4919.0751778031999</v>
      </c>
      <c r="N44" s="38">
        <f t="shared" si="6"/>
        <v>-3947.607498924483</v>
      </c>
      <c r="O44" s="39">
        <f t="shared" si="7"/>
        <v>-2508.8417257457108</v>
      </c>
    </row>
    <row r="45" spans="1:16">
      <c r="A45" s="115">
        <v>37</v>
      </c>
      <c r="B45" s="101">
        <v>43955</v>
      </c>
      <c r="C45" s="102">
        <v>2</v>
      </c>
      <c r="D45" s="103">
        <v>1.27</v>
      </c>
      <c r="E45" s="95">
        <v>1.5</v>
      </c>
      <c r="F45" s="59">
        <v>2</v>
      </c>
      <c r="G45" s="18">
        <f t="shared" si="19"/>
        <v>165109.90612717258</v>
      </c>
      <c r="H45" s="18">
        <f t="shared" si="20"/>
        <v>133383.07804282673</v>
      </c>
      <c r="I45" s="18">
        <f t="shared" si="21"/>
        <v>85986.368747058004</v>
      </c>
      <c r="J45" s="63">
        <f t="shared" si="10"/>
        <v>4771.5029224691043</v>
      </c>
      <c r="K45" s="64">
        <f t="shared" si="10"/>
        <v>3829.1792739567486</v>
      </c>
      <c r="L45" s="65">
        <f t="shared" si="10"/>
        <v>2433.5764739733395</v>
      </c>
      <c r="M45" s="37">
        <f t="shared" si="5"/>
        <v>6059.808711535763</v>
      </c>
      <c r="N45" s="38">
        <f t="shared" si="6"/>
        <v>5743.7689109351231</v>
      </c>
      <c r="O45" s="39">
        <f t="shared" si="7"/>
        <v>4867.152947946679</v>
      </c>
    </row>
    <row r="46" spans="1:16">
      <c r="A46" s="115">
        <v>38</v>
      </c>
      <c r="B46" s="101">
        <v>43957</v>
      </c>
      <c r="C46" s="102">
        <v>1</v>
      </c>
      <c r="D46" s="103">
        <v>-1</v>
      </c>
      <c r="E46" s="95">
        <v>-1</v>
      </c>
      <c r="F46" s="59">
        <v>-1</v>
      </c>
      <c r="G46" s="18">
        <f t="shared" si="19"/>
        <v>160156.60894335739</v>
      </c>
      <c r="H46" s="18">
        <f t="shared" si="20"/>
        <v>129381.58570154193</v>
      </c>
      <c r="I46" s="18">
        <f t="shared" si="21"/>
        <v>83406.777684646266</v>
      </c>
      <c r="J46" s="63">
        <f t="shared" ref="J46:L58" si="22">IF(G45="","",G45*$J$6/100)</f>
        <v>4953.297183815177</v>
      </c>
      <c r="K46" s="64">
        <f t="shared" si="22"/>
        <v>4001.492341284802</v>
      </c>
      <c r="L46" s="65">
        <f t="shared" si="22"/>
        <v>2579.59106241174</v>
      </c>
      <c r="M46" s="37">
        <f t="shared" si="5"/>
        <v>-4953.297183815177</v>
      </c>
      <c r="N46" s="38">
        <f t="shared" si="6"/>
        <v>-4001.492341284802</v>
      </c>
      <c r="O46" s="39">
        <f t="shared" si="7"/>
        <v>-2579.59106241174</v>
      </c>
    </row>
    <row r="47" spans="1:16">
      <c r="A47" s="115">
        <v>39</v>
      </c>
      <c r="B47" s="101">
        <v>43966</v>
      </c>
      <c r="C47" s="102">
        <v>1</v>
      </c>
      <c r="D47" s="103">
        <v>1.27</v>
      </c>
      <c r="E47" s="95">
        <v>1.5</v>
      </c>
      <c r="F47" s="59">
        <v>2</v>
      </c>
      <c r="G47" s="18">
        <f t="shared" si="19"/>
        <v>166258.5757440993</v>
      </c>
      <c r="H47" s="18">
        <f t="shared" si="20"/>
        <v>135203.75705811131</v>
      </c>
      <c r="I47" s="18">
        <f t="shared" si="21"/>
        <v>88411.184345725036</v>
      </c>
      <c r="J47" s="63">
        <f t="shared" si="22"/>
        <v>4804.6982683007218</v>
      </c>
      <c r="K47" s="64">
        <f t="shared" si="22"/>
        <v>3881.447571046258</v>
      </c>
      <c r="L47" s="65">
        <f t="shared" si="22"/>
        <v>2502.2033305393879</v>
      </c>
      <c r="M47" s="37">
        <f t="shared" si="5"/>
        <v>6101.9668007419168</v>
      </c>
      <c r="N47" s="38">
        <f t="shared" si="6"/>
        <v>5822.1713565693872</v>
      </c>
      <c r="O47" s="39">
        <f t="shared" si="7"/>
        <v>5004.4066610787759</v>
      </c>
    </row>
    <row r="48" spans="1:16">
      <c r="A48" s="115">
        <v>40</v>
      </c>
      <c r="B48" s="101">
        <v>43970</v>
      </c>
      <c r="C48" s="102">
        <v>2</v>
      </c>
      <c r="D48" s="103">
        <v>-1</v>
      </c>
      <c r="E48" s="95">
        <v>-1</v>
      </c>
      <c r="F48" s="59">
        <v>-1</v>
      </c>
      <c r="G48" s="18">
        <f t="shared" si="19"/>
        <v>161270.81847177632</v>
      </c>
      <c r="H48" s="18">
        <f t="shared" si="20"/>
        <v>131147.64434636798</v>
      </c>
      <c r="I48" s="18">
        <f t="shared" si="21"/>
        <v>85758.848815353282</v>
      </c>
      <c r="J48" s="63">
        <f t="shared" si="22"/>
        <v>4987.7572723229787</v>
      </c>
      <c r="K48" s="64">
        <f t="shared" si="22"/>
        <v>4056.1127117433393</v>
      </c>
      <c r="L48" s="65">
        <f t="shared" si="22"/>
        <v>2652.3355303717508</v>
      </c>
      <c r="M48" s="37">
        <f t="shared" si="5"/>
        <v>-4987.7572723229787</v>
      </c>
      <c r="N48" s="38">
        <f t="shared" si="6"/>
        <v>-4056.1127117433393</v>
      </c>
      <c r="O48" s="39">
        <f t="shared" si="7"/>
        <v>-2652.3355303717508</v>
      </c>
    </row>
    <row r="49" spans="1:15">
      <c r="A49" s="115">
        <v>41</v>
      </c>
      <c r="B49" s="101">
        <v>43973</v>
      </c>
      <c r="C49" s="102">
        <v>1</v>
      </c>
      <c r="D49" s="103">
        <v>1.27</v>
      </c>
      <c r="E49" s="95">
        <v>1.5</v>
      </c>
      <c r="F49" s="60">
        <v>2</v>
      </c>
      <c r="G49" s="18">
        <f t="shared" si="19"/>
        <v>167415.23665555101</v>
      </c>
      <c r="H49" s="18">
        <f t="shared" si="20"/>
        <v>137049.28834195453</v>
      </c>
      <c r="I49" s="18">
        <f t="shared" si="21"/>
        <v>90904.379744274484</v>
      </c>
      <c r="J49" s="63">
        <f t="shared" si="22"/>
        <v>4838.1245541532899</v>
      </c>
      <c r="K49" s="64">
        <f t="shared" si="22"/>
        <v>3934.4293303910395</v>
      </c>
      <c r="L49" s="65">
        <f t="shared" si="22"/>
        <v>2572.7654644605982</v>
      </c>
      <c r="M49" s="37">
        <f t="shared" si="5"/>
        <v>6144.4181837746783</v>
      </c>
      <c r="N49" s="38">
        <f t="shared" si="6"/>
        <v>5901.643995586559</v>
      </c>
      <c r="O49" s="39">
        <f t="shared" si="7"/>
        <v>5145.5309289211964</v>
      </c>
    </row>
    <row r="50" spans="1:15">
      <c r="A50" s="115">
        <v>42</v>
      </c>
      <c r="B50" s="101">
        <v>43977</v>
      </c>
      <c r="C50" s="102">
        <v>2</v>
      </c>
      <c r="D50" s="103">
        <v>-1</v>
      </c>
      <c r="E50" s="95">
        <v>-1</v>
      </c>
      <c r="F50" s="59">
        <v>-1</v>
      </c>
      <c r="G50" s="18">
        <f t="shared" si="19"/>
        <v>162392.77955588448</v>
      </c>
      <c r="H50" s="18">
        <f t="shared" si="20"/>
        <v>132937.8096916959</v>
      </c>
      <c r="I50" s="18">
        <f t="shared" si="21"/>
        <v>88177.248351946255</v>
      </c>
      <c r="J50" s="63">
        <f t="shared" si="22"/>
        <v>5022.4570996665307</v>
      </c>
      <c r="K50" s="64">
        <f t="shared" si="22"/>
        <v>4111.4786502586358</v>
      </c>
      <c r="L50" s="65">
        <f t="shared" si="22"/>
        <v>2727.1313923282346</v>
      </c>
      <c r="M50" s="37">
        <f t="shared" si="5"/>
        <v>-5022.4570996665307</v>
      </c>
      <c r="N50" s="38">
        <f t="shared" si="6"/>
        <v>-4111.4786502586358</v>
      </c>
      <c r="O50" s="39">
        <f t="shared" si="7"/>
        <v>-2727.1313923282346</v>
      </c>
    </row>
    <row r="51" spans="1:15">
      <c r="A51" s="115">
        <v>43</v>
      </c>
      <c r="B51" s="101">
        <v>43983</v>
      </c>
      <c r="C51" s="102">
        <v>2</v>
      </c>
      <c r="D51" s="103">
        <v>-1</v>
      </c>
      <c r="E51" s="95">
        <v>-1</v>
      </c>
      <c r="F51" s="59">
        <v>-1</v>
      </c>
      <c r="G51" s="18">
        <f t="shared" si="19"/>
        <v>157520.99616920794</v>
      </c>
      <c r="H51" s="18">
        <f t="shared" si="20"/>
        <v>128949.67540094502</v>
      </c>
      <c r="I51" s="18">
        <f t="shared" si="21"/>
        <v>85531.930901387866</v>
      </c>
      <c r="J51" s="63">
        <f t="shared" si="22"/>
        <v>4871.7833866765341</v>
      </c>
      <c r="K51" s="64">
        <f t="shared" si="22"/>
        <v>3988.134290750877</v>
      </c>
      <c r="L51" s="65">
        <f t="shared" si="22"/>
        <v>2645.3174505583879</v>
      </c>
      <c r="M51" s="37">
        <f t="shared" si="5"/>
        <v>-4871.7833866765341</v>
      </c>
      <c r="N51" s="38">
        <f t="shared" si="6"/>
        <v>-3988.134290750877</v>
      </c>
      <c r="O51" s="39">
        <f t="shared" si="7"/>
        <v>-2645.3174505583879</v>
      </c>
    </row>
    <row r="52" spans="1:15">
      <c r="A52" s="115">
        <v>44</v>
      </c>
      <c r="B52" s="101">
        <v>43988</v>
      </c>
      <c r="C52" s="102">
        <v>1</v>
      </c>
      <c r="D52" s="103">
        <v>1.27</v>
      </c>
      <c r="E52" s="95">
        <v>1.5</v>
      </c>
      <c r="F52" s="59">
        <v>-1</v>
      </c>
      <c r="G52" s="18">
        <f t="shared" si="19"/>
        <v>163522.54612325475</v>
      </c>
      <c r="H52" s="18">
        <f t="shared" si="20"/>
        <v>134752.41079398754</v>
      </c>
      <c r="I52" s="18">
        <f t="shared" si="21"/>
        <v>82965.972974346238</v>
      </c>
      <c r="J52" s="63">
        <f t="shared" si="22"/>
        <v>4725.6298850762378</v>
      </c>
      <c r="K52" s="64">
        <f t="shared" si="22"/>
        <v>3868.490262028351</v>
      </c>
      <c r="L52" s="65">
        <f t="shared" si="22"/>
        <v>2565.9579270416357</v>
      </c>
      <c r="M52" s="37">
        <f t="shared" si="5"/>
        <v>6001.5499540468218</v>
      </c>
      <c r="N52" s="38">
        <f t="shared" si="6"/>
        <v>5802.735393042527</v>
      </c>
      <c r="O52" s="39">
        <f t="shared" si="7"/>
        <v>-2565.9579270416357</v>
      </c>
    </row>
    <row r="53" spans="1:15">
      <c r="A53" s="115">
        <v>45</v>
      </c>
      <c r="B53" s="101">
        <v>43995</v>
      </c>
      <c r="C53" s="102">
        <v>1</v>
      </c>
      <c r="D53" s="103">
        <v>-1</v>
      </c>
      <c r="E53" s="95">
        <v>-1</v>
      </c>
      <c r="F53" s="59">
        <v>-1</v>
      </c>
      <c r="G53" s="18">
        <f t="shared" si="19"/>
        <v>158616.86973955712</v>
      </c>
      <c r="H53" s="18">
        <f t="shared" si="20"/>
        <v>130709.83847016792</v>
      </c>
      <c r="I53" s="18">
        <f t="shared" si="21"/>
        <v>80476.993785115847</v>
      </c>
      <c r="J53" s="63">
        <f t="shared" si="22"/>
        <v>4905.6763836976424</v>
      </c>
      <c r="K53" s="64">
        <f t="shared" si="22"/>
        <v>4042.572323819626</v>
      </c>
      <c r="L53" s="65">
        <f t="shared" si="22"/>
        <v>2488.979189230387</v>
      </c>
      <c r="M53" s="37">
        <f t="shared" si="5"/>
        <v>-4905.6763836976424</v>
      </c>
      <c r="N53" s="38">
        <f t="shared" si="6"/>
        <v>-4042.572323819626</v>
      </c>
      <c r="O53" s="39">
        <f t="shared" si="7"/>
        <v>-2488.979189230387</v>
      </c>
    </row>
    <row r="54" spans="1:15">
      <c r="A54" s="115">
        <v>46</v>
      </c>
      <c r="B54" s="101">
        <v>43997</v>
      </c>
      <c r="C54" s="102">
        <v>2</v>
      </c>
      <c r="D54" s="103">
        <v>1.27</v>
      </c>
      <c r="E54" s="95">
        <v>1.5</v>
      </c>
      <c r="F54" s="59">
        <v>2</v>
      </c>
      <c r="G54" s="18">
        <f t="shared" si="19"/>
        <v>164660.17247663424</v>
      </c>
      <c r="H54" s="18">
        <f t="shared" si="20"/>
        <v>136591.78120132547</v>
      </c>
      <c r="I54" s="18">
        <f t="shared" si="21"/>
        <v>85305.613412222796</v>
      </c>
      <c r="J54" s="63">
        <f t="shared" si="22"/>
        <v>4758.5060921867134</v>
      </c>
      <c r="K54" s="64">
        <f t="shared" si="22"/>
        <v>3921.295154105037</v>
      </c>
      <c r="L54" s="65">
        <f t="shared" si="22"/>
        <v>2414.3098135534756</v>
      </c>
      <c r="M54" s="37">
        <f t="shared" si="5"/>
        <v>6043.302737077126</v>
      </c>
      <c r="N54" s="38">
        <f t="shared" si="6"/>
        <v>5881.9427311575555</v>
      </c>
      <c r="O54" s="39">
        <f t="shared" si="7"/>
        <v>4828.6196271069512</v>
      </c>
    </row>
    <row r="55" spans="1:15">
      <c r="A55" s="115">
        <v>47</v>
      </c>
      <c r="B55" s="101">
        <v>43998</v>
      </c>
      <c r="C55" s="102">
        <v>1</v>
      </c>
      <c r="D55" s="103">
        <v>1.27</v>
      </c>
      <c r="E55" s="95">
        <v>1.5</v>
      </c>
      <c r="F55" s="59">
        <v>2</v>
      </c>
      <c r="G55" s="18">
        <f t="shared" si="19"/>
        <v>170933.725047994</v>
      </c>
      <c r="H55" s="18">
        <f t="shared" si="20"/>
        <v>142738.41135538512</v>
      </c>
      <c r="I55" s="18">
        <f t="shared" si="21"/>
        <v>90423.95021695616</v>
      </c>
      <c r="J55" s="63">
        <f t="shared" si="22"/>
        <v>4939.8051742990265</v>
      </c>
      <c r="K55" s="64">
        <f t="shared" si="22"/>
        <v>4097.753436039764</v>
      </c>
      <c r="L55" s="65">
        <f t="shared" si="22"/>
        <v>2559.1684023666839</v>
      </c>
      <c r="M55" s="37">
        <f t="shared" si="5"/>
        <v>6273.5525713597635</v>
      </c>
      <c r="N55" s="38">
        <f t="shared" si="6"/>
        <v>6146.630154059646</v>
      </c>
      <c r="O55" s="39">
        <f t="shared" si="7"/>
        <v>5118.3368047333679</v>
      </c>
    </row>
    <row r="56" spans="1:15">
      <c r="A56" s="115">
        <v>48</v>
      </c>
      <c r="B56" s="101">
        <v>44003</v>
      </c>
      <c r="C56" s="102">
        <v>1</v>
      </c>
      <c r="D56" s="103">
        <v>-1</v>
      </c>
      <c r="E56" s="95">
        <v>-1</v>
      </c>
      <c r="F56" s="59">
        <v>-1</v>
      </c>
      <c r="G56" s="18">
        <f t="shared" si="19"/>
        <v>165805.71329655417</v>
      </c>
      <c r="H56" s="18">
        <f t="shared" si="20"/>
        <v>138456.25901472356</v>
      </c>
      <c r="I56" s="18">
        <f t="shared" si="21"/>
        <v>87711.231710447479</v>
      </c>
      <c r="J56" s="63">
        <f t="shared" si="22"/>
        <v>5128.0117514398198</v>
      </c>
      <c r="K56" s="64">
        <f t="shared" si="22"/>
        <v>4282.1523406615543</v>
      </c>
      <c r="L56" s="65">
        <f t="shared" si="22"/>
        <v>2712.7185065086851</v>
      </c>
      <c r="M56" s="37">
        <f t="shared" si="5"/>
        <v>-5128.0117514398198</v>
      </c>
      <c r="N56" s="38">
        <f t="shared" si="6"/>
        <v>-4282.1523406615543</v>
      </c>
      <c r="O56" s="39">
        <f t="shared" si="7"/>
        <v>-2712.7185065086851</v>
      </c>
    </row>
    <row r="57" spans="1:15">
      <c r="A57" s="115">
        <v>49</v>
      </c>
      <c r="B57" s="101">
        <v>44008</v>
      </c>
      <c r="C57" s="102">
        <v>2</v>
      </c>
      <c r="D57" s="103">
        <v>-1</v>
      </c>
      <c r="E57" s="95">
        <v>-1</v>
      </c>
      <c r="F57" s="59">
        <v>-1</v>
      </c>
      <c r="G57" s="18">
        <f t="shared" si="19"/>
        <v>160831.54189765753</v>
      </c>
      <c r="H57" s="18">
        <f t="shared" si="20"/>
        <v>134302.57124428186</v>
      </c>
      <c r="I57" s="18">
        <f t="shared" si="21"/>
        <v>85079.894759134055</v>
      </c>
      <c r="J57" s="63">
        <f t="shared" si="22"/>
        <v>4974.1713988966249</v>
      </c>
      <c r="K57" s="64">
        <f t="shared" si="22"/>
        <v>4153.6877704417066</v>
      </c>
      <c r="L57" s="65">
        <f t="shared" si="22"/>
        <v>2631.3369513134244</v>
      </c>
      <c r="M57" s="37">
        <f t="shared" si="5"/>
        <v>-4974.1713988966249</v>
      </c>
      <c r="N57" s="38">
        <f t="shared" si="6"/>
        <v>-4153.6877704417066</v>
      </c>
      <c r="O57" s="39">
        <f t="shared" si="7"/>
        <v>-2631.3369513134244</v>
      </c>
    </row>
    <row r="58" spans="1:15" ht="19.5" thickBot="1">
      <c r="A58" s="6">
        <v>50</v>
      </c>
      <c r="B58" s="118">
        <v>42931</v>
      </c>
      <c r="C58" s="102">
        <v>1</v>
      </c>
      <c r="D58" s="104">
        <v>-1</v>
      </c>
      <c r="E58" s="105">
        <v>-1</v>
      </c>
      <c r="F58" s="143">
        <v>-1</v>
      </c>
      <c r="G58" s="18">
        <f t="shared" si="19"/>
        <v>156006.59564072781</v>
      </c>
      <c r="H58" s="18">
        <f t="shared" si="20"/>
        <v>130273.49410695341</v>
      </c>
      <c r="I58" s="18">
        <f t="shared" si="21"/>
        <v>82527.497916360036</v>
      </c>
      <c r="J58" s="63">
        <f t="shared" si="22"/>
        <v>4824.9462569297257</v>
      </c>
      <c r="K58" s="64">
        <f t="shared" si="22"/>
        <v>4029.077137328456</v>
      </c>
      <c r="L58" s="65">
        <f t="shared" si="22"/>
        <v>2552.3968427740219</v>
      </c>
      <c r="M58" s="37">
        <f t="shared" si="5"/>
        <v>-4824.9462569297257</v>
      </c>
      <c r="N58" s="38">
        <f t="shared" si="6"/>
        <v>-4029.077137328456</v>
      </c>
      <c r="O58" s="39">
        <f t="shared" si="7"/>
        <v>-2552.3968427740219</v>
      </c>
    </row>
    <row r="59" spans="1:15" ht="19.5" thickBot="1">
      <c r="A59" s="6"/>
      <c r="B59" s="164" t="s">
        <v>5</v>
      </c>
      <c r="C59" s="165"/>
      <c r="D59" s="4">
        <f>COUNTIF(D9:D58,1.27)</f>
        <v>29</v>
      </c>
      <c r="E59" s="4">
        <f>COUNTIF(E9:E58,1.5)</f>
        <v>24</v>
      </c>
      <c r="F59" s="5">
        <f>COUNTIF(F9:F58,2)</f>
        <v>15</v>
      </c>
      <c r="G59" s="49">
        <f>MAX(G8:G58)</f>
        <v>170933.725047994</v>
      </c>
      <c r="H59" s="50">
        <f>MAX(H8:H58)</f>
        <v>142738.41135538512</v>
      </c>
      <c r="I59" s="51">
        <f>MAX(I8:I58)</f>
        <v>102820</v>
      </c>
      <c r="J59" s="46" t="s">
        <v>30</v>
      </c>
      <c r="K59" s="47">
        <f>ABS(B58-B9)</f>
        <v>193</v>
      </c>
      <c r="L59" s="48" t="s">
        <v>31</v>
      </c>
      <c r="M59" s="6"/>
      <c r="N59" s="3"/>
      <c r="O59" s="146"/>
    </row>
    <row r="60" spans="1:15" ht="19.5" thickBot="1">
      <c r="A60" s="6"/>
      <c r="B60" s="152" t="s">
        <v>6</v>
      </c>
      <c r="C60" s="153"/>
      <c r="D60" s="4">
        <f>COUNTIF(D9:D58,-1)</f>
        <v>21</v>
      </c>
      <c r="E60" s="4">
        <f>COUNTIF(E9:E58,-1)</f>
        <v>26</v>
      </c>
      <c r="F60" s="5">
        <f>COUNTIF(F9:F58,-1)</f>
        <v>35</v>
      </c>
      <c r="G60" s="150" t="s">
        <v>29</v>
      </c>
      <c r="H60" s="151"/>
      <c r="I60" s="160"/>
      <c r="J60" s="150" t="s">
        <v>32</v>
      </c>
      <c r="K60" s="151"/>
      <c r="L60" s="160"/>
      <c r="M60" s="6"/>
      <c r="N60" s="3"/>
      <c r="O60" s="146"/>
    </row>
    <row r="61" spans="1:15" ht="19.5" thickBot="1">
      <c r="A61" s="6"/>
      <c r="B61" s="152" t="s">
        <v>34</v>
      </c>
      <c r="C61" s="153"/>
      <c r="D61" s="4">
        <f>COUNTIF(D9:D58,0)</f>
        <v>0</v>
      </c>
      <c r="E61" s="4">
        <f>COUNTIF(E9:E58,0)</f>
        <v>0</v>
      </c>
      <c r="F61" s="4">
        <f>COUNTIF(F9:F58,0)</f>
        <v>0</v>
      </c>
      <c r="G61" s="55">
        <f>G59/G8</f>
        <v>1.70933725047994</v>
      </c>
      <c r="H61" s="56">
        <f>H59/H8</f>
        <v>1.4273841135538512</v>
      </c>
      <c r="I61" s="57">
        <f>I59/I8</f>
        <v>1.0282</v>
      </c>
      <c r="J61" s="44">
        <f>(G61-100%)*30/K59</f>
        <v>0.11025967624040518</v>
      </c>
      <c r="K61" s="44">
        <f>(H61-100%)*30/K59</f>
        <v>6.6432763764847344E-2</v>
      </c>
      <c r="L61" s="45">
        <f>(I61-100%)*30/K59</f>
        <v>4.3834196891191718E-3</v>
      </c>
      <c r="M61" s="7"/>
      <c r="N61" s="2"/>
      <c r="O61" s="147"/>
    </row>
    <row r="62" spans="1:15" ht="19.5" thickBot="1">
      <c r="A62" s="3"/>
      <c r="B62" s="150" t="s">
        <v>4</v>
      </c>
      <c r="C62" s="151"/>
      <c r="D62" s="58">
        <f>D59/(D59+D60+D61)</f>
        <v>0.57999999999999996</v>
      </c>
      <c r="E62" s="53">
        <f>E59/(E59+E60+E61)</f>
        <v>0.48</v>
      </c>
      <c r="F62" s="54">
        <f>F59/(F59+F60+F61)</f>
        <v>0.3</v>
      </c>
    </row>
    <row r="64" spans="1:15">
      <c r="D64" s="52"/>
      <c r="E64" s="52"/>
      <c r="F64" s="52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dataValidations count="4">
    <dataValidation type="list" allowBlank="1" showInputMessage="1" showErrorMessage="1" sqref="C9:C58">
      <formula1>"1,2"</formula1>
    </dataValidation>
    <dataValidation type="list" allowBlank="1" showInputMessage="1" showErrorMessage="1" sqref="D9:D58">
      <formula1>"1.27,-1"</formula1>
    </dataValidation>
    <dataValidation type="list" allowBlank="1" showInputMessage="1" showErrorMessage="1" sqref="E9:E58">
      <formula1>"1.5,-1"</formula1>
    </dataValidation>
    <dataValidation type="list" allowBlank="1" showInputMessage="1" showErrorMessage="1" sqref="F9:F58">
      <formula1>"2,-1"</formula1>
    </dataValidation>
  </dataValidations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76"/>
  <sheetViews>
    <sheetView zoomScale="70" zoomScaleNormal="70" workbookViewId="0">
      <selection activeCell="B1676" sqref="B1676"/>
    </sheetView>
  </sheetViews>
  <sheetFormatPr defaultColWidth="8.125" defaultRowHeight="17.25"/>
  <cols>
    <col min="1" max="1" width="6.125" style="133" customWidth="1"/>
    <col min="2" max="2" width="8.125" style="134" customWidth="1"/>
    <col min="3" max="16384" width="8.125" style="135"/>
  </cols>
  <sheetData>
    <row r="1" spans="1:2">
      <c r="A1" s="133">
        <v>1</v>
      </c>
    </row>
    <row r="2" spans="1:2">
      <c r="A2" s="133" t="s">
        <v>75</v>
      </c>
    </row>
    <row r="3" spans="1:2">
      <c r="B3" s="136"/>
    </row>
    <row r="4" spans="1:2">
      <c r="B4" s="137"/>
    </row>
    <row r="35" spans="1:1">
      <c r="A35" s="133">
        <v>2</v>
      </c>
    </row>
    <row r="36" spans="1:1">
      <c r="A36" s="133" t="s">
        <v>75</v>
      </c>
    </row>
    <row r="52" spans="2:2">
      <c r="B52" s="136"/>
    </row>
    <row r="53" spans="2:2">
      <c r="B53" s="137"/>
    </row>
    <row r="69" spans="1:1">
      <c r="A69" s="133">
        <v>3</v>
      </c>
    </row>
    <row r="70" spans="1:1">
      <c r="A70" s="133" t="s">
        <v>75</v>
      </c>
    </row>
    <row r="101" spans="1:2">
      <c r="B101" s="136"/>
    </row>
    <row r="102" spans="1:2">
      <c r="B102" s="137"/>
    </row>
    <row r="103" spans="1:2">
      <c r="A103" s="133">
        <v>4</v>
      </c>
    </row>
    <row r="104" spans="1:2">
      <c r="A104" s="133" t="s">
        <v>75</v>
      </c>
    </row>
    <row r="137" spans="1:1">
      <c r="A137" s="133">
        <v>5</v>
      </c>
    </row>
    <row r="138" spans="1:1">
      <c r="A138" s="133" t="s">
        <v>74</v>
      </c>
    </row>
    <row r="151" spans="2:2">
      <c r="B151" s="136"/>
    </row>
    <row r="152" spans="2:2">
      <c r="B152" s="137"/>
    </row>
    <row r="171" spans="1:1">
      <c r="A171" s="133">
        <v>6</v>
      </c>
    </row>
    <row r="172" spans="1:1">
      <c r="A172" s="133" t="s">
        <v>74</v>
      </c>
    </row>
    <row r="200" spans="1:2">
      <c r="B200" s="136"/>
    </row>
    <row r="201" spans="1:2">
      <c r="B201" s="137"/>
    </row>
    <row r="205" spans="1:2">
      <c r="A205" s="133">
        <v>7</v>
      </c>
    </row>
    <row r="206" spans="1:2">
      <c r="A206" s="133" t="s">
        <v>77</v>
      </c>
    </row>
    <row r="239" spans="1:1">
      <c r="A239" s="133">
        <v>8</v>
      </c>
    </row>
    <row r="240" spans="1:1">
      <c r="A240" s="133" t="s">
        <v>78</v>
      </c>
    </row>
    <row r="249" spans="2:2">
      <c r="B249" s="136"/>
    </row>
    <row r="250" spans="2:2">
      <c r="B250" s="137"/>
    </row>
    <row r="273" spans="1:1">
      <c r="A273" s="133">
        <v>9</v>
      </c>
    </row>
    <row r="274" spans="1:1">
      <c r="A274" s="133" t="s">
        <v>78</v>
      </c>
    </row>
    <row r="298" spans="2:2">
      <c r="B298" s="136"/>
    </row>
    <row r="299" spans="2:2">
      <c r="B299" s="137"/>
    </row>
    <row r="307" spans="1:1">
      <c r="A307" s="133">
        <v>10</v>
      </c>
    </row>
    <row r="308" spans="1:1">
      <c r="A308" s="133" t="s">
        <v>78</v>
      </c>
    </row>
    <row r="341" spans="1:2">
      <c r="A341" s="133">
        <v>11</v>
      </c>
    </row>
    <row r="342" spans="1:2">
      <c r="A342" s="133" t="s">
        <v>78</v>
      </c>
    </row>
    <row r="347" spans="1:2">
      <c r="B347" s="136"/>
    </row>
    <row r="348" spans="1:2">
      <c r="B348" s="137"/>
    </row>
    <row r="375" spans="1:1">
      <c r="A375" s="133">
        <v>12</v>
      </c>
    </row>
    <row r="376" spans="1:1">
      <c r="A376" s="133" t="s">
        <v>77</v>
      </c>
    </row>
    <row r="396" spans="2:2">
      <c r="B396" s="136"/>
    </row>
    <row r="397" spans="2:2">
      <c r="B397" s="137"/>
    </row>
    <row r="409" spans="1:1">
      <c r="A409" s="133">
        <v>13</v>
      </c>
    </row>
    <row r="410" spans="1:1">
      <c r="A410" s="133" t="s">
        <v>78</v>
      </c>
    </row>
    <row r="443" spans="1:2">
      <c r="A443" s="133">
        <v>14</v>
      </c>
    </row>
    <row r="444" spans="1:2">
      <c r="A444" s="133" t="s">
        <v>77</v>
      </c>
    </row>
    <row r="445" spans="1:2">
      <c r="B445" s="136"/>
    </row>
    <row r="446" spans="1:2">
      <c r="B446" s="137"/>
    </row>
    <row r="477" spans="1:1">
      <c r="A477" s="133">
        <v>15</v>
      </c>
    </row>
    <row r="478" spans="1:1">
      <c r="A478" s="133" t="s">
        <v>78</v>
      </c>
    </row>
    <row r="494" spans="2:2">
      <c r="B494" s="136"/>
    </row>
    <row r="495" spans="2:2">
      <c r="B495" s="137"/>
    </row>
    <row r="511" spans="1:1">
      <c r="A511" s="133">
        <v>16</v>
      </c>
    </row>
    <row r="512" spans="1:1">
      <c r="A512" s="133" t="s">
        <v>78</v>
      </c>
    </row>
    <row r="543" spans="2:2">
      <c r="B543" s="136"/>
    </row>
    <row r="544" spans="2:2">
      <c r="B544" s="137"/>
    </row>
    <row r="545" spans="1:1">
      <c r="A545" s="133">
        <v>17</v>
      </c>
    </row>
    <row r="546" spans="1:1">
      <c r="A546" s="133" t="s">
        <v>78</v>
      </c>
    </row>
    <row r="579" spans="1:2">
      <c r="A579" s="133">
        <v>18</v>
      </c>
    </row>
    <row r="580" spans="1:2">
      <c r="A580" s="133" t="s">
        <v>78</v>
      </c>
    </row>
    <row r="592" spans="1:2">
      <c r="B592" s="136"/>
    </row>
    <row r="593" spans="2:2">
      <c r="B593" s="137"/>
    </row>
    <row r="613" spans="1:1">
      <c r="A613" s="133">
        <v>19</v>
      </c>
    </row>
    <row r="614" spans="1:1">
      <c r="A614" s="133" t="s">
        <v>78</v>
      </c>
    </row>
    <row r="641" spans="1:2">
      <c r="B641" s="136"/>
    </row>
    <row r="642" spans="1:2">
      <c r="B642" s="137"/>
    </row>
    <row r="647" spans="1:2">
      <c r="A647" s="133">
        <v>20</v>
      </c>
    </row>
    <row r="648" spans="1:2">
      <c r="A648" s="133" t="s">
        <v>77</v>
      </c>
    </row>
    <row r="681" spans="1:1">
      <c r="A681" s="133">
        <v>21</v>
      </c>
    </row>
    <row r="682" spans="1:1">
      <c r="A682" s="133" t="s">
        <v>78</v>
      </c>
    </row>
    <row r="690" spans="2:2">
      <c r="B690" s="136"/>
    </row>
    <row r="691" spans="2:2">
      <c r="B691" s="137"/>
    </row>
    <row r="715" spans="1:1">
      <c r="A715" s="133">
        <v>22</v>
      </c>
    </row>
    <row r="716" spans="1:1">
      <c r="A716" s="133" t="s">
        <v>78</v>
      </c>
    </row>
    <row r="749" spans="1:1">
      <c r="A749" s="133">
        <v>23</v>
      </c>
    </row>
    <row r="750" spans="1:1">
      <c r="A750" s="133" t="s">
        <v>77</v>
      </c>
    </row>
    <row r="783" spans="1:1">
      <c r="A783" s="133">
        <v>24</v>
      </c>
    </row>
    <row r="784" spans="1:1">
      <c r="A784" s="133" t="s">
        <v>77</v>
      </c>
    </row>
    <row r="817" spans="1:1">
      <c r="A817" s="133">
        <v>25</v>
      </c>
    </row>
    <row r="818" spans="1:1">
      <c r="A818" s="133" t="s">
        <v>81</v>
      </c>
    </row>
    <row r="851" spans="1:1">
      <c r="A851" s="133">
        <v>26</v>
      </c>
    </row>
    <row r="852" spans="1:1">
      <c r="A852" s="133" t="s">
        <v>81</v>
      </c>
    </row>
    <row r="885" spans="1:1">
      <c r="A885" s="133">
        <v>27</v>
      </c>
    </row>
    <row r="886" spans="1:1">
      <c r="A886" s="133" t="s">
        <v>81</v>
      </c>
    </row>
    <row r="919" spans="1:1">
      <c r="A919" s="133">
        <v>28</v>
      </c>
    </row>
    <row r="920" spans="1:1">
      <c r="A920" s="133" t="s">
        <v>80</v>
      </c>
    </row>
    <row r="953" spans="1:1">
      <c r="A953" s="133">
        <v>29</v>
      </c>
    </row>
    <row r="954" spans="1:1">
      <c r="A954" s="133" t="s">
        <v>81</v>
      </c>
    </row>
    <row r="987" spans="1:1">
      <c r="A987" s="133">
        <v>30</v>
      </c>
    </row>
    <row r="988" spans="1:1">
      <c r="A988" s="133" t="s">
        <v>80</v>
      </c>
    </row>
    <row r="1021" spans="1:1">
      <c r="A1021" s="133">
        <v>31</v>
      </c>
    </row>
    <row r="1022" spans="1:1">
      <c r="A1022" s="133" t="s">
        <v>81</v>
      </c>
    </row>
    <row r="1055" spans="1:1">
      <c r="A1055" s="133">
        <v>32</v>
      </c>
    </row>
    <row r="1056" spans="1:1">
      <c r="A1056" s="133" t="s">
        <v>81</v>
      </c>
    </row>
    <row r="1089" spans="1:1">
      <c r="A1089" s="133">
        <v>33</v>
      </c>
    </row>
    <row r="1090" spans="1:1">
      <c r="A1090" s="133" t="s">
        <v>80</v>
      </c>
    </row>
    <row r="1123" spans="1:1">
      <c r="A1123" s="133">
        <v>34</v>
      </c>
    </row>
    <row r="1124" spans="1:1">
      <c r="A1124" s="133" t="s">
        <v>82</v>
      </c>
    </row>
    <row r="1157" spans="1:1">
      <c r="A1157" s="133">
        <v>35</v>
      </c>
    </row>
    <row r="1158" spans="1:1">
      <c r="A1158" s="133" t="s">
        <v>83</v>
      </c>
    </row>
    <row r="1191" spans="1:1">
      <c r="A1191" s="133">
        <v>36</v>
      </c>
    </row>
    <row r="1192" spans="1:1">
      <c r="A1192" s="133" t="s">
        <v>83</v>
      </c>
    </row>
    <row r="1225" spans="1:1">
      <c r="A1225" s="133">
        <v>37</v>
      </c>
    </row>
    <row r="1226" spans="1:1">
      <c r="A1226" s="133" t="s">
        <v>83</v>
      </c>
    </row>
    <row r="1258" spans="1:1" ht="18" customHeight="1"/>
    <row r="1259" spans="1:1">
      <c r="A1259" s="133">
        <v>38</v>
      </c>
    </row>
    <row r="1260" spans="1:1">
      <c r="A1260" s="133" t="s">
        <v>83</v>
      </c>
    </row>
    <row r="1293" spans="1:1">
      <c r="A1293" s="133">
        <v>39</v>
      </c>
    </row>
    <row r="1294" spans="1:1">
      <c r="A1294" s="133" t="s">
        <v>82</v>
      </c>
    </row>
    <row r="1327" spans="1:1">
      <c r="A1327" s="133">
        <v>40</v>
      </c>
    </row>
    <row r="1361" spans="1:1">
      <c r="A1361" s="133">
        <v>41</v>
      </c>
    </row>
    <row r="1395" spans="1:1">
      <c r="A1395" s="133">
        <v>42</v>
      </c>
    </row>
    <row r="1429" spans="1:1">
      <c r="A1429" s="133">
        <v>43</v>
      </c>
    </row>
    <row r="1463" spans="1:1">
      <c r="A1463" s="133">
        <v>44</v>
      </c>
    </row>
    <row r="1497" spans="1:1">
      <c r="A1497" s="133">
        <v>45</v>
      </c>
    </row>
    <row r="1531" spans="1:1">
      <c r="A1531" s="133">
        <v>46</v>
      </c>
    </row>
    <row r="1567" spans="1:1">
      <c r="A1567" s="133">
        <v>47</v>
      </c>
    </row>
    <row r="1604" spans="1:1">
      <c r="A1604" s="133">
        <v>48</v>
      </c>
    </row>
    <row r="1640" spans="1:1">
      <c r="A1640" s="133">
        <v>49</v>
      </c>
    </row>
    <row r="1676" spans="1:1">
      <c r="A1676" s="133">
        <v>50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zoomScale="145" zoomScaleSheetLayoutView="100" workbookViewId="0">
      <selection activeCell="A22" sqref="A22:J29"/>
    </sheetView>
  </sheetViews>
  <sheetFormatPr defaultColWidth="8.125" defaultRowHeight="13.5"/>
  <cols>
    <col min="1" max="11" width="8.125" style="42"/>
    <col min="12" max="13" width="3.75" style="42" customWidth="1"/>
    <col min="14" max="16384" width="8.125" style="42"/>
  </cols>
  <sheetData>
    <row r="1" spans="1:16">
      <c r="A1" s="42" t="s">
        <v>25</v>
      </c>
    </row>
    <row r="2" spans="1:16">
      <c r="A2" s="166" t="s">
        <v>86</v>
      </c>
      <c r="B2" s="167"/>
      <c r="C2" s="167"/>
      <c r="D2" s="167"/>
      <c r="E2" s="167"/>
      <c r="F2" s="167"/>
      <c r="G2" s="167"/>
      <c r="H2" s="167"/>
      <c r="I2" s="167"/>
      <c r="J2" s="167"/>
      <c r="K2" s="92"/>
      <c r="L2" s="92"/>
    </row>
    <row r="3" spans="1:16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92"/>
      <c r="L3" s="92"/>
    </row>
    <row r="4" spans="1:16">
      <c r="A4" s="167"/>
      <c r="B4" s="167"/>
      <c r="C4" s="167"/>
      <c r="D4" s="167"/>
      <c r="E4" s="167"/>
      <c r="F4" s="167"/>
      <c r="G4" s="167"/>
      <c r="H4" s="167"/>
      <c r="I4" s="167"/>
      <c r="J4" s="167"/>
      <c r="K4" s="92"/>
      <c r="L4" s="92"/>
    </row>
    <row r="5" spans="1:16">
      <c r="A5" s="167"/>
      <c r="B5" s="167"/>
      <c r="C5" s="167"/>
      <c r="D5" s="167"/>
      <c r="E5" s="167"/>
      <c r="F5" s="167"/>
      <c r="G5" s="167"/>
      <c r="H5" s="167"/>
      <c r="I5" s="167"/>
      <c r="J5" s="167"/>
      <c r="K5" s="92"/>
      <c r="L5" s="92"/>
    </row>
    <row r="6" spans="1:16">
      <c r="A6" s="167"/>
      <c r="B6" s="167"/>
      <c r="C6" s="167"/>
      <c r="D6" s="167"/>
      <c r="E6" s="167"/>
      <c r="F6" s="167"/>
      <c r="G6" s="167"/>
      <c r="H6" s="167"/>
      <c r="I6" s="167"/>
      <c r="J6" s="167"/>
      <c r="K6" s="92"/>
      <c r="L6" s="92"/>
    </row>
    <row r="7" spans="1:16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92"/>
      <c r="L7" s="92"/>
    </row>
    <row r="8" spans="1:16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92"/>
      <c r="L8" s="92"/>
    </row>
    <row r="9" spans="1:16">
      <c r="A9" s="167"/>
      <c r="B9" s="167"/>
      <c r="C9" s="167"/>
      <c r="D9" s="167"/>
      <c r="E9" s="167"/>
      <c r="F9" s="167"/>
      <c r="G9" s="167"/>
      <c r="H9" s="167"/>
      <c r="I9" s="167"/>
      <c r="J9" s="167"/>
      <c r="K9" s="92"/>
      <c r="L9" s="92"/>
    </row>
    <row r="10" spans="1:16">
      <c r="L10" s="92"/>
    </row>
    <row r="11" spans="1:16">
      <c r="A11" s="42" t="s">
        <v>26</v>
      </c>
      <c r="L11" s="174" t="s">
        <v>44</v>
      </c>
      <c r="M11" s="174"/>
      <c r="N11" s="174"/>
      <c r="O11" s="174"/>
      <c r="P11" s="174"/>
    </row>
    <row r="12" spans="1:16" ht="13.5" customHeight="1">
      <c r="A12" s="168" t="s">
        <v>85</v>
      </c>
      <c r="B12" s="169"/>
      <c r="C12" s="169"/>
      <c r="D12" s="169"/>
      <c r="E12" s="169"/>
      <c r="F12" s="169"/>
      <c r="G12" s="169"/>
      <c r="H12" s="169"/>
      <c r="I12" s="169"/>
      <c r="J12" s="169"/>
      <c r="K12" s="94"/>
      <c r="L12" s="107"/>
      <c r="M12" s="107"/>
      <c r="N12" s="170" t="s">
        <v>42</v>
      </c>
      <c r="O12" s="170"/>
      <c r="P12" s="170"/>
    </row>
    <row r="13" spans="1:16">
      <c r="A13" s="169"/>
      <c r="B13" s="169"/>
      <c r="C13" s="169"/>
      <c r="D13" s="169"/>
      <c r="E13" s="169"/>
      <c r="F13" s="169"/>
      <c r="G13" s="169"/>
      <c r="H13" s="169"/>
      <c r="I13" s="169"/>
      <c r="J13" s="169"/>
      <c r="K13" s="94"/>
      <c r="L13" s="110"/>
      <c r="M13" s="111"/>
      <c r="N13" s="108" t="s">
        <v>39</v>
      </c>
      <c r="O13" s="108" t="s">
        <v>40</v>
      </c>
      <c r="P13" s="108" t="s">
        <v>41</v>
      </c>
    </row>
    <row r="14" spans="1:16">
      <c r="A14" s="169"/>
      <c r="B14" s="169"/>
      <c r="C14" s="169"/>
      <c r="D14" s="169"/>
      <c r="E14" s="169"/>
      <c r="F14" s="169"/>
      <c r="G14" s="169"/>
      <c r="H14" s="169"/>
      <c r="I14" s="169"/>
      <c r="J14" s="169"/>
      <c r="K14" s="94"/>
      <c r="L14" s="171" t="s">
        <v>43</v>
      </c>
      <c r="M14" s="109">
        <v>0.57999999999999996</v>
      </c>
      <c r="N14" s="113">
        <v>0.25</v>
      </c>
      <c r="O14" s="112"/>
      <c r="P14" s="112"/>
    </row>
    <row r="15" spans="1:16">
      <c r="A15" s="169"/>
      <c r="B15" s="169"/>
      <c r="C15" s="169"/>
      <c r="D15" s="169"/>
      <c r="E15" s="169"/>
      <c r="F15" s="169"/>
      <c r="G15" s="169"/>
      <c r="H15" s="169"/>
      <c r="I15" s="169"/>
      <c r="J15" s="169"/>
      <c r="K15" s="94"/>
      <c r="L15" s="172"/>
      <c r="M15" s="109">
        <v>0.48</v>
      </c>
      <c r="N15" s="112"/>
      <c r="O15" s="113">
        <v>0.13</v>
      </c>
      <c r="P15" s="112"/>
    </row>
    <row r="16" spans="1:16">
      <c r="A16" s="169"/>
      <c r="B16" s="169"/>
      <c r="C16" s="169"/>
      <c r="D16" s="169"/>
      <c r="E16" s="169"/>
      <c r="F16" s="169"/>
      <c r="G16" s="169"/>
      <c r="H16" s="169"/>
      <c r="I16" s="169"/>
      <c r="J16" s="169"/>
      <c r="K16" s="94"/>
      <c r="L16" s="173"/>
      <c r="M16" s="109">
        <v>0.3</v>
      </c>
      <c r="N16" s="112"/>
      <c r="O16" s="112"/>
      <c r="P16" s="113" t="s">
        <v>84</v>
      </c>
    </row>
    <row r="17" spans="1:12">
      <c r="A17" s="169"/>
      <c r="B17" s="169"/>
      <c r="C17" s="169"/>
      <c r="D17" s="169"/>
      <c r="E17" s="169"/>
      <c r="F17" s="169"/>
      <c r="G17" s="169"/>
      <c r="H17" s="169"/>
      <c r="I17" s="169"/>
      <c r="J17" s="169"/>
      <c r="K17" s="94"/>
      <c r="L17" s="94"/>
    </row>
    <row r="18" spans="1:12">
      <c r="A18" s="169"/>
      <c r="B18" s="169"/>
      <c r="C18" s="169"/>
      <c r="D18" s="169"/>
      <c r="E18" s="169"/>
      <c r="F18" s="169"/>
      <c r="G18" s="169"/>
      <c r="H18" s="169"/>
      <c r="I18" s="169"/>
      <c r="J18" s="169"/>
      <c r="K18" s="94"/>
      <c r="L18" s="94"/>
    </row>
    <row r="19" spans="1:12">
      <c r="A19" s="169"/>
      <c r="B19" s="169"/>
      <c r="C19" s="169"/>
      <c r="D19" s="169"/>
      <c r="E19" s="169"/>
      <c r="F19" s="169"/>
      <c r="G19" s="169"/>
      <c r="H19" s="169"/>
      <c r="I19" s="169"/>
      <c r="J19" s="169"/>
      <c r="K19" s="94"/>
      <c r="L19" s="94"/>
    </row>
    <row r="20" spans="1:12">
      <c r="L20" s="94"/>
    </row>
    <row r="21" spans="1:12">
      <c r="A21" s="42" t="s">
        <v>27</v>
      </c>
    </row>
    <row r="22" spans="1:12">
      <c r="A22" s="168" t="s">
        <v>87</v>
      </c>
      <c r="B22" s="168"/>
      <c r="C22" s="168"/>
      <c r="D22" s="168"/>
      <c r="E22" s="168"/>
      <c r="F22" s="168"/>
      <c r="G22" s="168"/>
      <c r="H22" s="168"/>
      <c r="I22" s="168"/>
      <c r="J22" s="168"/>
      <c r="K22" s="93"/>
    </row>
    <row r="23" spans="1:12">
      <c r="A23" s="168"/>
      <c r="B23" s="168"/>
      <c r="C23" s="168"/>
      <c r="D23" s="168"/>
      <c r="E23" s="168"/>
      <c r="F23" s="168"/>
      <c r="G23" s="168"/>
      <c r="H23" s="168"/>
      <c r="I23" s="168"/>
      <c r="J23" s="168"/>
      <c r="K23" s="93"/>
      <c r="L23" s="93"/>
    </row>
    <row r="24" spans="1:12">
      <c r="A24" s="168"/>
      <c r="B24" s="168"/>
      <c r="C24" s="168"/>
      <c r="D24" s="168"/>
      <c r="E24" s="168"/>
      <c r="F24" s="168"/>
      <c r="G24" s="168"/>
      <c r="H24" s="168"/>
      <c r="I24" s="168"/>
      <c r="J24" s="168"/>
      <c r="K24" s="93"/>
      <c r="L24" s="93"/>
    </row>
    <row r="25" spans="1:12">
      <c r="A25" s="168"/>
      <c r="B25" s="168"/>
      <c r="C25" s="168"/>
      <c r="D25" s="168"/>
      <c r="E25" s="168"/>
      <c r="F25" s="168"/>
      <c r="G25" s="168"/>
      <c r="H25" s="168"/>
      <c r="I25" s="168"/>
      <c r="J25" s="168"/>
      <c r="K25" s="93"/>
      <c r="L25" s="93"/>
    </row>
    <row r="26" spans="1:12">
      <c r="A26" s="168"/>
      <c r="B26" s="168"/>
      <c r="C26" s="168"/>
      <c r="D26" s="168"/>
      <c r="E26" s="168"/>
      <c r="F26" s="168"/>
      <c r="G26" s="168"/>
      <c r="H26" s="168"/>
      <c r="I26" s="168"/>
      <c r="J26" s="168"/>
      <c r="K26" s="93"/>
      <c r="L26" s="93"/>
    </row>
    <row r="27" spans="1:12">
      <c r="A27" s="168"/>
      <c r="B27" s="168"/>
      <c r="C27" s="168"/>
      <c r="D27" s="168"/>
      <c r="E27" s="168"/>
      <c r="F27" s="168"/>
      <c r="G27" s="168"/>
      <c r="H27" s="168"/>
      <c r="I27" s="168"/>
      <c r="J27" s="168"/>
      <c r="K27" s="93"/>
      <c r="L27" s="93"/>
    </row>
    <row r="28" spans="1:12">
      <c r="A28" s="168"/>
      <c r="B28" s="168"/>
      <c r="C28" s="168"/>
      <c r="D28" s="168"/>
      <c r="E28" s="168"/>
      <c r="F28" s="168"/>
      <c r="G28" s="168"/>
      <c r="H28" s="168"/>
      <c r="I28" s="168"/>
      <c r="J28" s="168"/>
      <c r="K28" s="93"/>
      <c r="L28" s="93"/>
    </row>
    <row r="29" spans="1:12">
      <c r="A29" s="168"/>
      <c r="B29" s="168"/>
      <c r="C29" s="168"/>
      <c r="D29" s="168"/>
      <c r="E29" s="168"/>
      <c r="F29" s="168"/>
      <c r="G29" s="168"/>
      <c r="H29" s="168"/>
      <c r="I29" s="168"/>
      <c r="J29" s="168"/>
      <c r="K29" s="93"/>
      <c r="L29" s="93"/>
    </row>
    <row r="30" spans="1:12">
      <c r="L30" s="93"/>
    </row>
  </sheetData>
  <mergeCells count="6">
    <mergeCell ref="A2:J9"/>
    <mergeCell ref="A12:J19"/>
    <mergeCell ref="A22:J29"/>
    <mergeCell ref="N12:P12"/>
    <mergeCell ref="L14:L16"/>
    <mergeCell ref="L11:P11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42"/>
  <sheetViews>
    <sheetView zoomScale="80" zoomScaleNormal="80" workbookViewId="0">
      <selection activeCell="N45" sqref="N45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  <col min="19" max="21" width="10.875" customWidth="1"/>
  </cols>
  <sheetData>
    <row r="1" spans="1:21">
      <c r="A1" s="25" t="s">
        <v>14</v>
      </c>
      <c r="B1" s="26"/>
      <c r="C1" s="27"/>
      <c r="D1" s="28"/>
      <c r="E1" s="27"/>
      <c r="F1" s="28"/>
      <c r="G1" s="27"/>
      <c r="H1" s="28"/>
    </row>
    <row r="2" spans="1:21">
      <c r="A2" s="90"/>
      <c r="B2" s="27"/>
      <c r="C2" s="27"/>
      <c r="D2" s="28"/>
      <c r="E2" s="27"/>
      <c r="F2" s="28"/>
      <c r="G2" s="27"/>
      <c r="H2" s="28"/>
      <c r="J2" s="182" t="s">
        <v>45</v>
      </c>
      <c r="K2" s="185" t="s">
        <v>46</v>
      </c>
      <c r="L2" s="185" t="s">
        <v>50</v>
      </c>
      <c r="M2" s="194" t="s">
        <v>53</v>
      </c>
      <c r="N2" s="195"/>
      <c r="O2" s="196"/>
      <c r="P2" s="194" t="s">
        <v>51</v>
      </c>
      <c r="Q2" s="195"/>
      <c r="R2" s="196"/>
      <c r="S2" s="188" t="s">
        <v>56</v>
      </c>
      <c r="T2" s="189"/>
      <c r="U2" s="190"/>
    </row>
    <row r="3" spans="1:21">
      <c r="A3" s="30" t="s">
        <v>15</v>
      </c>
      <c r="B3" s="30" t="s">
        <v>16</v>
      </c>
      <c r="C3" s="30" t="s">
        <v>17</v>
      </c>
      <c r="D3" s="31" t="s">
        <v>18</v>
      </c>
      <c r="E3" s="30" t="s">
        <v>19</v>
      </c>
      <c r="F3" s="31" t="s">
        <v>18</v>
      </c>
      <c r="G3" s="30" t="s">
        <v>20</v>
      </c>
      <c r="H3" s="31" t="s">
        <v>18</v>
      </c>
      <c r="J3" s="183"/>
      <c r="K3" s="186"/>
      <c r="L3" s="186"/>
      <c r="M3" s="197"/>
      <c r="N3" s="198"/>
      <c r="O3" s="199"/>
      <c r="P3" s="197"/>
      <c r="Q3" s="198"/>
      <c r="R3" s="199"/>
      <c r="S3" s="188" t="s">
        <v>57</v>
      </c>
      <c r="T3" s="189"/>
      <c r="U3" s="190"/>
    </row>
    <row r="4" spans="1:21">
      <c r="A4" s="32" t="s">
        <v>21</v>
      </c>
      <c r="B4" s="87" t="s">
        <v>48</v>
      </c>
      <c r="C4" s="87"/>
      <c r="D4" s="88"/>
      <c r="E4" s="87"/>
      <c r="F4" s="88">
        <v>42538</v>
      </c>
      <c r="G4" s="87"/>
      <c r="H4" s="88"/>
      <c r="J4" s="184"/>
      <c r="K4" s="187"/>
      <c r="L4" s="187"/>
      <c r="M4" s="117">
        <v>1.27</v>
      </c>
      <c r="N4" s="117">
        <v>1.5</v>
      </c>
      <c r="O4" s="117">
        <v>2</v>
      </c>
      <c r="P4" s="117">
        <v>1.27</v>
      </c>
      <c r="Q4" s="117">
        <v>1.5</v>
      </c>
      <c r="R4" s="117">
        <v>2</v>
      </c>
      <c r="S4" s="117">
        <v>1.27</v>
      </c>
      <c r="T4" s="117">
        <v>1.5</v>
      </c>
      <c r="U4" s="117">
        <v>2</v>
      </c>
    </row>
    <row r="5" spans="1:21">
      <c r="A5" s="32" t="s">
        <v>21</v>
      </c>
      <c r="B5" s="87" t="s">
        <v>38</v>
      </c>
      <c r="C5" s="87"/>
      <c r="D5" s="88"/>
      <c r="E5" s="87"/>
      <c r="F5" s="88">
        <v>43370</v>
      </c>
      <c r="G5" s="87"/>
      <c r="H5" s="88">
        <v>43957</v>
      </c>
      <c r="J5" s="191" t="s">
        <v>47</v>
      </c>
      <c r="K5" s="176" t="s">
        <v>52</v>
      </c>
      <c r="L5" s="178">
        <v>202</v>
      </c>
      <c r="M5" s="180">
        <v>62</v>
      </c>
      <c r="N5" s="180">
        <v>58</v>
      </c>
      <c r="O5" s="180">
        <v>54</v>
      </c>
      <c r="P5" s="180">
        <v>190</v>
      </c>
      <c r="Q5" s="180">
        <v>201</v>
      </c>
      <c r="R5" s="180">
        <v>270</v>
      </c>
      <c r="S5" s="119">
        <v>32</v>
      </c>
      <c r="T5" s="119">
        <v>30</v>
      </c>
      <c r="U5" s="120">
        <v>31</v>
      </c>
    </row>
    <row r="6" spans="1:21">
      <c r="A6" s="32" t="s">
        <v>21</v>
      </c>
      <c r="B6" s="87" t="s">
        <v>58</v>
      </c>
      <c r="C6" s="87"/>
      <c r="D6" s="89"/>
      <c r="E6" s="87"/>
      <c r="F6" s="88">
        <v>43447</v>
      </c>
      <c r="G6" s="87"/>
      <c r="H6" s="88">
        <v>44005</v>
      </c>
      <c r="J6" s="192"/>
      <c r="K6" s="177"/>
      <c r="L6" s="179"/>
      <c r="M6" s="181"/>
      <c r="N6" s="181"/>
      <c r="O6" s="181"/>
      <c r="P6" s="181"/>
      <c r="Q6" s="181"/>
      <c r="R6" s="181"/>
      <c r="S6" s="121">
        <v>1550</v>
      </c>
      <c r="T6" s="121">
        <v>5371</v>
      </c>
      <c r="U6" s="122">
        <v>13417</v>
      </c>
    </row>
    <row r="7" spans="1:21">
      <c r="A7" s="32" t="s">
        <v>21</v>
      </c>
      <c r="B7" s="87" t="s">
        <v>60</v>
      </c>
      <c r="C7" s="87"/>
      <c r="D7" s="89"/>
      <c r="E7" s="87"/>
      <c r="F7" s="88">
        <v>43204</v>
      </c>
      <c r="G7" s="87"/>
      <c r="H7" s="88">
        <v>43895</v>
      </c>
      <c r="J7" s="192"/>
      <c r="K7" s="176" t="s">
        <v>49</v>
      </c>
      <c r="L7" s="178">
        <v>770</v>
      </c>
      <c r="M7" s="180">
        <v>58</v>
      </c>
      <c r="N7" s="180">
        <v>58</v>
      </c>
      <c r="O7" s="180">
        <v>52</v>
      </c>
      <c r="P7" s="180">
        <v>165</v>
      </c>
      <c r="Q7" s="180">
        <v>198</v>
      </c>
      <c r="R7" s="180">
        <v>234</v>
      </c>
      <c r="S7" s="123">
        <v>27</v>
      </c>
      <c r="T7" s="123">
        <v>30</v>
      </c>
      <c r="U7" s="124">
        <v>28</v>
      </c>
    </row>
    <row r="8" spans="1:21">
      <c r="A8" s="32" t="s">
        <v>21</v>
      </c>
      <c r="B8" s="87" t="s">
        <v>65</v>
      </c>
      <c r="C8" s="87"/>
      <c r="D8" s="89"/>
      <c r="E8" s="87"/>
      <c r="F8" s="88">
        <v>42903</v>
      </c>
      <c r="G8" s="87"/>
      <c r="H8" s="88">
        <v>43753</v>
      </c>
      <c r="J8" s="193"/>
      <c r="K8" s="177"/>
      <c r="L8" s="179"/>
      <c r="M8" s="181"/>
      <c r="N8" s="181"/>
      <c r="O8" s="181"/>
      <c r="P8" s="181"/>
      <c r="Q8" s="181"/>
      <c r="R8" s="181"/>
      <c r="S8" s="125">
        <v>1416</v>
      </c>
      <c r="T8" s="125">
        <v>5371</v>
      </c>
      <c r="U8" s="126">
        <v>11667</v>
      </c>
    </row>
    <row r="9" spans="1:21">
      <c r="A9" s="32" t="s">
        <v>69</v>
      </c>
      <c r="B9" s="87" t="s">
        <v>71</v>
      </c>
      <c r="C9" s="87"/>
      <c r="D9" s="89"/>
      <c r="E9" s="87"/>
      <c r="F9" s="88">
        <v>43480</v>
      </c>
      <c r="G9" s="87"/>
      <c r="H9" s="88">
        <v>42931</v>
      </c>
      <c r="J9" s="175" t="s">
        <v>55</v>
      </c>
      <c r="K9" s="176" t="s">
        <v>52</v>
      </c>
      <c r="L9" s="178">
        <v>156</v>
      </c>
      <c r="M9" s="180">
        <v>48</v>
      </c>
      <c r="N9" s="180">
        <v>42</v>
      </c>
      <c r="O9" s="180">
        <v>32</v>
      </c>
      <c r="P9" s="180">
        <v>115</v>
      </c>
      <c r="Q9" s="180">
        <v>111</v>
      </c>
      <c r="R9" s="180">
        <v>121</v>
      </c>
      <c r="S9" s="120">
        <v>7</v>
      </c>
      <c r="T9" s="119">
        <v>3</v>
      </c>
      <c r="U9" s="127">
        <v>0</v>
      </c>
    </row>
    <row r="10" spans="1:21">
      <c r="A10" s="32" t="s">
        <v>69</v>
      </c>
      <c r="B10" s="87"/>
      <c r="C10" s="87"/>
      <c r="D10" s="89"/>
      <c r="E10" s="87"/>
      <c r="F10" s="89"/>
      <c r="G10" s="87"/>
      <c r="H10" s="89"/>
      <c r="J10" s="175"/>
      <c r="K10" s="177"/>
      <c r="L10" s="179"/>
      <c r="M10" s="181"/>
      <c r="N10" s="181"/>
      <c r="O10" s="181"/>
      <c r="P10" s="181"/>
      <c r="Q10" s="181"/>
      <c r="R10" s="181"/>
      <c r="S10" s="122">
        <v>128</v>
      </c>
      <c r="T10" s="121">
        <v>111</v>
      </c>
      <c r="U10" s="121">
        <v>100</v>
      </c>
    </row>
    <row r="11" spans="1:21">
      <c r="A11" s="32" t="s">
        <v>69</v>
      </c>
      <c r="B11" s="87"/>
      <c r="C11" s="87"/>
      <c r="D11" s="89"/>
      <c r="E11" s="87"/>
      <c r="F11" s="89"/>
      <c r="G11" s="87"/>
      <c r="H11" s="89"/>
      <c r="J11" s="175"/>
      <c r="K11" s="176" t="s">
        <v>49</v>
      </c>
      <c r="L11" s="178">
        <v>708</v>
      </c>
      <c r="M11" s="180">
        <v>56</v>
      </c>
      <c r="N11" s="180">
        <v>54</v>
      </c>
      <c r="O11" s="180">
        <v>36</v>
      </c>
      <c r="P11" s="180">
        <v>154</v>
      </c>
      <c r="Q11" s="180">
        <v>171</v>
      </c>
      <c r="R11" s="180">
        <v>122</v>
      </c>
      <c r="S11" s="123">
        <v>21</v>
      </c>
      <c r="T11" s="124">
        <v>23</v>
      </c>
      <c r="U11" s="123">
        <v>4</v>
      </c>
    </row>
    <row r="12" spans="1:21">
      <c r="A12" s="29"/>
      <c r="B12" s="27"/>
      <c r="C12" s="27"/>
      <c r="D12" s="28"/>
      <c r="E12" s="27"/>
      <c r="F12" s="28"/>
      <c r="G12" s="27"/>
      <c r="H12" s="28"/>
      <c r="J12" s="175"/>
      <c r="K12" s="177"/>
      <c r="L12" s="179"/>
      <c r="M12" s="181"/>
      <c r="N12" s="181"/>
      <c r="O12" s="181"/>
      <c r="P12" s="181"/>
      <c r="Q12" s="181"/>
      <c r="R12" s="181"/>
      <c r="S12" s="125">
        <v>627</v>
      </c>
      <c r="T12" s="126">
        <v>1193</v>
      </c>
      <c r="U12" s="125">
        <v>127</v>
      </c>
    </row>
    <row r="13" spans="1:21">
      <c r="J13" s="175" t="s">
        <v>59</v>
      </c>
      <c r="K13" s="176" t="s">
        <v>52</v>
      </c>
      <c r="L13" s="178">
        <v>272</v>
      </c>
      <c r="M13" s="180">
        <v>46</v>
      </c>
      <c r="N13" s="180">
        <v>36</v>
      </c>
      <c r="O13" s="180">
        <v>34</v>
      </c>
      <c r="P13" s="180">
        <v>134</v>
      </c>
      <c r="Q13" s="180">
        <v>128</v>
      </c>
      <c r="R13" s="180">
        <v>144</v>
      </c>
      <c r="S13" s="120">
        <v>3</v>
      </c>
      <c r="T13" s="119">
        <v>0</v>
      </c>
      <c r="U13" s="127">
        <v>1</v>
      </c>
    </row>
    <row r="14" spans="1:21">
      <c r="J14" s="175"/>
      <c r="K14" s="177"/>
      <c r="L14" s="179"/>
      <c r="M14" s="181"/>
      <c r="N14" s="181"/>
      <c r="O14" s="181"/>
      <c r="P14" s="181"/>
      <c r="Q14" s="181"/>
      <c r="R14" s="181"/>
      <c r="S14" s="122">
        <v>134</v>
      </c>
      <c r="T14" s="121">
        <v>100</v>
      </c>
      <c r="U14" s="121">
        <v>114</v>
      </c>
    </row>
    <row r="15" spans="1:21">
      <c r="J15" s="175"/>
      <c r="K15" s="176" t="s">
        <v>49</v>
      </c>
      <c r="L15" s="178">
        <v>953</v>
      </c>
      <c r="M15" s="180">
        <v>54</v>
      </c>
      <c r="N15" s="180">
        <v>48</v>
      </c>
      <c r="O15" s="180">
        <v>44</v>
      </c>
      <c r="P15" s="180">
        <v>153</v>
      </c>
      <c r="Q15" s="180">
        <v>145</v>
      </c>
      <c r="R15" s="180">
        <v>169</v>
      </c>
      <c r="S15" s="123">
        <v>18</v>
      </c>
      <c r="T15" s="128">
        <v>13</v>
      </c>
      <c r="U15" s="124">
        <v>16</v>
      </c>
    </row>
    <row r="16" spans="1:21">
      <c r="J16" s="175"/>
      <c r="K16" s="177"/>
      <c r="L16" s="179"/>
      <c r="M16" s="181"/>
      <c r="N16" s="181"/>
      <c r="O16" s="181"/>
      <c r="P16" s="181"/>
      <c r="Q16" s="181"/>
      <c r="R16" s="181"/>
      <c r="S16" s="125">
        <v>593</v>
      </c>
      <c r="T16" s="129">
        <v>360</v>
      </c>
      <c r="U16" s="126">
        <v>716</v>
      </c>
    </row>
    <row r="17" spans="10:21">
      <c r="J17" s="175" t="s">
        <v>61</v>
      </c>
      <c r="K17" s="176" t="s">
        <v>66</v>
      </c>
      <c r="L17" s="200">
        <v>415</v>
      </c>
      <c r="M17" s="202">
        <v>72</v>
      </c>
      <c r="N17" s="202">
        <v>72</v>
      </c>
      <c r="O17" s="202">
        <v>68</v>
      </c>
      <c r="P17" s="202">
        <v>251</v>
      </c>
      <c r="Q17" s="202">
        <v>318</v>
      </c>
      <c r="R17" s="202">
        <v>445</v>
      </c>
      <c r="S17" s="130">
        <v>50</v>
      </c>
      <c r="T17" s="130">
        <v>52</v>
      </c>
      <c r="U17" s="139">
        <v>48</v>
      </c>
    </row>
    <row r="18" spans="10:21">
      <c r="J18" s="175"/>
      <c r="K18" s="177"/>
      <c r="L18" s="201"/>
      <c r="M18" s="203"/>
      <c r="N18" s="203"/>
      <c r="O18" s="203"/>
      <c r="P18" s="203"/>
      <c r="Q18" s="203"/>
      <c r="R18" s="203"/>
      <c r="S18" s="132">
        <v>296633</v>
      </c>
      <c r="T18" s="140">
        <v>3427282</v>
      </c>
      <c r="U18" s="141">
        <v>26214400</v>
      </c>
    </row>
    <row r="19" spans="10:21">
      <c r="J19" s="175"/>
      <c r="K19" s="176" t="s">
        <v>49</v>
      </c>
      <c r="L19" s="200">
        <v>1253</v>
      </c>
      <c r="M19" s="202">
        <v>74</v>
      </c>
      <c r="N19" s="202">
        <v>64</v>
      </c>
      <c r="O19" s="202">
        <v>54</v>
      </c>
      <c r="P19" s="202">
        <v>268</v>
      </c>
      <c r="Q19" s="202">
        <v>236</v>
      </c>
      <c r="R19" s="202">
        <v>239</v>
      </c>
      <c r="S19" s="124">
        <v>54</v>
      </c>
      <c r="T19" s="128">
        <v>40</v>
      </c>
      <c r="U19" s="128">
        <v>31</v>
      </c>
    </row>
    <row r="20" spans="10:21">
      <c r="J20" s="175"/>
      <c r="K20" s="177"/>
      <c r="L20" s="201"/>
      <c r="M20" s="203"/>
      <c r="N20" s="203"/>
      <c r="O20" s="203"/>
      <c r="P20" s="203"/>
      <c r="Q20" s="203"/>
      <c r="R20" s="203"/>
      <c r="S20" s="126">
        <v>3629579</v>
      </c>
      <c r="T20" s="129">
        <v>73584</v>
      </c>
      <c r="U20" s="129">
        <v>8921</v>
      </c>
    </row>
    <row r="21" spans="10:21">
      <c r="J21" s="175" t="s">
        <v>70</v>
      </c>
      <c r="K21" s="176" t="s">
        <v>52</v>
      </c>
      <c r="L21" s="200">
        <v>193</v>
      </c>
      <c r="M21" s="202">
        <v>58</v>
      </c>
      <c r="N21" s="202">
        <v>48</v>
      </c>
      <c r="O21" s="202">
        <v>30</v>
      </c>
      <c r="P21" s="202">
        <v>171</v>
      </c>
      <c r="Q21" s="202">
        <v>143</v>
      </c>
      <c r="R21" s="202">
        <v>103</v>
      </c>
      <c r="S21" s="120">
        <v>25</v>
      </c>
      <c r="T21" s="130">
        <v>13</v>
      </c>
      <c r="U21" s="131">
        <v>0</v>
      </c>
    </row>
    <row r="22" spans="10:21">
      <c r="J22" s="175"/>
      <c r="K22" s="177"/>
      <c r="L22" s="201"/>
      <c r="M22" s="203"/>
      <c r="N22" s="203"/>
      <c r="O22" s="203"/>
      <c r="P22" s="203"/>
      <c r="Q22" s="203"/>
      <c r="R22" s="203"/>
      <c r="S22" s="122">
        <v>2427</v>
      </c>
      <c r="T22" s="132">
        <v>292</v>
      </c>
      <c r="U22" s="132">
        <v>100</v>
      </c>
    </row>
    <row r="23" spans="10:21">
      <c r="J23" s="175"/>
      <c r="K23" s="176" t="s">
        <v>49</v>
      </c>
      <c r="L23" s="200">
        <v>589</v>
      </c>
      <c r="M23" s="202">
        <v>54</v>
      </c>
      <c r="N23" s="202">
        <v>46</v>
      </c>
      <c r="O23" s="202">
        <v>40</v>
      </c>
      <c r="P23" s="202">
        <v>142</v>
      </c>
      <c r="Q23" s="202">
        <v>143</v>
      </c>
      <c r="R23" s="202">
        <v>150</v>
      </c>
      <c r="S23" s="124">
        <v>18</v>
      </c>
      <c r="T23" s="128">
        <v>10</v>
      </c>
      <c r="U23" s="128">
        <v>10</v>
      </c>
    </row>
    <row r="24" spans="10:21">
      <c r="J24" s="175"/>
      <c r="K24" s="177"/>
      <c r="L24" s="201"/>
      <c r="M24" s="203"/>
      <c r="N24" s="203"/>
      <c r="O24" s="203"/>
      <c r="P24" s="203"/>
      <c r="Q24" s="203"/>
      <c r="R24" s="203"/>
      <c r="S24" s="145">
        <v>393</v>
      </c>
      <c r="T24" s="144">
        <v>263</v>
      </c>
      <c r="U24" s="144">
        <v>283</v>
      </c>
    </row>
    <row r="25" spans="10:21">
      <c r="J25" s="175" t="s">
        <v>62</v>
      </c>
      <c r="K25" s="176" t="s">
        <v>52</v>
      </c>
      <c r="L25" s="200"/>
      <c r="M25" s="202"/>
      <c r="N25" s="202"/>
      <c r="O25" s="202"/>
      <c r="P25" s="202"/>
      <c r="Q25" s="202"/>
      <c r="R25" s="202"/>
      <c r="S25" s="130"/>
      <c r="T25" s="130"/>
      <c r="U25" s="131"/>
    </row>
    <row r="26" spans="10:21">
      <c r="J26" s="175"/>
      <c r="K26" s="177"/>
      <c r="L26" s="201"/>
      <c r="M26" s="203"/>
      <c r="N26" s="203"/>
      <c r="O26" s="203"/>
      <c r="P26" s="203"/>
      <c r="Q26" s="203"/>
      <c r="R26" s="203"/>
      <c r="S26" s="132"/>
      <c r="T26" s="132"/>
      <c r="U26" s="132"/>
    </row>
    <row r="27" spans="10:21">
      <c r="J27" s="175"/>
      <c r="K27" s="176" t="s">
        <v>49</v>
      </c>
      <c r="L27" s="200"/>
      <c r="M27" s="202"/>
      <c r="N27" s="202"/>
      <c r="O27" s="202"/>
      <c r="P27" s="202"/>
      <c r="Q27" s="202"/>
      <c r="R27" s="202"/>
      <c r="S27" s="128"/>
      <c r="T27" s="128"/>
      <c r="U27" s="128"/>
    </row>
    <row r="28" spans="10:21">
      <c r="J28" s="175"/>
      <c r="K28" s="177"/>
      <c r="L28" s="201"/>
      <c r="M28" s="203"/>
      <c r="N28" s="203"/>
      <c r="O28" s="203"/>
      <c r="P28" s="203"/>
      <c r="Q28" s="203"/>
      <c r="R28" s="203"/>
      <c r="S28" s="129"/>
      <c r="T28" s="129"/>
      <c r="U28" s="129"/>
    </row>
    <row r="29" spans="10:21">
      <c r="J29" s="175" t="s">
        <v>59</v>
      </c>
      <c r="K29" s="176" t="s">
        <v>52</v>
      </c>
      <c r="L29" s="200"/>
      <c r="M29" s="202"/>
      <c r="N29" s="202"/>
      <c r="O29" s="202"/>
      <c r="P29" s="202"/>
      <c r="Q29" s="202"/>
      <c r="R29" s="202"/>
      <c r="S29" s="130"/>
      <c r="T29" s="130"/>
      <c r="U29" s="131"/>
    </row>
    <row r="30" spans="10:21">
      <c r="J30" s="175"/>
      <c r="K30" s="177"/>
      <c r="L30" s="201"/>
      <c r="M30" s="203"/>
      <c r="N30" s="203"/>
      <c r="O30" s="203"/>
      <c r="P30" s="203"/>
      <c r="Q30" s="203"/>
      <c r="R30" s="203"/>
      <c r="S30" s="132"/>
      <c r="T30" s="132"/>
      <c r="U30" s="132"/>
    </row>
    <row r="31" spans="10:21">
      <c r="J31" s="175"/>
      <c r="K31" s="176" t="s">
        <v>49</v>
      </c>
      <c r="L31" s="200"/>
      <c r="M31" s="202"/>
      <c r="N31" s="202"/>
      <c r="O31" s="202"/>
      <c r="P31" s="202"/>
      <c r="Q31" s="202"/>
      <c r="R31" s="202"/>
      <c r="S31" s="128"/>
      <c r="T31" s="128"/>
      <c r="U31" s="128"/>
    </row>
    <row r="32" spans="10:21">
      <c r="J32" s="175"/>
      <c r="K32" s="177"/>
      <c r="L32" s="201"/>
      <c r="M32" s="203"/>
      <c r="N32" s="203"/>
      <c r="O32" s="203"/>
      <c r="P32" s="203"/>
      <c r="Q32" s="203"/>
      <c r="R32" s="203"/>
      <c r="S32" s="129"/>
      <c r="T32" s="129"/>
      <c r="U32" s="129"/>
    </row>
    <row r="33" spans="10:21">
      <c r="J33" s="175" t="s">
        <v>63</v>
      </c>
      <c r="K33" s="176" t="s">
        <v>52</v>
      </c>
      <c r="L33" s="200"/>
      <c r="M33" s="202"/>
      <c r="N33" s="202"/>
      <c r="O33" s="202"/>
      <c r="P33" s="202"/>
      <c r="Q33" s="202"/>
      <c r="R33" s="202"/>
      <c r="S33" s="130"/>
      <c r="T33" s="130"/>
      <c r="U33" s="131"/>
    </row>
    <row r="34" spans="10:21">
      <c r="J34" s="175"/>
      <c r="K34" s="177"/>
      <c r="L34" s="201"/>
      <c r="M34" s="203"/>
      <c r="N34" s="203"/>
      <c r="O34" s="203"/>
      <c r="P34" s="203"/>
      <c r="Q34" s="203"/>
      <c r="R34" s="203"/>
      <c r="S34" s="132"/>
      <c r="T34" s="132"/>
      <c r="U34" s="132"/>
    </row>
    <row r="35" spans="10:21">
      <c r="J35" s="175"/>
      <c r="K35" s="176" t="s">
        <v>49</v>
      </c>
      <c r="L35" s="200"/>
      <c r="M35" s="202"/>
      <c r="N35" s="202"/>
      <c r="O35" s="202"/>
      <c r="P35" s="202"/>
      <c r="Q35" s="202"/>
      <c r="R35" s="202"/>
      <c r="S35" s="128"/>
      <c r="T35" s="128"/>
      <c r="U35" s="128"/>
    </row>
    <row r="36" spans="10:21">
      <c r="J36" s="175"/>
      <c r="K36" s="177"/>
      <c r="L36" s="201"/>
      <c r="M36" s="203"/>
      <c r="N36" s="203"/>
      <c r="O36" s="203"/>
      <c r="P36" s="203"/>
      <c r="Q36" s="203"/>
      <c r="R36" s="203"/>
      <c r="S36" s="129"/>
      <c r="T36" s="129"/>
      <c r="U36" s="129"/>
    </row>
    <row r="37" spans="10:21">
      <c r="J37" s="175" t="s">
        <v>64</v>
      </c>
      <c r="K37" s="176" t="s">
        <v>52</v>
      </c>
      <c r="L37" s="200"/>
      <c r="M37" s="202"/>
      <c r="N37" s="202"/>
      <c r="O37" s="202"/>
      <c r="P37" s="202"/>
      <c r="Q37" s="202"/>
      <c r="R37" s="202"/>
      <c r="S37" s="130"/>
      <c r="T37" s="130"/>
      <c r="U37" s="131"/>
    </row>
    <row r="38" spans="10:21">
      <c r="J38" s="175"/>
      <c r="K38" s="177"/>
      <c r="L38" s="201"/>
      <c r="M38" s="203"/>
      <c r="N38" s="203"/>
      <c r="O38" s="203"/>
      <c r="P38" s="203"/>
      <c r="Q38" s="203"/>
      <c r="R38" s="203"/>
      <c r="S38" s="132"/>
      <c r="T38" s="132"/>
      <c r="U38" s="132"/>
    </row>
    <row r="39" spans="10:21">
      <c r="J39" s="175"/>
      <c r="K39" s="176" t="s">
        <v>49</v>
      </c>
      <c r="L39" s="200"/>
      <c r="M39" s="202"/>
      <c r="N39" s="202"/>
      <c r="O39" s="202"/>
      <c r="P39" s="202"/>
      <c r="Q39" s="202"/>
      <c r="R39" s="202"/>
      <c r="S39" s="128"/>
      <c r="T39" s="128"/>
      <c r="U39" s="128"/>
    </row>
    <row r="40" spans="10:21">
      <c r="J40" s="175"/>
      <c r="K40" s="177"/>
      <c r="L40" s="201"/>
      <c r="M40" s="203"/>
      <c r="N40" s="203"/>
      <c r="O40" s="203"/>
      <c r="P40" s="203"/>
      <c r="Q40" s="203"/>
      <c r="R40" s="203"/>
      <c r="S40" s="129"/>
      <c r="T40" s="129"/>
      <c r="U40" s="129"/>
    </row>
    <row r="42" spans="10:21">
      <c r="L42" s="148" t="s">
        <v>73</v>
      </c>
      <c r="M42" s="149">
        <f>AVERAGE(M5:M40)</f>
        <v>58.2</v>
      </c>
      <c r="N42" s="149">
        <f t="shared" ref="N42:O42" si="0">AVERAGE(N5:N40)</f>
        <v>52.6</v>
      </c>
      <c r="O42" s="149">
        <f t="shared" si="0"/>
        <v>44.4</v>
      </c>
    </row>
  </sheetData>
  <mergeCells count="160">
    <mergeCell ref="Q37:Q38"/>
    <mergeCell ref="R37:R38"/>
    <mergeCell ref="K39:K40"/>
    <mergeCell ref="L39:L40"/>
    <mergeCell ref="M39:M40"/>
    <mergeCell ref="N39:N40"/>
    <mergeCell ref="O39:O40"/>
    <mergeCell ref="P39:P40"/>
    <mergeCell ref="Q39:Q40"/>
    <mergeCell ref="R39:R40"/>
    <mergeCell ref="J37:J40"/>
    <mergeCell ref="K37:K38"/>
    <mergeCell ref="L37:L38"/>
    <mergeCell ref="M37:M38"/>
    <mergeCell ref="N37:N38"/>
    <mergeCell ref="O33:O34"/>
    <mergeCell ref="P33:P34"/>
    <mergeCell ref="Q33:Q34"/>
    <mergeCell ref="R33:R34"/>
    <mergeCell ref="K35:K36"/>
    <mergeCell ref="L35:L36"/>
    <mergeCell ref="M35:M36"/>
    <mergeCell ref="N35:N36"/>
    <mergeCell ref="O35:O36"/>
    <mergeCell ref="P35:P36"/>
    <mergeCell ref="Q35:Q36"/>
    <mergeCell ref="R35:R36"/>
    <mergeCell ref="J33:J36"/>
    <mergeCell ref="K33:K34"/>
    <mergeCell ref="L33:L34"/>
    <mergeCell ref="M33:M34"/>
    <mergeCell ref="N33:N34"/>
    <mergeCell ref="O37:O38"/>
    <mergeCell ref="P37:P38"/>
    <mergeCell ref="Q29:Q30"/>
    <mergeCell ref="R29:R30"/>
    <mergeCell ref="K31:K32"/>
    <mergeCell ref="L31:L32"/>
    <mergeCell ref="M31:M32"/>
    <mergeCell ref="N31:N32"/>
    <mergeCell ref="O31:O32"/>
    <mergeCell ref="P31:P32"/>
    <mergeCell ref="Q31:Q32"/>
    <mergeCell ref="R31:R32"/>
    <mergeCell ref="J29:J32"/>
    <mergeCell ref="K29:K30"/>
    <mergeCell ref="L29:L30"/>
    <mergeCell ref="M29:M30"/>
    <mergeCell ref="N29:N30"/>
    <mergeCell ref="O25:O26"/>
    <mergeCell ref="P25:P26"/>
    <mergeCell ref="Q25:Q26"/>
    <mergeCell ref="R25:R26"/>
    <mergeCell ref="K27:K28"/>
    <mergeCell ref="L27:L28"/>
    <mergeCell ref="M27:M28"/>
    <mergeCell ref="N27:N28"/>
    <mergeCell ref="O27:O28"/>
    <mergeCell ref="P27:P28"/>
    <mergeCell ref="Q27:Q28"/>
    <mergeCell ref="R27:R28"/>
    <mergeCell ref="J25:J28"/>
    <mergeCell ref="K25:K26"/>
    <mergeCell ref="L25:L26"/>
    <mergeCell ref="M25:M26"/>
    <mergeCell ref="N25:N26"/>
    <mergeCell ref="O29:O30"/>
    <mergeCell ref="P29:P30"/>
    <mergeCell ref="Q21:Q22"/>
    <mergeCell ref="R21:R22"/>
    <mergeCell ref="K23:K24"/>
    <mergeCell ref="L23:L24"/>
    <mergeCell ref="M23:M24"/>
    <mergeCell ref="N23:N24"/>
    <mergeCell ref="O23:O24"/>
    <mergeCell ref="P23:P24"/>
    <mergeCell ref="Q23:Q24"/>
    <mergeCell ref="R23:R24"/>
    <mergeCell ref="J21:J24"/>
    <mergeCell ref="K21:K22"/>
    <mergeCell ref="L21:L22"/>
    <mergeCell ref="M21:M22"/>
    <mergeCell ref="N21:N22"/>
    <mergeCell ref="O17:O18"/>
    <mergeCell ref="P17:P18"/>
    <mergeCell ref="Q17:Q18"/>
    <mergeCell ref="R17:R18"/>
    <mergeCell ref="K19:K20"/>
    <mergeCell ref="L19:L20"/>
    <mergeCell ref="M19:M20"/>
    <mergeCell ref="N19:N20"/>
    <mergeCell ref="O19:O20"/>
    <mergeCell ref="P19:P20"/>
    <mergeCell ref="Q19:Q20"/>
    <mergeCell ref="R19:R20"/>
    <mergeCell ref="J17:J20"/>
    <mergeCell ref="K17:K18"/>
    <mergeCell ref="L17:L18"/>
    <mergeCell ref="M17:M18"/>
    <mergeCell ref="N17:N18"/>
    <mergeCell ref="O21:O22"/>
    <mergeCell ref="P21:P22"/>
    <mergeCell ref="S2:U2"/>
    <mergeCell ref="S3:U3"/>
    <mergeCell ref="J5:J8"/>
    <mergeCell ref="M5:M6"/>
    <mergeCell ref="R5:R6"/>
    <mergeCell ref="R7:R8"/>
    <mergeCell ref="N5:N6"/>
    <mergeCell ref="N7:N8"/>
    <mergeCell ref="N9:N10"/>
    <mergeCell ref="M2:O3"/>
    <mergeCell ref="P2:R3"/>
    <mergeCell ref="O7:O8"/>
    <mergeCell ref="O9:O10"/>
    <mergeCell ref="J9:J12"/>
    <mergeCell ref="K5:K6"/>
    <mergeCell ref="K9:K10"/>
    <mergeCell ref="K11:K12"/>
    <mergeCell ref="L5:L6"/>
    <mergeCell ref="L7:L8"/>
    <mergeCell ref="K7:K8"/>
    <mergeCell ref="L9:L10"/>
    <mergeCell ref="L11:L12"/>
    <mergeCell ref="O11:O12"/>
    <mergeCell ref="M7:M8"/>
    <mergeCell ref="M9:M10"/>
    <mergeCell ref="R9:R10"/>
    <mergeCell ref="R11:R12"/>
    <mergeCell ref="J2:J4"/>
    <mergeCell ref="K2:K4"/>
    <mergeCell ref="L2:L4"/>
    <mergeCell ref="P5:P6"/>
    <mergeCell ref="P7:P8"/>
    <mergeCell ref="P9:P10"/>
    <mergeCell ref="P11:P12"/>
    <mergeCell ref="Q5:Q6"/>
    <mergeCell ref="Q7:Q8"/>
    <mergeCell ref="Q9:Q10"/>
    <mergeCell ref="Q11:Q12"/>
    <mergeCell ref="N11:N12"/>
    <mergeCell ref="M11:M12"/>
    <mergeCell ref="O5:O6"/>
    <mergeCell ref="J13:J16"/>
    <mergeCell ref="K13:K14"/>
    <mergeCell ref="L13:L14"/>
    <mergeCell ref="M13:M14"/>
    <mergeCell ref="N13:N14"/>
    <mergeCell ref="O13:O14"/>
    <mergeCell ref="P13:P14"/>
    <mergeCell ref="Q13:Q14"/>
    <mergeCell ref="R13:R14"/>
    <mergeCell ref="K15:K16"/>
    <mergeCell ref="L15:L16"/>
    <mergeCell ref="M15:M16"/>
    <mergeCell ref="N15:N16"/>
    <mergeCell ref="O15:O16"/>
    <mergeCell ref="P15:P16"/>
    <mergeCell ref="Q15:Q16"/>
    <mergeCell ref="R15:R16"/>
  </mergeCells>
  <phoneticPr fontId="1"/>
  <pageMargins left="0.7" right="0.7" top="0.75" bottom="0.75" header="0.3" footer="0.3"/>
  <pageSetup paperSize="9" orientation="portrait" horizontalDpi="429496729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4"/>
  <sheetViews>
    <sheetView zoomScaleNormal="100" workbookViewId="0">
      <pane xSplit="1" ySplit="8" topLeftCell="B42" activePane="bottomRight" state="frozen"/>
      <selection activeCell="O31" sqref="O31:O32"/>
      <selection pane="topRight" activeCell="O31" sqref="O31:O32"/>
      <selection pane="bottomLeft" activeCell="O31" sqref="O31:O32"/>
      <selection pane="bottomRight" activeCell="G59" sqref="G59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7</v>
      </c>
      <c r="C1" t="s">
        <v>54</v>
      </c>
    </row>
    <row r="2" spans="1:18">
      <c r="A2" s="1" t="s">
        <v>8</v>
      </c>
      <c r="C2" t="s">
        <v>22</v>
      </c>
    </row>
    <row r="3" spans="1:18">
      <c r="A3" s="1" t="s">
        <v>10</v>
      </c>
      <c r="C3" s="24">
        <v>100000</v>
      </c>
    </row>
    <row r="4" spans="1:18">
      <c r="A4" s="1" t="s">
        <v>11</v>
      </c>
      <c r="C4" s="24" t="s">
        <v>13</v>
      </c>
    </row>
    <row r="5" spans="1:18" ht="19.5" thickBot="1">
      <c r="A5" s="1" t="s">
        <v>12</v>
      </c>
      <c r="C5" s="24" t="s">
        <v>33</v>
      </c>
    </row>
    <row r="6" spans="1:18" ht="19.5" thickBot="1">
      <c r="A6" s="19" t="s">
        <v>35</v>
      </c>
      <c r="B6" s="19" t="s">
        <v>36</v>
      </c>
      <c r="C6" s="19" t="s">
        <v>37</v>
      </c>
      <c r="D6" s="40" t="s">
        <v>24</v>
      </c>
      <c r="E6" s="20"/>
      <c r="F6" s="21"/>
      <c r="G6" s="150" t="s">
        <v>3</v>
      </c>
      <c r="H6" s="151"/>
      <c r="I6" s="160"/>
      <c r="J6" s="157">
        <v>25</v>
      </c>
      <c r="K6" s="158"/>
      <c r="L6" s="159"/>
      <c r="M6" s="150" t="s">
        <v>23</v>
      </c>
      <c r="N6" s="151"/>
      <c r="O6" s="160"/>
    </row>
    <row r="7" spans="1:18" ht="19.5" thickBot="1">
      <c r="A7" s="22"/>
      <c r="B7" s="22" t="s">
        <v>2</v>
      </c>
      <c r="C7" s="43" t="s">
        <v>28</v>
      </c>
      <c r="D7" s="9">
        <v>1.27</v>
      </c>
      <c r="E7" s="10">
        <v>1.5</v>
      </c>
      <c r="F7" s="11">
        <v>2</v>
      </c>
      <c r="G7" s="9">
        <v>1.27</v>
      </c>
      <c r="H7" s="10">
        <v>1.5</v>
      </c>
      <c r="I7" s="11">
        <v>2</v>
      </c>
      <c r="J7" s="9">
        <v>1.27</v>
      </c>
      <c r="K7" s="10">
        <v>1.5</v>
      </c>
      <c r="L7" s="11">
        <v>2</v>
      </c>
      <c r="M7" s="9">
        <v>1.27</v>
      </c>
      <c r="N7" s="10">
        <v>1.5</v>
      </c>
      <c r="O7" s="11">
        <v>2</v>
      </c>
    </row>
    <row r="8" spans="1:18" ht="19.5" thickBot="1">
      <c r="A8" s="23" t="s">
        <v>9</v>
      </c>
      <c r="B8" s="8"/>
      <c r="C8" s="41"/>
      <c r="D8" s="13"/>
      <c r="E8" s="12"/>
      <c r="F8" s="14"/>
      <c r="G8" s="15">
        <f>C3</f>
        <v>100000</v>
      </c>
      <c r="H8" s="16">
        <f>C3</f>
        <v>100000</v>
      </c>
      <c r="I8" s="17">
        <f>C3</f>
        <v>100000</v>
      </c>
      <c r="J8" s="154">
        <f>J6</f>
        <v>25</v>
      </c>
      <c r="K8" s="155"/>
      <c r="L8" s="156"/>
      <c r="M8" s="161"/>
      <c r="N8" s="162"/>
      <c r="O8" s="163"/>
    </row>
    <row r="9" spans="1:18">
      <c r="A9" s="6">
        <v>1</v>
      </c>
      <c r="B9" s="97">
        <v>42738</v>
      </c>
      <c r="C9" s="98">
        <v>2</v>
      </c>
      <c r="D9" s="99">
        <v>1.27</v>
      </c>
      <c r="E9" s="100">
        <v>1.5</v>
      </c>
      <c r="F9" s="142">
        <v>-1</v>
      </c>
      <c r="G9" s="62">
        <f>IF(D9="","",G8+M9)</f>
        <v>131750</v>
      </c>
      <c r="H9" s="62">
        <f>IF(E9="","",H8+N9)</f>
        <v>137500</v>
      </c>
      <c r="I9" s="62">
        <f>IF(F9="","",I8+O9)</f>
        <v>75000</v>
      </c>
      <c r="J9" s="63">
        <f>IF(G8="","",G8*$J$6/100)</f>
        <v>25000</v>
      </c>
      <c r="K9" s="64">
        <f>IF(H8="","",H8*$J$6/100)</f>
        <v>25000</v>
      </c>
      <c r="L9" s="65">
        <f>IF(I8="","",I8*$J$6/100)</f>
        <v>25000</v>
      </c>
      <c r="M9" s="66">
        <f>IF(D9="","",J9*D9)</f>
        <v>31750</v>
      </c>
      <c r="N9" s="67">
        <f t="shared" ref="M9:O24" si="0">IF(E9="","",K9*E9)</f>
        <v>37500</v>
      </c>
      <c r="O9" s="68">
        <f t="shared" si="0"/>
        <v>-25000</v>
      </c>
      <c r="P9" s="33"/>
      <c r="Q9" s="33"/>
      <c r="R9" s="33"/>
    </row>
    <row r="10" spans="1:18">
      <c r="A10" s="6">
        <v>2</v>
      </c>
      <c r="B10" s="101">
        <v>43835</v>
      </c>
      <c r="C10" s="102">
        <v>1</v>
      </c>
      <c r="D10" s="103">
        <v>1.27</v>
      </c>
      <c r="E10" s="95">
        <v>1.5</v>
      </c>
      <c r="F10" s="60">
        <v>2</v>
      </c>
      <c r="G10" s="62">
        <f t="shared" ref="G10:I25" si="1">IF(D10="","",G9+M10)</f>
        <v>173580.625</v>
      </c>
      <c r="H10" s="62">
        <f t="shared" si="1"/>
        <v>189062.5</v>
      </c>
      <c r="I10" s="62">
        <f t="shared" si="1"/>
        <v>112500</v>
      </c>
      <c r="J10" s="63">
        <f t="shared" ref="J10:L25" si="2">IF(G9="","",G9*$J$6/100)</f>
        <v>32937.5</v>
      </c>
      <c r="K10" s="64">
        <f t="shared" si="2"/>
        <v>34375</v>
      </c>
      <c r="L10" s="65">
        <f t="shared" si="2"/>
        <v>18750</v>
      </c>
      <c r="M10" s="63">
        <f t="shared" si="0"/>
        <v>41830.625</v>
      </c>
      <c r="N10" s="64">
        <f t="shared" si="0"/>
        <v>51562.5</v>
      </c>
      <c r="O10" s="65">
        <f t="shared" si="0"/>
        <v>37500</v>
      </c>
      <c r="P10" s="33"/>
      <c r="Q10" s="33"/>
      <c r="R10" s="33"/>
    </row>
    <row r="11" spans="1:18">
      <c r="A11" s="6">
        <v>3</v>
      </c>
      <c r="B11" s="101">
        <v>43840</v>
      </c>
      <c r="C11" s="102">
        <v>2</v>
      </c>
      <c r="D11" s="103">
        <v>1.27</v>
      </c>
      <c r="E11" s="95">
        <v>-1</v>
      </c>
      <c r="F11" s="59">
        <v>-1</v>
      </c>
      <c r="G11" s="62">
        <f t="shared" si="1"/>
        <v>228692.47343750001</v>
      </c>
      <c r="H11" s="62">
        <f t="shared" si="1"/>
        <v>141796.875</v>
      </c>
      <c r="I11" s="62">
        <f t="shared" si="1"/>
        <v>84375</v>
      </c>
      <c r="J11" s="63">
        <f t="shared" si="2"/>
        <v>43395.15625</v>
      </c>
      <c r="K11" s="64">
        <f t="shared" si="2"/>
        <v>47265.625</v>
      </c>
      <c r="L11" s="65">
        <f t="shared" si="2"/>
        <v>28125</v>
      </c>
      <c r="M11" s="63">
        <f t="shared" si="0"/>
        <v>55111.848437500004</v>
      </c>
      <c r="N11" s="64">
        <f t="shared" si="0"/>
        <v>-47265.625</v>
      </c>
      <c r="O11" s="65">
        <f t="shared" si="0"/>
        <v>-28125</v>
      </c>
      <c r="P11" s="33"/>
      <c r="Q11" s="33"/>
      <c r="R11" s="33"/>
    </row>
    <row r="12" spans="1:18">
      <c r="A12" s="6">
        <v>4</v>
      </c>
      <c r="B12" s="101">
        <v>43841</v>
      </c>
      <c r="C12" s="102">
        <v>1</v>
      </c>
      <c r="D12" s="103">
        <v>1.27</v>
      </c>
      <c r="E12" s="95">
        <v>-1</v>
      </c>
      <c r="F12" s="59">
        <v>-1</v>
      </c>
      <c r="G12" s="62">
        <f t="shared" si="1"/>
        <v>301302.33375390625</v>
      </c>
      <c r="H12" s="62">
        <f t="shared" si="1"/>
        <v>106347.65625</v>
      </c>
      <c r="I12" s="62">
        <f t="shared" si="1"/>
        <v>63281.25</v>
      </c>
      <c r="J12" s="63">
        <f t="shared" si="2"/>
        <v>57173.118359375003</v>
      </c>
      <c r="K12" s="64">
        <f t="shared" si="2"/>
        <v>35449.21875</v>
      </c>
      <c r="L12" s="65">
        <f t="shared" si="2"/>
        <v>21093.75</v>
      </c>
      <c r="M12" s="63">
        <f t="shared" si="0"/>
        <v>72609.860316406252</v>
      </c>
      <c r="N12" s="64">
        <f t="shared" si="0"/>
        <v>-35449.21875</v>
      </c>
      <c r="O12" s="65">
        <f t="shared" si="0"/>
        <v>-21093.75</v>
      </c>
      <c r="P12" s="33"/>
      <c r="Q12" s="33"/>
      <c r="R12" s="33"/>
    </row>
    <row r="13" spans="1:18">
      <c r="A13" s="6">
        <v>5</v>
      </c>
      <c r="B13" s="101">
        <v>43842</v>
      </c>
      <c r="C13" s="102">
        <v>2</v>
      </c>
      <c r="D13" s="103">
        <v>-1</v>
      </c>
      <c r="E13" s="95">
        <v>-1</v>
      </c>
      <c r="F13" s="59">
        <v>-1</v>
      </c>
      <c r="G13" s="62">
        <f t="shared" si="1"/>
        <v>225976.7503154297</v>
      </c>
      <c r="H13" s="62">
        <f t="shared" si="1"/>
        <v>79760.7421875</v>
      </c>
      <c r="I13" s="62">
        <f t="shared" si="1"/>
        <v>47460.9375</v>
      </c>
      <c r="J13" s="63">
        <f t="shared" si="2"/>
        <v>75325.583438476562</v>
      </c>
      <c r="K13" s="64">
        <f t="shared" si="2"/>
        <v>26586.9140625</v>
      </c>
      <c r="L13" s="65">
        <f t="shared" si="2"/>
        <v>15820.3125</v>
      </c>
      <c r="M13" s="63">
        <f t="shared" si="0"/>
        <v>-75325.583438476562</v>
      </c>
      <c r="N13" s="64">
        <f t="shared" si="0"/>
        <v>-26586.9140625</v>
      </c>
      <c r="O13" s="65">
        <f t="shared" si="0"/>
        <v>-15820.3125</v>
      </c>
      <c r="P13" s="33"/>
      <c r="Q13" s="33"/>
      <c r="R13" s="33"/>
    </row>
    <row r="14" spans="1:18">
      <c r="A14" s="6">
        <v>6</v>
      </c>
      <c r="B14" s="101">
        <v>43843</v>
      </c>
      <c r="C14" s="102">
        <v>2</v>
      </c>
      <c r="D14" s="103">
        <v>-1</v>
      </c>
      <c r="E14" s="95">
        <v>-1</v>
      </c>
      <c r="F14" s="59">
        <v>-1</v>
      </c>
      <c r="G14" s="62">
        <f t="shared" si="1"/>
        <v>169482.56273657226</v>
      </c>
      <c r="H14" s="62">
        <f t="shared" si="1"/>
        <v>59820.556640625</v>
      </c>
      <c r="I14" s="62">
        <f t="shared" si="1"/>
        <v>35595.703125</v>
      </c>
      <c r="J14" s="63">
        <f t="shared" si="2"/>
        <v>56494.187578857433</v>
      </c>
      <c r="K14" s="64">
        <f t="shared" si="2"/>
        <v>19940.185546875</v>
      </c>
      <c r="L14" s="65">
        <f t="shared" si="2"/>
        <v>11865.234375</v>
      </c>
      <c r="M14" s="63">
        <f t="shared" si="0"/>
        <v>-56494.187578857433</v>
      </c>
      <c r="N14" s="64">
        <f t="shared" si="0"/>
        <v>-19940.185546875</v>
      </c>
      <c r="O14" s="65">
        <f t="shared" si="0"/>
        <v>-11865.234375</v>
      </c>
      <c r="P14" s="33"/>
      <c r="Q14" s="33"/>
      <c r="R14" s="33"/>
    </row>
    <row r="15" spans="1:18">
      <c r="A15" s="6">
        <v>7</v>
      </c>
      <c r="B15" s="101">
        <v>43849</v>
      </c>
      <c r="C15" s="102">
        <v>1</v>
      </c>
      <c r="D15" s="103">
        <v>-1</v>
      </c>
      <c r="E15" s="95">
        <v>-1</v>
      </c>
      <c r="F15" s="59">
        <v>-1</v>
      </c>
      <c r="G15" s="62">
        <f t="shared" si="1"/>
        <v>127111.9220524292</v>
      </c>
      <c r="H15" s="62">
        <f t="shared" si="1"/>
        <v>44865.41748046875</v>
      </c>
      <c r="I15" s="62">
        <f t="shared" si="1"/>
        <v>26696.77734375</v>
      </c>
      <c r="J15" s="63">
        <f t="shared" si="2"/>
        <v>42370.640684143065</v>
      </c>
      <c r="K15" s="64">
        <f t="shared" si="2"/>
        <v>14955.13916015625</v>
      </c>
      <c r="L15" s="65">
        <f t="shared" si="2"/>
        <v>8898.92578125</v>
      </c>
      <c r="M15" s="63">
        <f t="shared" si="0"/>
        <v>-42370.640684143065</v>
      </c>
      <c r="N15" s="64">
        <f t="shared" si="0"/>
        <v>-14955.13916015625</v>
      </c>
      <c r="O15" s="65">
        <f t="shared" si="0"/>
        <v>-8898.92578125</v>
      </c>
      <c r="P15" s="33"/>
      <c r="Q15" s="33"/>
      <c r="R15" s="33"/>
    </row>
    <row r="16" spans="1:18">
      <c r="A16" s="6">
        <v>8</v>
      </c>
      <c r="B16" s="101">
        <v>43855</v>
      </c>
      <c r="C16" s="102">
        <v>1</v>
      </c>
      <c r="D16" s="103">
        <v>1.27</v>
      </c>
      <c r="E16" s="95">
        <v>-1</v>
      </c>
      <c r="F16" s="59">
        <v>-1</v>
      </c>
      <c r="G16" s="62">
        <f t="shared" si="1"/>
        <v>167469.95730407548</v>
      </c>
      <c r="H16" s="62">
        <f t="shared" si="1"/>
        <v>33649.063110351563</v>
      </c>
      <c r="I16" s="62">
        <f t="shared" si="1"/>
        <v>20022.5830078125</v>
      </c>
      <c r="J16" s="63">
        <f t="shared" si="2"/>
        <v>31777.980513107301</v>
      </c>
      <c r="K16" s="64">
        <f t="shared" si="2"/>
        <v>11216.354370117188</v>
      </c>
      <c r="L16" s="65">
        <f t="shared" si="2"/>
        <v>6674.1943359375</v>
      </c>
      <c r="M16" s="63">
        <f t="shared" si="0"/>
        <v>40358.035251646274</v>
      </c>
      <c r="N16" s="64">
        <f t="shared" si="0"/>
        <v>-11216.354370117188</v>
      </c>
      <c r="O16" s="65">
        <f t="shared" si="0"/>
        <v>-6674.1943359375</v>
      </c>
      <c r="P16" s="33"/>
      <c r="Q16" s="33"/>
      <c r="R16" s="33"/>
    </row>
    <row r="17" spans="1:18">
      <c r="A17" s="6">
        <v>9</v>
      </c>
      <c r="B17" s="101">
        <v>43856</v>
      </c>
      <c r="C17" s="102">
        <v>1</v>
      </c>
      <c r="D17" s="103">
        <v>1.27</v>
      </c>
      <c r="E17" s="95">
        <v>1.5</v>
      </c>
      <c r="F17" s="60">
        <v>2</v>
      </c>
      <c r="G17" s="62">
        <f t="shared" si="1"/>
        <v>220641.66874811944</v>
      </c>
      <c r="H17" s="62">
        <f t="shared" si="1"/>
        <v>46267.461776733398</v>
      </c>
      <c r="I17" s="62">
        <f t="shared" si="1"/>
        <v>30033.87451171875</v>
      </c>
      <c r="J17" s="63">
        <f t="shared" si="2"/>
        <v>41867.489326018869</v>
      </c>
      <c r="K17" s="64">
        <f t="shared" si="2"/>
        <v>8412.2657775878906</v>
      </c>
      <c r="L17" s="65">
        <f t="shared" si="2"/>
        <v>5005.645751953125</v>
      </c>
      <c r="M17" s="63">
        <f t="shared" si="0"/>
        <v>53171.711444043962</v>
      </c>
      <c r="N17" s="64">
        <f t="shared" si="0"/>
        <v>12618.398666381836</v>
      </c>
      <c r="O17" s="65">
        <f t="shared" si="0"/>
        <v>10011.29150390625</v>
      </c>
      <c r="P17" s="61"/>
      <c r="Q17" s="33"/>
      <c r="R17" s="33"/>
    </row>
    <row r="18" spans="1:18">
      <c r="A18" s="6">
        <v>10</v>
      </c>
      <c r="B18" s="101">
        <v>43858</v>
      </c>
      <c r="C18" s="102">
        <v>1</v>
      </c>
      <c r="D18" s="103">
        <v>1.27</v>
      </c>
      <c r="E18" s="95">
        <v>1.5</v>
      </c>
      <c r="F18" s="59">
        <v>-1</v>
      </c>
      <c r="G18" s="62">
        <f t="shared" si="1"/>
        <v>290695.39857564738</v>
      </c>
      <c r="H18" s="62">
        <f t="shared" si="1"/>
        <v>63617.759943008423</v>
      </c>
      <c r="I18" s="62">
        <f>IF(F18="","",I17+O18)</f>
        <v>22525.405883789063</v>
      </c>
      <c r="J18" s="63">
        <f t="shared" si="2"/>
        <v>55160.41718702986</v>
      </c>
      <c r="K18" s="64">
        <f t="shared" si="2"/>
        <v>11566.86544418335</v>
      </c>
      <c r="L18" s="65">
        <f>IF(I17="","",I17*$J$6/100)</f>
        <v>7508.4686279296875</v>
      </c>
      <c r="M18" s="63">
        <f t="shared" si="0"/>
        <v>70053.729827527917</v>
      </c>
      <c r="N18" s="64">
        <f t="shared" si="0"/>
        <v>17350.298166275024</v>
      </c>
      <c r="O18" s="65">
        <f t="shared" si="0"/>
        <v>-7508.4686279296875</v>
      </c>
      <c r="P18" s="33"/>
      <c r="Q18" s="33"/>
      <c r="R18" s="33"/>
    </row>
    <row r="19" spans="1:18">
      <c r="A19" s="6">
        <v>11</v>
      </c>
      <c r="B19" s="101">
        <v>43861</v>
      </c>
      <c r="C19" s="102">
        <v>1</v>
      </c>
      <c r="D19" s="103">
        <v>1.27</v>
      </c>
      <c r="E19" s="95">
        <v>1.5</v>
      </c>
      <c r="F19" s="59">
        <v>-1</v>
      </c>
      <c r="G19" s="62">
        <f t="shared" si="1"/>
        <v>382991.18762341543</v>
      </c>
      <c r="H19" s="62">
        <f t="shared" si="1"/>
        <v>87474.419921636581</v>
      </c>
      <c r="I19" s="62">
        <f t="shared" si="1"/>
        <v>16894.054412841797</v>
      </c>
      <c r="J19" s="63">
        <f t="shared" si="2"/>
        <v>72673.849643911846</v>
      </c>
      <c r="K19" s="64">
        <f t="shared" si="2"/>
        <v>15904.439985752106</v>
      </c>
      <c r="L19" s="65">
        <f t="shared" si="2"/>
        <v>5631.3514709472656</v>
      </c>
      <c r="M19" s="63">
        <f t="shared" si="0"/>
        <v>92295.789047768048</v>
      </c>
      <c r="N19" s="64">
        <f t="shared" si="0"/>
        <v>23856.659978628159</v>
      </c>
      <c r="O19" s="65">
        <f t="shared" si="0"/>
        <v>-5631.3514709472656</v>
      </c>
      <c r="P19" s="61"/>
      <c r="Q19" s="33"/>
      <c r="R19" s="33"/>
    </row>
    <row r="20" spans="1:18">
      <c r="A20" s="6">
        <v>12</v>
      </c>
      <c r="B20" s="101">
        <v>43863</v>
      </c>
      <c r="C20" s="102">
        <v>1</v>
      </c>
      <c r="D20" s="103">
        <v>-1</v>
      </c>
      <c r="E20" s="95">
        <v>-1</v>
      </c>
      <c r="F20" s="59">
        <v>-1</v>
      </c>
      <c r="G20" s="62">
        <f t="shared" si="1"/>
        <v>287243.39071756159</v>
      </c>
      <c r="H20" s="62">
        <f t="shared" si="1"/>
        <v>65605.814941227436</v>
      </c>
      <c r="I20" s="62">
        <f t="shared" si="1"/>
        <v>12670.540809631348</v>
      </c>
      <c r="J20" s="63">
        <f t="shared" si="2"/>
        <v>95747.796905853858</v>
      </c>
      <c r="K20" s="64">
        <f t="shared" si="2"/>
        <v>21868.604980409145</v>
      </c>
      <c r="L20" s="65">
        <f t="shared" si="2"/>
        <v>4223.5136032104492</v>
      </c>
      <c r="M20" s="63">
        <f t="shared" si="0"/>
        <v>-95747.796905853858</v>
      </c>
      <c r="N20" s="64">
        <f t="shared" si="0"/>
        <v>-21868.604980409145</v>
      </c>
      <c r="O20" s="65">
        <f t="shared" si="0"/>
        <v>-4223.5136032104492</v>
      </c>
      <c r="P20" s="33"/>
      <c r="Q20" s="33"/>
      <c r="R20" s="33"/>
    </row>
    <row r="21" spans="1:18">
      <c r="A21" s="6">
        <v>13</v>
      </c>
      <c r="B21" s="101">
        <v>43864</v>
      </c>
      <c r="C21" s="102">
        <v>2</v>
      </c>
      <c r="D21" s="103">
        <v>1.27</v>
      </c>
      <c r="E21" s="95">
        <v>1.5</v>
      </c>
      <c r="F21" s="59">
        <v>-1</v>
      </c>
      <c r="G21" s="62">
        <f t="shared" si="1"/>
        <v>378443.16727038741</v>
      </c>
      <c r="H21" s="62">
        <f t="shared" si="1"/>
        <v>90207.995544187725</v>
      </c>
      <c r="I21" s="62">
        <f t="shared" si="1"/>
        <v>9502.9056072235107</v>
      </c>
      <c r="J21" s="63">
        <f t="shared" si="2"/>
        <v>71810.847679390397</v>
      </c>
      <c r="K21" s="64">
        <f t="shared" si="2"/>
        <v>16401.453735306859</v>
      </c>
      <c r="L21" s="65">
        <f t="shared" si="2"/>
        <v>3167.6352024078369</v>
      </c>
      <c r="M21" s="63">
        <f t="shared" si="0"/>
        <v>91199.776552825802</v>
      </c>
      <c r="N21" s="64">
        <f t="shared" si="0"/>
        <v>24602.180602960289</v>
      </c>
      <c r="O21" s="65">
        <f t="shared" si="0"/>
        <v>-3167.6352024078369</v>
      </c>
      <c r="P21" s="61"/>
      <c r="Q21" s="33"/>
      <c r="R21" s="33"/>
    </row>
    <row r="22" spans="1:18">
      <c r="A22" s="6">
        <v>14</v>
      </c>
      <c r="B22" s="101">
        <v>43875</v>
      </c>
      <c r="C22" s="102">
        <v>1</v>
      </c>
      <c r="D22" s="103">
        <v>-1</v>
      </c>
      <c r="E22" s="95">
        <v>-1</v>
      </c>
      <c r="F22" s="59">
        <v>-1</v>
      </c>
      <c r="G22" s="62">
        <f t="shared" si="1"/>
        <v>283832.37545279053</v>
      </c>
      <c r="H22" s="62">
        <f t="shared" si="1"/>
        <v>67655.996658140793</v>
      </c>
      <c r="I22" s="62">
        <f t="shared" si="1"/>
        <v>7127.1792054176331</v>
      </c>
      <c r="J22" s="63">
        <f t="shared" si="2"/>
        <v>94610.791817596852</v>
      </c>
      <c r="K22" s="64">
        <f t="shared" si="2"/>
        <v>22551.998886046931</v>
      </c>
      <c r="L22" s="65">
        <f t="shared" si="2"/>
        <v>2375.7264018058777</v>
      </c>
      <c r="M22" s="63">
        <f t="shared" si="0"/>
        <v>-94610.791817596852</v>
      </c>
      <c r="N22" s="64">
        <f t="shared" si="0"/>
        <v>-22551.998886046931</v>
      </c>
      <c r="O22" s="65">
        <f t="shared" si="0"/>
        <v>-2375.7264018058777</v>
      </c>
      <c r="P22" s="33"/>
      <c r="Q22" s="33"/>
      <c r="R22" s="33"/>
    </row>
    <row r="23" spans="1:18">
      <c r="A23" s="6">
        <v>15</v>
      </c>
      <c r="B23" s="101">
        <v>43878</v>
      </c>
      <c r="C23" s="102">
        <v>2</v>
      </c>
      <c r="D23" s="103">
        <v>1.27</v>
      </c>
      <c r="E23" s="95">
        <v>1.5</v>
      </c>
      <c r="F23" s="59">
        <v>2</v>
      </c>
      <c r="G23" s="62">
        <f t="shared" si="1"/>
        <v>373949.15465905151</v>
      </c>
      <c r="H23" s="62">
        <f t="shared" si="1"/>
        <v>93026.995404943591</v>
      </c>
      <c r="I23" s="62">
        <f t="shared" si="1"/>
        <v>10690.76880812645</v>
      </c>
      <c r="J23" s="63">
        <f t="shared" si="2"/>
        <v>70958.093863197631</v>
      </c>
      <c r="K23" s="64">
        <f t="shared" si="2"/>
        <v>16913.999164535198</v>
      </c>
      <c r="L23" s="65">
        <f t="shared" si="2"/>
        <v>1781.7948013544083</v>
      </c>
      <c r="M23" s="63">
        <f t="shared" si="0"/>
        <v>90116.779206260995</v>
      </c>
      <c r="N23" s="64">
        <f t="shared" si="0"/>
        <v>25370.998746802798</v>
      </c>
      <c r="O23" s="65">
        <f t="shared" si="0"/>
        <v>3563.5896027088165</v>
      </c>
      <c r="P23" s="33"/>
      <c r="Q23" s="33"/>
      <c r="R23" s="33"/>
    </row>
    <row r="24" spans="1:18">
      <c r="A24" s="6">
        <v>16</v>
      </c>
      <c r="B24" s="101">
        <v>43883</v>
      </c>
      <c r="C24" s="102">
        <v>1</v>
      </c>
      <c r="D24" s="103">
        <v>1.27</v>
      </c>
      <c r="E24" s="95">
        <v>-1</v>
      </c>
      <c r="F24" s="59">
        <v>-1</v>
      </c>
      <c r="G24" s="62">
        <f t="shared" si="1"/>
        <v>492678.01126330037</v>
      </c>
      <c r="H24" s="62">
        <f t="shared" si="1"/>
        <v>69770.246553707693</v>
      </c>
      <c r="I24" s="62">
        <f t="shared" si="1"/>
        <v>8018.0766060948372</v>
      </c>
      <c r="J24" s="63">
        <f t="shared" si="2"/>
        <v>93487.288664762877</v>
      </c>
      <c r="K24" s="64">
        <f t="shared" si="2"/>
        <v>23256.748851235901</v>
      </c>
      <c r="L24" s="65">
        <f t="shared" si="2"/>
        <v>2672.6922020316124</v>
      </c>
      <c r="M24" s="63">
        <f t="shared" si="0"/>
        <v>118728.85660424885</v>
      </c>
      <c r="N24" s="64">
        <f t="shared" si="0"/>
        <v>-23256.748851235901</v>
      </c>
      <c r="O24" s="65">
        <f t="shared" si="0"/>
        <v>-2672.6922020316124</v>
      </c>
      <c r="P24" s="33"/>
      <c r="Q24" s="33"/>
      <c r="R24" s="33"/>
    </row>
    <row r="25" spans="1:18">
      <c r="A25" s="6">
        <v>17</v>
      </c>
      <c r="B25" s="101">
        <v>43884</v>
      </c>
      <c r="C25" s="102">
        <v>1</v>
      </c>
      <c r="D25" s="103">
        <v>1.27</v>
      </c>
      <c r="E25" s="95">
        <v>1.5</v>
      </c>
      <c r="F25" s="59">
        <v>2</v>
      </c>
      <c r="G25" s="62">
        <f t="shared" si="1"/>
        <v>649103.27983939822</v>
      </c>
      <c r="H25" s="62">
        <f t="shared" si="1"/>
        <v>95934.089011348085</v>
      </c>
      <c r="I25" s="62">
        <f t="shared" si="1"/>
        <v>12027.114909142256</v>
      </c>
      <c r="J25" s="63">
        <f t="shared" si="2"/>
        <v>123169.50281582511</v>
      </c>
      <c r="K25" s="64">
        <f t="shared" si="2"/>
        <v>17442.561638426923</v>
      </c>
      <c r="L25" s="65">
        <f t="shared" si="2"/>
        <v>2004.5191515237093</v>
      </c>
      <c r="M25" s="63">
        <f t="shared" ref="M25:O58" si="3">IF(D25="","",J25*D25)</f>
        <v>156425.26857609788</v>
      </c>
      <c r="N25" s="64">
        <f t="shared" si="3"/>
        <v>26163.842457640385</v>
      </c>
      <c r="O25" s="65">
        <f t="shared" si="3"/>
        <v>4009.0383030474186</v>
      </c>
      <c r="P25" s="33"/>
      <c r="Q25" s="33"/>
      <c r="R25" s="33"/>
    </row>
    <row r="26" spans="1:18">
      <c r="A26" s="6">
        <v>18</v>
      </c>
      <c r="B26" s="101">
        <v>43884</v>
      </c>
      <c r="C26" s="102">
        <v>1</v>
      </c>
      <c r="D26" s="103">
        <v>1.27</v>
      </c>
      <c r="E26" s="95">
        <v>1.5</v>
      </c>
      <c r="F26" s="59">
        <v>2</v>
      </c>
      <c r="G26" s="62">
        <f t="shared" ref="G26:I41" si="4">IF(D26="","",G25+M26)</f>
        <v>855193.57118840714</v>
      </c>
      <c r="H26" s="62">
        <f t="shared" si="4"/>
        <v>131909.37239060362</v>
      </c>
      <c r="I26" s="62">
        <f t="shared" si="4"/>
        <v>18040.672363713384</v>
      </c>
      <c r="J26" s="63">
        <f t="shared" ref="J26:L45" si="5">IF(G25="","",G25*$J$6/100)</f>
        <v>162275.81995984956</v>
      </c>
      <c r="K26" s="64">
        <f t="shared" si="5"/>
        <v>23983.522252837018</v>
      </c>
      <c r="L26" s="65">
        <f t="shared" si="5"/>
        <v>3006.7787272855639</v>
      </c>
      <c r="M26" s="63">
        <f t="shared" si="3"/>
        <v>206090.29134900894</v>
      </c>
      <c r="N26" s="64">
        <f t="shared" si="3"/>
        <v>35975.283379255525</v>
      </c>
      <c r="O26" s="65">
        <f t="shared" si="3"/>
        <v>6013.5574545711279</v>
      </c>
      <c r="P26" s="33"/>
      <c r="Q26" s="33"/>
      <c r="R26" s="33"/>
    </row>
    <row r="27" spans="1:18">
      <c r="A27" s="6">
        <v>19</v>
      </c>
      <c r="B27" s="101">
        <v>43898</v>
      </c>
      <c r="C27" s="102">
        <v>2</v>
      </c>
      <c r="D27" s="103">
        <v>1.27</v>
      </c>
      <c r="E27" s="95">
        <v>1.5</v>
      </c>
      <c r="F27" s="59">
        <v>2</v>
      </c>
      <c r="G27" s="62">
        <f t="shared" si="4"/>
        <v>1126717.5300407265</v>
      </c>
      <c r="H27" s="62">
        <f t="shared" si="4"/>
        <v>181375.38703707996</v>
      </c>
      <c r="I27" s="62">
        <f t="shared" si="4"/>
        <v>27061.008545570076</v>
      </c>
      <c r="J27" s="63">
        <f t="shared" si="5"/>
        <v>213798.39279710178</v>
      </c>
      <c r="K27" s="64">
        <f t="shared" si="5"/>
        <v>32977.343097650904</v>
      </c>
      <c r="L27" s="65">
        <f t="shared" si="5"/>
        <v>4510.1680909283459</v>
      </c>
      <c r="M27" s="63">
        <f t="shared" si="3"/>
        <v>271523.95885231928</v>
      </c>
      <c r="N27" s="64">
        <f t="shared" si="3"/>
        <v>49466.014646476353</v>
      </c>
      <c r="O27" s="65">
        <f t="shared" si="3"/>
        <v>9020.3361818566918</v>
      </c>
      <c r="P27" s="33"/>
      <c r="Q27" s="33"/>
      <c r="R27" s="33"/>
    </row>
    <row r="28" spans="1:18">
      <c r="A28" s="6">
        <v>20</v>
      </c>
      <c r="B28" s="101">
        <v>43901</v>
      </c>
      <c r="C28" s="102">
        <v>1</v>
      </c>
      <c r="D28" s="103">
        <v>-1</v>
      </c>
      <c r="E28" s="95">
        <v>-1</v>
      </c>
      <c r="F28" s="59">
        <v>-1</v>
      </c>
      <c r="G28" s="62">
        <f t="shared" si="4"/>
        <v>845038.1475305449</v>
      </c>
      <c r="H28" s="62">
        <f t="shared" si="4"/>
        <v>136031.54027780995</v>
      </c>
      <c r="I28" s="62">
        <f t="shared" si="4"/>
        <v>20295.756409177557</v>
      </c>
      <c r="J28" s="63">
        <f t="shared" si="5"/>
        <v>281679.38251018163</v>
      </c>
      <c r="K28" s="64">
        <f t="shared" si="5"/>
        <v>45343.846759269989</v>
      </c>
      <c r="L28" s="65">
        <f t="shared" si="5"/>
        <v>6765.2521363925189</v>
      </c>
      <c r="M28" s="63">
        <f t="shared" si="3"/>
        <v>-281679.38251018163</v>
      </c>
      <c r="N28" s="64">
        <f t="shared" si="3"/>
        <v>-45343.846759269989</v>
      </c>
      <c r="O28" s="65">
        <f t="shared" si="3"/>
        <v>-6765.2521363925189</v>
      </c>
      <c r="P28" s="33"/>
      <c r="Q28" s="33"/>
      <c r="R28" s="33"/>
    </row>
    <row r="29" spans="1:18">
      <c r="A29" s="6">
        <v>21</v>
      </c>
      <c r="B29" s="101">
        <v>43904</v>
      </c>
      <c r="C29" s="102">
        <v>2</v>
      </c>
      <c r="D29" s="103">
        <v>1.27</v>
      </c>
      <c r="E29" s="95">
        <v>1.5</v>
      </c>
      <c r="F29" s="59">
        <v>-1</v>
      </c>
      <c r="G29" s="62">
        <f t="shared" si="4"/>
        <v>1113337.759371493</v>
      </c>
      <c r="H29" s="62">
        <f t="shared" si="4"/>
        <v>187043.3678819887</v>
      </c>
      <c r="I29" s="62">
        <f t="shared" si="4"/>
        <v>15221.817306883167</v>
      </c>
      <c r="J29" s="63">
        <f t="shared" si="5"/>
        <v>211259.53688263622</v>
      </c>
      <c r="K29" s="64">
        <f t="shared" si="5"/>
        <v>34007.885069452488</v>
      </c>
      <c r="L29" s="65">
        <f t="shared" si="5"/>
        <v>5073.9391022943892</v>
      </c>
      <c r="M29" s="63">
        <f t="shared" si="3"/>
        <v>268299.611840948</v>
      </c>
      <c r="N29" s="64">
        <f t="shared" si="3"/>
        <v>51011.827604178732</v>
      </c>
      <c r="O29" s="65">
        <f t="shared" si="3"/>
        <v>-5073.9391022943892</v>
      </c>
      <c r="P29" s="33"/>
      <c r="Q29" s="33"/>
      <c r="R29" s="33"/>
    </row>
    <row r="30" spans="1:18">
      <c r="A30" s="6">
        <v>22</v>
      </c>
      <c r="B30" s="101">
        <v>43905</v>
      </c>
      <c r="C30" s="102">
        <v>1</v>
      </c>
      <c r="D30" s="103">
        <v>1.27</v>
      </c>
      <c r="E30" s="95">
        <v>1.5</v>
      </c>
      <c r="F30" s="60">
        <v>2</v>
      </c>
      <c r="G30" s="62">
        <f t="shared" si="4"/>
        <v>1466822.4979719422</v>
      </c>
      <c r="H30" s="62">
        <f t="shared" si="4"/>
        <v>257184.63083773447</v>
      </c>
      <c r="I30" s="62">
        <f t="shared" si="4"/>
        <v>22832.725960324751</v>
      </c>
      <c r="J30" s="63">
        <f t="shared" si="5"/>
        <v>278334.43984287325</v>
      </c>
      <c r="K30" s="64">
        <f t="shared" si="5"/>
        <v>46760.841970497175</v>
      </c>
      <c r="L30" s="65">
        <f t="shared" si="5"/>
        <v>3805.4543267207919</v>
      </c>
      <c r="M30" s="63">
        <f t="shared" si="3"/>
        <v>353484.73860044905</v>
      </c>
      <c r="N30" s="64">
        <f t="shared" si="3"/>
        <v>70141.262955745769</v>
      </c>
      <c r="O30" s="65">
        <f t="shared" si="3"/>
        <v>7610.9086534415837</v>
      </c>
      <c r="P30" s="33"/>
      <c r="Q30" s="33"/>
      <c r="R30" s="33"/>
    </row>
    <row r="31" spans="1:18">
      <c r="A31" s="6">
        <v>23</v>
      </c>
      <c r="B31" s="101">
        <v>43906</v>
      </c>
      <c r="C31" s="102">
        <v>2</v>
      </c>
      <c r="D31" s="103">
        <v>-1</v>
      </c>
      <c r="E31" s="95">
        <v>-1</v>
      </c>
      <c r="F31" s="59">
        <v>-1</v>
      </c>
      <c r="G31" s="62">
        <f t="shared" si="4"/>
        <v>1100116.8734789565</v>
      </c>
      <c r="H31" s="62">
        <f t="shared" si="4"/>
        <v>192888.47312830086</v>
      </c>
      <c r="I31" s="62">
        <f t="shared" si="4"/>
        <v>17124.544470243563</v>
      </c>
      <c r="J31" s="63">
        <f t="shared" si="5"/>
        <v>366705.62449298555</v>
      </c>
      <c r="K31" s="64">
        <f t="shared" si="5"/>
        <v>64296.15770943361</v>
      </c>
      <c r="L31" s="65">
        <f t="shared" si="5"/>
        <v>5708.1814900811878</v>
      </c>
      <c r="M31" s="63">
        <f t="shared" si="3"/>
        <v>-366705.62449298555</v>
      </c>
      <c r="N31" s="64">
        <f t="shared" si="3"/>
        <v>-64296.15770943361</v>
      </c>
      <c r="O31" s="65">
        <f t="shared" si="3"/>
        <v>-5708.1814900811878</v>
      </c>
      <c r="P31" s="33"/>
      <c r="Q31" s="33"/>
      <c r="R31" s="33"/>
    </row>
    <row r="32" spans="1:18">
      <c r="A32" s="6">
        <v>24</v>
      </c>
      <c r="B32" s="101">
        <v>43911</v>
      </c>
      <c r="C32" s="102">
        <v>2</v>
      </c>
      <c r="D32" s="103">
        <v>-1</v>
      </c>
      <c r="E32" s="95">
        <v>-1</v>
      </c>
      <c r="F32" s="59">
        <v>-1</v>
      </c>
      <c r="G32" s="62">
        <f t="shared" si="4"/>
        <v>825087.65510921739</v>
      </c>
      <c r="H32" s="62">
        <f t="shared" si="4"/>
        <v>144666.35484622564</v>
      </c>
      <c r="I32" s="62">
        <f t="shared" si="4"/>
        <v>12843.408352682673</v>
      </c>
      <c r="J32" s="63">
        <f t="shared" si="5"/>
        <v>275029.21836973913</v>
      </c>
      <c r="K32" s="64">
        <f t="shared" si="5"/>
        <v>48222.118282075215</v>
      </c>
      <c r="L32" s="65">
        <f t="shared" si="5"/>
        <v>4281.1361175608909</v>
      </c>
      <c r="M32" s="63">
        <f t="shared" si="3"/>
        <v>-275029.21836973913</v>
      </c>
      <c r="N32" s="64">
        <f t="shared" si="3"/>
        <v>-48222.118282075215</v>
      </c>
      <c r="O32" s="65">
        <f t="shared" si="3"/>
        <v>-4281.1361175608909</v>
      </c>
      <c r="P32" s="33"/>
      <c r="Q32" s="33"/>
      <c r="R32" s="33"/>
    </row>
    <row r="33" spans="1:18">
      <c r="A33" s="6">
        <v>25</v>
      </c>
      <c r="B33" s="101">
        <v>43912</v>
      </c>
      <c r="C33" s="102">
        <v>1</v>
      </c>
      <c r="D33" s="103">
        <v>1.27</v>
      </c>
      <c r="E33" s="95">
        <v>1.5</v>
      </c>
      <c r="F33" s="59">
        <v>-1</v>
      </c>
      <c r="G33" s="62">
        <f t="shared" si="4"/>
        <v>1087052.985606394</v>
      </c>
      <c r="H33" s="62">
        <f t="shared" si="4"/>
        <v>198916.23791356027</v>
      </c>
      <c r="I33" s="62">
        <f t="shared" si="4"/>
        <v>9632.5562645120044</v>
      </c>
      <c r="J33" s="63">
        <f t="shared" si="5"/>
        <v>206271.91377730438</v>
      </c>
      <c r="K33" s="64">
        <f t="shared" si="5"/>
        <v>36166.588711556411</v>
      </c>
      <c r="L33" s="65">
        <f t="shared" si="5"/>
        <v>3210.8520881706681</v>
      </c>
      <c r="M33" s="63">
        <f t="shared" si="3"/>
        <v>261965.33049717656</v>
      </c>
      <c r="N33" s="64">
        <f t="shared" si="3"/>
        <v>54249.883067334616</v>
      </c>
      <c r="O33" s="65">
        <f t="shared" si="3"/>
        <v>-3210.8520881706681</v>
      </c>
      <c r="P33" s="33"/>
      <c r="Q33" s="33"/>
      <c r="R33" s="33"/>
    </row>
    <row r="34" spans="1:18">
      <c r="A34" s="6">
        <v>26</v>
      </c>
      <c r="B34" s="101">
        <v>43915</v>
      </c>
      <c r="C34" s="102">
        <v>1</v>
      </c>
      <c r="D34" s="103">
        <v>1.27</v>
      </c>
      <c r="E34" s="95">
        <v>-1</v>
      </c>
      <c r="F34" s="59">
        <v>-1</v>
      </c>
      <c r="G34" s="62">
        <f t="shared" si="4"/>
        <v>1432192.3085364241</v>
      </c>
      <c r="H34" s="62">
        <f t="shared" si="4"/>
        <v>149187.17843517021</v>
      </c>
      <c r="I34" s="62">
        <f t="shared" si="4"/>
        <v>7224.4171983840033</v>
      </c>
      <c r="J34" s="63">
        <f t="shared" si="5"/>
        <v>271763.2464015985</v>
      </c>
      <c r="K34" s="64">
        <f t="shared" si="5"/>
        <v>49729.059478390067</v>
      </c>
      <c r="L34" s="65">
        <f t="shared" si="5"/>
        <v>2408.1390661280011</v>
      </c>
      <c r="M34" s="63">
        <f t="shared" si="3"/>
        <v>345139.32293003012</v>
      </c>
      <c r="N34" s="64">
        <f t="shared" si="3"/>
        <v>-49729.059478390067</v>
      </c>
      <c r="O34" s="65">
        <f t="shared" si="3"/>
        <v>-2408.1390661280011</v>
      </c>
      <c r="P34" s="33"/>
      <c r="Q34" s="33"/>
      <c r="R34" s="33"/>
    </row>
    <row r="35" spans="1:18">
      <c r="A35" s="6">
        <v>27</v>
      </c>
      <c r="B35" s="101">
        <v>43918</v>
      </c>
      <c r="C35" s="102">
        <v>2</v>
      </c>
      <c r="D35" s="103">
        <v>1.27</v>
      </c>
      <c r="E35" s="95">
        <v>1.5</v>
      </c>
      <c r="F35" s="59">
        <v>2</v>
      </c>
      <c r="G35" s="62">
        <f t="shared" si="4"/>
        <v>1886913.3664967387</v>
      </c>
      <c r="H35" s="62">
        <f t="shared" si="4"/>
        <v>205132.37034835905</v>
      </c>
      <c r="I35" s="62">
        <f t="shared" si="4"/>
        <v>10836.625797576005</v>
      </c>
      <c r="J35" s="63">
        <f t="shared" si="5"/>
        <v>358048.07713410602</v>
      </c>
      <c r="K35" s="64">
        <f t="shared" si="5"/>
        <v>37296.794608792552</v>
      </c>
      <c r="L35" s="65">
        <f t="shared" si="5"/>
        <v>1806.1042995960008</v>
      </c>
      <c r="M35" s="63">
        <f t="shared" si="3"/>
        <v>454721.05796031468</v>
      </c>
      <c r="N35" s="64">
        <f t="shared" si="3"/>
        <v>55945.191913188828</v>
      </c>
      <c r="O35" s="65">
        <f t="shared" si="3"/>
        <v>3612.2085991920017</v>
      </c>
      <c r="P35" s="33"/>
      <c r="Q35" s="33"/>
      <c r="R35" s="33"/>
    </row>
    <row r="36" spans="1:18">
      <c r="A36" s="6">
        <v>28</v>
      </c>
      <c r="B36" s="101">
        <v>43924</v>
      </c>
      <c r="C36" s="102">
        <v>1</v>
      </c>
      <c r="D36" s="103">
        <v>-1</v>
      </c>
      <c r="E36" s="95">
        <v>-1</v>
      </c>
      <c r="F36" s="59">
        <v>-1</v>
      </c>
      <c r="G36" s="62">
        <f t="shared" si="4"/>
        <v>1415185.024872554</v>
      </c>
      <c r="H36" s="62">
        <f t="shared" si="4"/>
        <v>153849.2777612693</v>
      </c>
      <c r="I36" s="62">
        <f t="shared" si="4"/>
        <v>8127.4693481820041</v>
      </c>
      <c r="J36" s="63">
        <f t="shared" si="5"/>
        <v>471728.34162418469</v>
      </c>
      <c r="K36" s="64">
        <f t="shared" si="5"/>
        <v>51283.092587089763</v>
      </c>
      <c r="L36" s="65">
        <f t="shared" si="5"/>
        <v>2709.1564493940014</v>
      </c>
      <c r="M36" s="63">
        <f t="shared" si="3"/>
        <v>-471728.34162418469</v>
      </c>
      <c r="N36" s="64">
        <f t="shared" si="3"/>
        <v>-51283.092587089763</v>
      </c>
      <c r="O36" s="65">
        <f t="shared" si="3"/>
        <v>-2709.1564493940014</v>
      </c>
      <c r="P36" s="33"/>
      <c r="Q36" s="33"/>
      <c r="R36" s="33"/>
    </row>
    <row r="37" spans="1:18">
      <c r="A37" s="6">
        <v>29</v>
      </c>
      <c r="B37" s="101">
        <v>43927</v>
      </c>
      <c r="C37" s="102">
        <v>1</v>
      </c>
      <c r="D37" s="103">
        <v>1.27</v>
      </c>
      <c r="E37" s="95">
        <v>1.5</v>
      </c>
      <c r="F37" s="59">
        <v>-1</v>
      </c>
      <c r="G37" s="62">
        <f t="shared" si="4"/>
        <v>1864506.27026959</v>
      </c>
      <c r="H37" s="62">
        <f t="shared" si="4"/>
        <v>211542.75692174528</v>
      </c>
      <c r="I37" s="62">
        <f t="shared" si="4"/>
        <v>6095.6020111365033</v>
      </c>
      <c r="J37" s="63">
        <f t="shared" si="5"/>
        <v>353796.2562181385</v>
      </c>
      <c r="K37" s="64">
        <f t="shared" si="5"/>
        <v>38462.319440317326</v>
      </c>
      <c r="L37" s="65">
        <f t="shared" si="5"/>
        <v>2031.867337045501</v>
      </c>
      <c r="M37" s="63">
        <f t="shared" si="3"/>
        <v>449321.24539703591</v>
      </c>
      <c r="N37" s="64">
        <f t="shared" si="3"/>
        <v>57693.479160475988</v>
      </c>
      <c r="O37" s="65">
        <f t="shared" si="3"/>
        <v>-2031.867337045501</v>
      </c>
      <c r="P37" s="33"/>
      <c r="Q37" s="33"/>
      <c r="R37" s="33"/>
    </row>
    <row r="38" spans="1:18">
      <c r="A38" s="6">
        <v>30</v>
      </c>
      <c r="B38" s="101">
        <v>43928</v>
      </c>
      <c r="C38" s="102">
        <v>2</v>
      </c>
      <c r="D38" s="103">
        <v>-1</v>
      </c>
      <c r="E38" s="95">
        <v>-1</v>
      </c>
      <c r="F38" s="59">
        <v>-1</v>
      </c>
      <c r="G38" s="62">
        <f t="shared" si="4"/>
        <v>1398379.7027021926</v>
      </c>
      <c r="H38" s="62">
        <f t="shared" si="4"/>
        <v>158657.06769130897</v>
      </c>
      <c r="I38" s="62">
        <f t="shared" si="4"/>
        <v>4571.7015083523775</v>
      </c>
      <c r="J38" s="63">
        <f t="shared" si="5"/>
        <v>466126.56756739749</v>
      </c>
      <c r="K38" s="64">
        <f t="shared" si="5"/>
        <v>52885.689230436321</v>
      </c>
      <c r="L38" s="65">
        <f t="shared" si="5"/>
        <v>1523.9005027841258</v>
      </c>
      <c r="M38" s="63">
        <f t="shared" si="3"/>
        <v>-466126.56756739749</v>
      </c>
      <c r="N38" s="64">
        <f t="shared" si="3"/>
        <v>-52885.689230436321</v>
      </c>
      <c r="O38" s="65">
        <f t="shared" si="3"/>
        <v>-1523.9005027841258</v>
      </c>
      <c r="P38" s="33"/>
      <c r="Q38" s="33"/>
      <c r="R38" s="33"/>
    </row>
    <row r="39" spans="1:18">
      <c r="A39" s="6">
        <v>31</v>
      </c>
      <c r="B39" s="101">
        <v>43932</v>
      </c>
      <c r="C39" s="102">
        <v>2</v>
      </c>
      <c r="D39" s="103">
        <v>1.27</v>
      </c>
      <c r="E39" s="95">
        <v>1.5</v>
      </c>
      <c r="F39" s="59">
        <v>-1</v>
      </c>
      <c r="G39" s="62">
        <f t="shared" si="4"/>
        <v>1842365.2583101387</v>
      </c>
      <c r="H39" s="62">
        <f t="shared" si="4"/>
        <v>218153.46807554984</v>
      </c>
      <c r="I39" s="62">
        <f t="shared" si="4"/>
        <v>3428.7761312642833</v>
      </c>
      <c r="J39" s="63">
        <f t="shared" si="5"/>
        <v>349594.92567554815</v>
      </c>
      <c r="K39" s="64">
        <f t="shared" si="5"/>
        <v>39664.266922827243</v>
      </c>
      <c r="L39" s="65">
        <f t="shared" si="5"/>
        <v>1142.9253770880944</v>
      </c>
      <c r="M39" s="63">
        <f t="shared" si="3"/>
        <v>443985.55560794618</v>
      </c>
      <c r="N39" s="64">
        <f t="shared" si="3"/>
        <v>59496.400384240864</v>
      </c>
      <c r="O39" s="65">
        <f t="shared" si="3"/>
        <v>-1142.9253770880944</v>
      </c>
      <c r="P39" s="33"/>
      <c r="Q39" s="33"/>
      <c r="R39" s="33"/>
    </row>
    <row r="40" spans="1:18">
      <c r="A40" s="6">
        <v>32</v>
      </c>
      <c r="B40" s="101">
        <v>43933</v>
      </c>
      <c r="C40" s="102">
        <v>2</v>
      </c>
      <c r="D40" s="103">
        <v>1.27</v>
      </c>
      <c r="E40" s="95">
        <v>1.5</v>
      </c>
      <c r="F40" s="59">
        <v>2</v>
      </c>
      <c r="G40" s="62">
        <f t="shared" si="4"/>
        <v>2427316.2278236076</v>
      </c>
      <c r="H40" s="62">
        <f t="shared" si="4"/>
        <v>299961.01860388101</v>
      </c>
      <c r="I40" s="62">
        <f t="shared" si="4"/>
        <v>5143.164196896425</v>
      </c>
      <c r="J40" s="63">
        <f t="shared" si="5"/>
        <v>460591.31457753462</v>
      </c>
      <c r="K40" s="64">
        <f t="shared" si="5"/>
        <v>54538.367018887453</v>
      </c>
      <c r="L40" s="65">
        <f t="shared" si="5"/>
        <v>857.19403281607083</v>
      </c>
      <c r="M40" s="63">
        <f t="shared" si="3"/>
        <v>584950.96951346903</v>
      </c>
      <c r="N40" s="64">
        <f t="shared" si="3"/>
        <v>81807.55052833118</v>
      </c>
      <c r="O40" s="65">
        <f t="shared" si="3"/>
        <v>1714.3880656321417</v>
      </c>
      <c r="P40" s="33"/>
      <c r="Q40" s="33"/>
      <c r="R40" s="33"/>
    </row>
    <row r="41" spans="1:18">
      <c r="A41" s="6">
        <v>33</v>
      </c>
      <c r="B41" s="101">
        <v>43935</v>
      </c>
      <c r="C41" s="102">
        <v>2</v>
      </c>
      <c r="D41" s="103">
        <v>-1</v>
      </c>
      <c r="E41" s="95">
        <v>-1</v>
      </c>
      <c r="F41" s="59">
        <v>-1</v>
      </c>
      <c r="G41" s="62">
        <f t="shared" si="4"/>
        <v>1820487.1708677057</v>
      </c>
      <c r="H41" s="62">
        <f t="shared" si="4"/>
        <v>224970.76395291075</v>
      </c>
      <c r="I41" s="62">
        <f t="shared" si="4"/>
        <v>3857.3731476723187</v>
      </c>
      <c r="J41" s="63">
        <f t="shared" si="5"/>
        <v>606829.05695590191</v>
      </c>
      <c r="K41" s="64">
        <f t="shared" si="5"/>
        <v>74990.254650970252</v>
      </c>
      <c r="L41" s="65">
        <f t="shared" si="5"/>
        <v>1285.7910492241062</v>
      </c>
      <c r="M41" s="63">
        <f t="shared" si="3"/>
        <v>-606829.05695590191</v>
      </c>
      <c r="N41" s="64">
        <f t="shared" si="3"/>
        <v>-74990.254650970252</v>
      </c>
      <c r="O41" s="65">
        <f t="shared" si="3"/>
        <v>-1285.7910492241062</v>
      </c>
      <c r="P41" s="33"/>
      <c r="Q41" s="33"/>
      <c r="R41" s="33"/>
    </row>
    <row r="42" spans="1:18">
      <c r="A42" s="6">
        <v>34</v>
      </c>
      <c r="B42" s="101">
        <v>43935</v>
      </c>
      <c r="C42" s="102">
        <v>1</v>
      </c>
      <c r="D42" s="103">
        <v>1.27</v>
      </c>
      <c r="E42" s="95">
        <v>1.5</v>
      </c>
      <c r="F42" s="59">
        <v>2</v>
      </c>
      <c r="G42" s="62">
        <f t="shared" ref="G42:I42" si="6">IF(D42="","",G41+M42)</f>
        <v>2398491.8476182022</v>
      </c>
      <c r="H42" s="62">
        <f t="shared" si="6"/>
        <v>309334.80043525225</v>
      </c>
      <c r="I42" s="62">
        <f t="shared" si="6"/>
        <v>5786.0597215084781</v>
      </c>
      <c r="J42" s="63">
        <f t="shared" si="5"/>
        <v>455121.79271692643</v>
      </c>
      <c r="K42" s="64">
        <f t="shared" si="5"/>
        <v>56242.690988227689</v>
      </c>
      <c r="L42" s="65">
        <f t="shared" si="5"/>
        <v>964.34328691807968</v>
      </c>
      <c r="M42" s="63">
        <f>IF(D42="","",J42*D42)</f>
        <v>578004.67675049661</v>
      </c>
      <c r="N42" s="64">
        <f t="shared" si="3"/>
        <v>84364.036482341529</v>
      </c>
      <c r="O42" s="65">
        <f t="shared" si="3"/>
        <v>1928.6865738361594</v>
      </c>
      <c r="P42" s="33"/>
      <c r="Q42" s="33"/>
      <c r="R42" s="33"/>
    </row>
    <row r="43" spans="1:18">
      <c r="A43" s="3">
        <v>35</v>
      </c>
      <c r="B43" s="101">
        <v>43940</v>
      </c>
      <c r="C43" s="102">
        <v>1</v>
      </c>
      <c r="D43" s="103">
        <v>-1</v>
      </c>
      <c r="E43" s="95">
        <v>-1</v>
      </c>
      <c r="F43" s="59">
        <v>-1</v>
      </c>
      <c r="G43" s="62">
        <f>IF(D43="","",G42+M43)</f>
        <v>1798868.8857136518</v>
      </c>
      <c r="H43" s="62">
        <f>IF(E43="","",H42+N43)</f>
        <v>232001.10032643919</v>
      </c>
      <c r="I43" s="62">
        <f>IF(F43="","",I42+O43)</f>
        <v>4339.5447911313586</v>
      </c>
      <c r="J43" s="63">
        <f t="shared" si="5"/>
        <v>599622.96190455055</v>
      </c>
      <c r="K43" s="64">
        <f t="shared" si="5"/>
        <v>77333.700108813064</v>
      </c>
      <c r="L43" s="65">
        <f t="shared" si="5"/>
        <v>1446.5149303771195</v>
      </c>
      <c r="M43" s="63">
        <f t="shared" si="3"/>
        <v>-599622.96190455055</v>
      </c>
      <c r="N43" s="64">
        <f t="shared" si="3"/>
        <v>-77333.700108813064</v>
      </c>
      <c r="O43" s="65">
        <f t="shared" si="3"/>
        <v>-1446.5149303771195</v>
      </c>
    </row>
    <row r="44" spans="1:18">
      <c r="A44" s="6">
        <v>36</v>
      </c>
      <c r="B44" s="101">
        <v>43949</v>
      </c>
      <c r="C44" s="102">
        <v>2</v>
      </c>
      <c r="D44" s="103">
        <v>-1</v>
      </c>
      <c r="E44" s="95">
        <v>-1</v>
      </c>
      <c r="F44" s="59">
        <v>-1</v>
      </c>
      <c r="G44" s="62">
        <f t="shared" ref="G44:I57" si="7">IF(D44="","",G43+M44)</f>
        <v>1349151.6642852388</v>
      </c>
      <c r="H44" s="62">
        <f t="shared" si="7"/>
        <v>174000.82524482941</v>
      </c>
      <c r="I44" s="62">
        <f t="shared" si="7"/>
        <v>3254.6585933485189</v>
      </c>
      <c r="J44" s="63">
        <f t="shared" si="5"/>
        <v>449717.22142841294</v>
      </c>
      <c r="K44" s="64">
        <f t="shared" si="5"/>
        <v>58000.275081609798</v>
      </c>
      <c r="L44" s="65">
        <f t="shared" si="5"/>
        <v>1084.8861977828396</v>
      </c>
      <c r="M44" s="63">
        <f>IF(D44="","",J44*D44)</f>
        <v>-449717.22142841294</v>
      </c>
      <c r="N44" s="64">
        <f t="shared" si="3"/>
        <v>-58000.275081609798</v>
      </c>
      <c r="O44" s="65">
        <f t="shared" si="3"/>
        <v>-1084.8861977828396</v>
      </c>
    </row>
    <row r="45" spans="1:18">
      <c r="A45" s="6">
        <v>37</v>
      </c>
      <c r="B45" s="101">
        <v>43955</v>
      </c>
      <c r="C45" s="102">
        <v>2</v>
      </c>
      <c r="D45" s="103">
        <v>1.27</v>
      </c>
      <c r="E45" s="95">
        <v>1.5</v>
      </c>
      <c r="F45" s="59">
        <v>2</v>
      </c>
      <c r="G45" s="62">
        <f t="shared" si="7"/>
        <v>1777507.3176958023</v>
      </c>
      <c r="H45" s="62">
        <f t="shared" si="7"/>
        <v>239251.13471164042</v>
      </c>
      <c r="I45" s="62">
        <f t="shared" si="7"/>
        <v>4881.9878900227786</v>
      </c>
      <c r="J45" s="63">
        <f t="shared" si="5"/>
        <v>337287.91607130977</v>
      </c>
      <c r="K45" s="64">
        <f t="shared" si="5"/>
        <v>43500.206311207352</v>
      </c>
      <c r="L45" s="65">
        <f t="shared" si="5"/>
        <v>813.66464833712973</v>
      </c>
      <c r="M45" s="63">
        <f t="shared" si="3"/>
        <v>428355.65341056342</v>
      </c>
      <c r="N45" s="64">
        <f t="shared" si="3"/>
        <v>65250.309466811028</v>
      </c>
      <c r="O45" s="65">
        <f t="shared" si="3"/>
        <v>1627.3292966742595</v>
      </c>
    </row>
    <row r="46" spans="1:18">
      <c r="A46" s="6">
        <v>38</v>
      </c>
      <c r="B46" s="101">
        <v>43957</v>
      </c>
      <c r="C46" s="102">
        <v>1</v>
      </c>
      <c r="D46" s="103">
        <v>-1</v>
      </c>
      <c r="E46" s="95">
        <v>-1</v>
      </c>
      <c r="F46" s="59">
        <v>-1</v>
      </c>
      <c r="G46" s="62">
        <f t="shared" si="7"/>
        <v>1333130.4882718516</v>
      </c>
      <c r="H46" s="62">
        <f t="shared" si="7"/>
        <v>179438.35103373032</v>
      </c>
      <c r="I46" s="62">
        <f t="shared" si="7"/>
        <v>3661.4909175170842</v>
      </c>
      <c r="J46" s="63">
        <f t="shared" ref="J46:L56" si="8">IF(G45="","",G45*$J$6/100)</f>
        <v>444376.82942395064</v>
      </c>
      <c r="K46" s="64">
        <f t="shared" si="8"/>
        <v>59812.783677910098</v>
      </c>
      <c r="L46" s="65">
        <f t="shared" si="8"/>
        <v>1220.4969725056947</v>
      </c>
      <c r="M46" s="63">
        <f t="shared" si="3"/>
        <v>-444376.82942395064</v>
      </c>
      <c r="N46" s="64">
        <f t="shared" si="3"/>
        <v>-59812.783677910098</v>
      </c>
      <c r="O46" s="65">
        <f t="shared" si="3"/>
        <v>-1220.4969725056947</v>
      </c>
    </row>
    <row r="47" spans="1:18">
      <c r="A47" s="6">
        <v>39</v>
      </c>
      <c r="B47" s="101">
        <v>43966</v>
      </c>
      <c r="C47" s="102">
        <v>1</v>
      </c>
      <c r="D47" s="103">
        <v>1.27</v>
      </c>
      <c r="E47" s="95">
        <v>1.5</v>
      </c>
      <c r="F47" s="59">
        <v>2</v>
      </c>
      <c r="G47" s="62">
        <f t="shared" si="7"/>
        <v>1756399.4182981644</v>
      </c>
      <c r="H47" s="62">
        <f t="shared" si="7"/>
        <v>246727.73267137917</v>
      </c>
      <c r="I47" s="62">
        <f t="shared" si="7"/>
        <v>5492.2363762756268</v>
      </c>
      <c r="J47" s="63">
        <f t="shared" si="8"/>
        <v>333282.62206796289</v>
      </c>
      <c r="K47" s="64">
        <f t="shared" si="8"/>
        <v>44859.587758432579</v>
      </c>
      <c r="L47" s="65">
        <f t="shared" si="8"/>
        <v>915.37272937927105</v>
      </c>
      <c r="M47" s="63">
        <f t="shared" si="3"/>
        <v>423268.93002631288</v>
      </c>
      <c r="N47" s="64">
        <f t="shared" si="3"/>
        <v>67289.381637648868</v>
      </c>
      <c r="O47" s="65">
        <f t="shared" si="3"/>
        <v>1830.7454587585421</v>
      </c>
    </row>
    <row r="48" spans="1:18">
      <c r="A48" s="6">
        <v>40</v>
      </c>
      <c r="B48" s="101">
        <v>43970</v>
      </c>
      <c r="C48" s="102">
        <v>2</v>
      </c>
      <c r="D48" s="103">
        <v>-1</v>
      </c>
      <c r="E48" s="95">
        <v>-1</v>
      </c>
      <c r="F48" s="59">
        <v>-1</v>
      </c>
      <c r="G48" s="62">
        <f t="shared" si="7"/>
        <v>1317299.5637236233</v>
      </c>
      <c r="H48" s="62">
        <f t="shared" si="7"/>
        <v>185045.79950353436</v>
      </c>
      <c r="I48" s="62">
        <f t="shared" si="7"/>
        <v>4119.1772822067205</v>
      </c>
      <c r="J48" s="63">
        <f t="shared" si="8"/>
        <v>439099.8545745411</v>
      </c>
      <c r="K48" s="64">
        <f t="shared" si="8"/>
        <v>61681.9331678448</v>
      </c>
      <c r="L48" s="65">
        <f t="shared" si="8"/>
        <v>1373.0590940689065</v>
      </c>
      <c r="M48" s="63">
        <f t="shared" si="3"/>
        <v>-439099.8545745411</v>
      </c>
      <c r="N48" s="64">
        <f t="shared" si="3"/>
        <v>-61681.9331678448</v>
      </c>
      <c r="O48" s="65">
        <f t="shared" si="3"/>
        <v>-1373.0590940689065</v>
      </c>
    </row>
    <row r="49" spans="1:15">
      <c r="A49" s="6">
        <v>41</v>
      </c>
      <c r="B49" s="101">
        <v>43973</v>
      </c>
      <c r="C49" s="102">
        <v>1</v>
      </c>
      <c r="D49" s="103">
        <v>1.27</v>
      </c>
      <c r="E49" s="95">
        <v>1.5</v>
      </c>
      <c r="F49" s="60">
        <v>2</v>
      </c>
      <c r="G49" s="62">
        <f t="shared" si="7"/>
        <v>1735542.1752058738</v>
      </c>
      <c r="H49" s="62">
        <f t="shared" si="7"/>
        <v>254437.97431735974</v>
      </c>
      <c r="I49" s="62">
        <f t="shared" si="7"/>
        <v>6178.7659233100803</v>
      </c>
      <c r="J49" s="63">
        <f t="shared" si="8"/>
        <v>329324.89093090582</v>
      </c>
      <c r="K49" s="64">
        <f t="shared" si="8"/>
        <v>46261.449875883591</v>
      </c>
      <c r="L49" s="65">
        <f t="shared" si="8"/>
        <v>1029.7943205516801</v>
      </c>
      <c r="M49" s="63">
        <f t="shared" si="3"/>
        <v>418242.61148225039</v>
      </c>
      <c r="N49" s="64">
        <f t="shared" si="3"/>
        <v>69392.17481382539</v>
      </c>
      <c r="O49" s="65">
        <f t="shared" si="3"/>
        <v>2059.5886411033603</v>
      </c>
    </row>
    <row r="50" spans="1:15">
      <c r="A50" s="6">
        <v>42</v>
      </c>
      <c r="B50" s="101">
        <v>43977</v>
      </c>
      <c r="C50" s="102">
        <v>2</v>
      </c>
      <c r="D50" s="103">
        <v>-1</v>
      </c>
      <c r="E50" s="95">
        <v>-1</v>
      </c>
      <c r="F50" s="59">
        <v>-1</v>
      </c>
      <c r="G50" s="62">
        <f t="shared" si="7"/>
        <v>1301656.6314044055</v>
      </c>
      <c r="H50" s="62">
        <f t="shared" si="7"/>
        <v>190828.4807380198</v>
      </c>
      <c r="I50" s="62">
        <f t="shared" si="7"/>
        <v>4634.0744424825607</v>
      </c>
      <c r="J50" s="63">
        <f t="shared" si="8"/>
        <v>433885.54380146845</v>
      </c>
      <c r="K50" s="64">
        <f t="shared" si="8"/>
        <v>63609.493579339935</v>
      </c>
      <c r="L50" s="65">
        <f t="shared" si="8"/>
        <v>1544.6914808275201</v>
      </c>
      <c r="M50" s="63">
        <f t="shared" si="3"/>
        <v>-433885.54380146845</v>
      </c>
      <c r="N50" s="64">
        <f t="shared" si="3"/>
        <v>-63609.493579339935</v>
      </c>
      <c r="O50" s="65">
        <f t="shared" si="3"/>
        <v>-1544.6914808275201</v>
      </c>
    </row>
    <row r="51" spans="1:15">
      <c r="A51" s="6">
        <v>43</v>
      </c>
      <c r="B51" s="101">
        <v>43983</v>
      </c>
      <c r="C51" s="102">
        <v>2</v>
      </c>
      <c r="D51" s="103">
        <v>-1</v>
      </c>
      <c r="E51" s="95">
        <v>-1</v>
      </c>
      <c r="F51" s="59">
        <v>-1</v>
      </c>
      <c r="G51" s="62">
        <f t="shared" si="7"/>
        <v>976242.47355330409</v>
      </c>
      <c r="H51" s="62">
        <f t="shared" si="7"/>
        <v>143121.36055351485</v>
      </c>
      <c r="I51" s="62">
        <f t="shared" si="7"/>
        <v>3475.5558318619205</v>
      </c>
      <c r="J51" s="63">
        <f t="shared" si="8"/>
        <v>325414.15785110136</v>
      </c>
      <c r="K51" s="64">
        <f t="shared" si="8"/>
        <v>47707.120184504951</v>
      </c>
      <c r="L51" s="65">
        <f t="shared" si="8"/>
        <v>1158.5186106206402</v>
      </c>
      <c r="M51" s="63">
        <f t="shared" si="3"/>
        <v>-325414.15785110136</v>
      </c>
      <c r="N51" s="64">
        <f t="shared" si="3"/>
        <v>-47707.120184504951</v>
      </c>
      <c r="O51" s="65">
        <f t="shared" si="3"/>
        <v>-1158.5186106206402</v>
      </c>
    </row>
    <row r="52" spans="1:15">
      <c r="A52" s="6">
        <v>44</v>
      </c>
      <c r="B52" s="101">
        <v>43988</v>
      </c>
      <c r="C52" s="102">
        <v>1</v>
      </c>
      <c r="D52" s="103">
        <v>1.27</v>
      </c>
      <c r="E52" s="95">
        <v>1.5</v>
      </c>
      <c r="F52" s="59">
        <v>-1</v>
      </c>
      <c r="G52" s="62">
        <f t="shared" si="7"/>
        <v>1286199.4589064782</v>
      </c>
      <c r="H52" s="62">
        <f t="shared" si="7"/>
        <v>196791.87076108292</v>
      </c>
      <c r="I52" s="62">
        <f t="shared" si="7"/>
        <v>2606.6668738964404</v>
      </c>
      <c r="J52" s="63">
        <f t="shared" si="8"/>
        <v>244060.61838832602</v>
      </c>
      <c r="K52" s="64">
        <f t="shared" si="8"/>
        <v>35780.340138378713</v>
      </c>
      <c r="L52" s="65">
        <f t="shared" si="8"/>
        <v>868.88895796548013</v>
      </c>
      <c r="M52" s="63">
        <f t="shared" si="3"/>
        <v>309956.98535317404</v>
      </c>
      <c r="N52" s="64">
        <f t="shared" si="3"/>
        <v>53670.51020756807</v>
      </c>
      <c r="O52" s="65">
        <f t="shared" si="3"/>
        <v>-868.88895796548013</v>
      </c>
    </row>
    <row r="53" spans="1:15">
      <c r="A53" s="6">
        <v>45</v>
      </c>
      <c r="B53" s="101">
        <v>43995</v>
      </c>
      <c r="C53" s="102">
        <v>1</v>
      </c>
      <c r="D53" s="103">
        <v>-1</v>
      </c>
      <c r="E53" s="95">
        <v>-1</v>
      </c>
      <c r="F53" s="59">
        <v>-1</v>
      </c>
      <c r="G53" s="62">
        <f t="shared" si="7"/>
        <v>964649.59417985869</v>
      </c>
      <c r="H53" s="62">
        <f t="shared" si="7"/>
        <v>147593.90307081217</v>
      </c>
      <c r="I53" s="62">
        <f t="shared" si="7"/>
        <v>1955.0001554223304</v>
      </c>
      <c r="J53" s="63">
        <f t="shared" si="8"/>
        <v>321549.86472661956</v>
      </c>
      <c r="K53" s="64">
        <f t="shared" si="8"/>
        <v>49197.967690270729</v>
      </c>
      <c r="L53" s="65">
        <f t="shared" si="8"/>
        <v>651.6667184741101</v>
      </c>
      <c r="M53" s="63">
        <f t="shared" si="3"/>
        <v>-321549.86472661956</v>
      </c>
      <c r="N53" s="64">
        <f t="shared" si="3"/>
        <v>-49197.967690270729</v>
      </c>
      <c r="O53" s="65">
        <f t="shared" si="3"/>
        <v>-651.6667184741101</v>
      </c>
    </row>
    <row r="54" spans="1:15">
      <c r="A54" s="6">
        <v>46</v>
      </c>
      <c r="B54" s="101">
        <v>43997</v>
      </c>
      <c r="C54" s="102">
        <v>2</v>
      </c>
      <c r="D54" s="103">
        <v>1.27</v>
      </c>
      <c r="E54" s="95">
        <v>1.5</v>
      </c>
      <c r="F54" s="59">
        <v>2</v>
      </c>
      <c r="G54" s="62">
        <f t="shared" si="7"/>
        <v>1270925.8403319637</v>
      </c>
      <c r="H54" s="62">
        <f t="shared" si="7"/>
        <v>202941.61672236674</v>
      </c>
      <c r="I54" s="62">
        <f t="shared" si="7"/>
        <v>2932.5002331334954</v>
      </c>
      <c r="J54" s="63">
        <f t="shared" si="8"/>
        <v>241162.39854496467</v>
      </c>
      <c r="K54" s="64">
        <f t="shared" si="8"/>
        <v>36898.475767703043</v>
      </c>
      <c r="L54" s="65">
        <f t="shared" si="8"/>
        <v>488.7500388555826</v>
      </c>
      <c r="M54" s="63">
        <f t="shared" si="3"/>
        <v>306276.24615210516</v>
      </c>
      <c r="N54" s="64">
        <f t="shared" si="3"/>
        <v>55347.713651554564</v>
      </c>
      <c r="O54" s="65">
        <f t="shared" si="3"/>
        <v>977.5000777111652</v>
      </c>
    </row>
    <row r="55" spans="1:15">
      <c r="A55" s="6">
        <v>47</v>
      </c>
      <c r="B55" s="101">
        <v>43998</v>
      </c>
      <c r="C55" s="102">
        <v>1</v>
      </c>
      <c r="D55" s="103">
        <v>1.27</v>
      </c>
      <c r="E55" s="95">
        <v>1.5</v>
      </c>
      <c r="F55" s="59">
        <v>2</v>
      </c>
      <c r="G55" s="62">
        <f t="shared" si="7"/>
        <v>1674444.7946373622</v>
      </c>
      <c r="H55" s="62">
        <f t="shared" si="7"/>
        <v>279044.72299325425</v>
      </c>
      <c r="I55" s="62">
        <f t="shared" si="7"/>
        <v>4398.7503497002435</v>
      </c>
      <c r="J55" s="63">
        <f t="shared" si="8"/>
        <v>317731.46008299093</v>
      </c>
      <c r="K55" s="64">
        <f t="shared" si="8"/>
        <v>50735.404180591686</v>
      </c>
      <c r="L55" s="65">
        <f t="shared" si="8"/>
        <v>733.12505828337385</v>
      </c>
      <c r="M55" s="63">
        <f t="shared" si="3"/>
        <v>403518.95430539851</v>
      </c>
      <c r="N55" s="64">
        <f t="shared" si="3"/>
        <v>76103.106270887525</v>
      </c>
      <c r="O55" s="65">
        <f t="shared" si="3"/>
        <v>1466.2501165667477</v>
      </c>
    </row>
    <row r="56" spans="1:15">
      <c r="A56" s="6">
        <v>48</v>
      </c>
      <c r="B56" s="101">
        <v>44003</v>
      </c>
      <c r="C56" s="102">
        <v>1</v>
      </c>
      <c r="D56" s="103">
        <v>-1</v>
      </c>
      <c r="E56" s="95">
        <v>-1</v>
      </c>
      <c r="F56" s="59">
        <v>-1</v>
      </c>
      <c r="G56" s="62">
        <f t="shared" si="7"/>
        <v>1255833.5959780216</v>
      </c>
      <c r="H56" s="62">
        <f t="shared" si="7"/>
        <v>209283.54224494071</v>
      </c>
      <c r="I56" s="62">
        <f t="shared" si="7"/>
        <v>3299.0627622751826</v>
      </c>
      <c r="J56" s="63">
        <f t="shared" si="8"/>
        <v>418611.19865934062</v>
      </c>
      <c r="K56" s="64">
        <f t="shared" si="8"/>
        <v>69761.180748313564</v>
      </c>
      <c r="L56" s="65">
        <f t="shared" si="8"/>
        <v>1099.6875874250609</v>
      </c>
      <c r="M56" s="63">
        <f t="shared" si="3"/>
        <v>-418611.19865934062</v>
      </c>
      <c r="N56" s="64">
        <f t="shared" si="3"/>
        <v>-69761.180748313564</v>
      </c>
      <c r="O56" s="65">
        <f t="shared" si="3"/>
        <v>-1099.6875874250609</v>
      </c>
    </row>
    <row r="57" spans="1:15">
      <c r="A57" s="6">
        <v>49</v>
      </c>
      <c r="B57" s="101">
        <v>44008</v>
      </c>
      <c r="C57" s="102">
        <v>2</v>
      </c>
      <c r="D57" s="103">
        <v>-1</v>
      </c>
      <c r="E57" s="95">
        <v>-1</v>
      </c>
      <c r="F57" s="59">
        <v>-1</v>
      </c>
      <c r="G57" s="62">
        <f t="shared" si="7"/>
        <v>941875.19698351622</v>
      </c>
      <c r="H57" s="62">
        <f t="shared" si="7"/>
        <v>156962.65668370551</v>
      </c>
      <c r="I57" s="62">
        <f t="shared" si="7"/>
        <v>2474.2970717063872</v>
      </c>
      <c r="J57" s="63">
        <f t="shared" ref="J57:L58" si="9">IF(G56="","",G56*$J$6/100)</f>
        <v>313958.39899450541</v>
      </c>
      <c r="K57" s="64">
        <f t="shared" si="9"/>
        <v>52320.885561235176</v>
      </c>
      <c r="L57" s="65">
        <f t="shared" si="9"/>
        <v>824.76569056879566</v>
      </c>
      <c r="M57" s="63">
        <f>IF(D57="","",J57*D57)</f>
        <v>-313958.39899450541</v>
      </c>
      <c r="N57" s="64">
        <f>IF(E57="","",K57*E57)</f>
        <v>-52320.885561235176</v>
      </c>
      <c r="O57" s="65">
        <f>IF(F57="","",L57*F57)</f>
        <v>-824.76569056879566</v>
      </c>
    </row>
    <row r="58" spans="1:15" ht="19.5" thickBot="1">
      <c r="A58" s="6">
        <v>50</v>
      </c>
      <c r="B58" s="118">
        <v>42931</v>
      </c>
      <c r="C58" s="102">
        <v>1</v>
      </c>
      <c r="D58" s="104">
        <v>-1</v>
      </c>
      <c r="E58" s="105">
        <v>-1</v>
      </c>
      <c r="F58" s="143">
        <v>-1</v>
      </c>
      <c r="G58" s="91">
        <f>IF(D58="","",G57+M58)</f>
        <v>706406.39773763716</v>
      </c>
      <c r="H58" s="86">
        <f>IF(E58="","",H57+N58)</f>
        <v>117721.99251277914</v>
      </c>
      <c r="I58" s="106">
        <f>IF(F58="","",I57+O58)</f>
        <v>1855.7228037797904</v>
      </c>
      <c r="J58" s="63">
        <f t="shared" si="9"/>
        <v>235468.79924587905</v>
      </c>
      <c r="K58" s="64">
        <f t="shared" si="9"/>
        <v>39240.664170926379</v>
      </c>
      <c r="L58" s="65">
        <f t="shared" si="9"/>
        <v>618.5742679265968</v>
      </c>
      <c r="M58" s="63">
        <f>IF(D58="","",J58*D58)</f>
        <v>-235468.79924587905</v>
      </c>
      <c r="N58" s="64">
        <f t="shared" si="3"/>
        <v>-39240.664170926379</v>
      </c>
      <c r="O58" s="65">
        <f t="shared" si="3"/>
        <v>-618.5742679265968</v>
      </c>
    </row>
    <row r="59" spans="1:15" ht="19.5" thickBot="1">
      <c r="A59" s="6"/>
      <c r="B59" s="164" t="s">
        <v>5</v>
      </c>
      <c r="C59" s="165"/>
      <c r="D59" s="4">
        <f>COUNTIF(D9:D58,1.27)</f>
        <v>29</v>
      </c>
      <c r="E59" s="4">
        <f>COUNTIF(E9:E58,1.5)</f>
        <v>24</v>
      </c>
      <c r="F59" s="5">
        <f>COUNTIF(F9:F58,2)</f>
        <v>15</v>
      </c>
      <c r="G59" s="69">
        <f>MAX(G8:G58)</f>
        <v>2427316.2278236076</v>
      </c>
      <c r="H59" s="70">
        <f>MAX(H8:H58)</f>
        <v>309334.80043525225</v>
      </c>
      <c r="I59" s="71">
        <f>MAX(I8:I58)</f>
        <v>112500</v>
      </c>
      <c r="J59" s="72" t="s">
        <v>30</v>
      </c>
      <c r="K59" s="73">
        <f>ABS(B58-B9)</f>
        <v>193</v>
      </c>
      <c r="L59" s="74" t="s">
        <v>31</v>
      </c>
      <c r="M59" s="75"/>
      <c r="N59" s="76"/>
      <c r="O59" s="77"/>
    </row>
    <row r="60" spans="1:15" ht="19.5" thickBot="1">
      <c r="A60" s="6"/>
      <c r="B60" s="152" t="s">
        <v>6</v>
      </c>
      <c r="C60" s="153"/>
      <c r="D60" s="4">
        <f>COUNTIF(D9:D58,-1)</f>
        <v>21</v>
      </c>
      <c r="E60" s="4">
        <f>COUNTIF(E9:E58,-1)</f>
        <v>26</v>
      </c>
      <c r="F60" s="5">
        <f>COUNTIF(F9:F58,-1)</f>
        <v>35</v>
      </c>
      <c r="G60" s="204" t="s">
        <v>29</v>
      </c>
      <c r="H60" s="205"/>
      <c r="I60" s="206"/>
      <c r="J60" s="204" t="s">
        <v>32</v>
      </c>
      <c r="K60" s="205"/>
      <c r="L60" s="206"/>
      <c r="M60" s="75"/>
      <c r="N60" s="76"/>
      <c r="O60" s="77"/>
    </row>
    <row r="61" spans="1:15" ht="19.5" thickBot="1">
      <c r="A61" s="6"/>
      <c r="B61" s="152" t="s">
        <v>34</v>
      </c>
      <c r="C61" s="153"/>
      <c r="D61" s="4">
        <f>COUNTIF(D9:D58,0)</f>
        <v>0</v>
      </c>
      <c r="E61" s="4">
        <f>COUNTIF(E9:E58,0)</f>
        <v>0</v>
      </c>
      <c r="F61" s="4">
        <f>COUNTIF(F9:F58,0)</f>
        <v>0</v>
      </c>
      <c r="G61" s="78">
        <f>G59/G8</f>
        <v>24.273162278236075</v>
      </c>
      <c r="H61" s="79">
        <f>H59/H8</f>
        <v>3.0933480043525226</v>
      </c>
      <c r="I61" s="80">
        <f>I59/I8</f>
        <v>1.125</v>
      </c>
      <c r="J61" s="81">
        <f>(G61-100%)*30/K59</f>
        <v>3.6175899914356591</v>
      </c>
      <c r="K61" s="81">
        <f>(H61-100%)*30/K59</f>
        <v>0.32539088150557349</v>
      </c>
      <c r="L61" s="82">
        <f>(I61-100%)*30/K59</f>
        <v>1.9430051813471502E-2</v>
      </c>
      <c r="M61" s="83"/>
      <c r="N61" s="84"/>
      <c r="O61" s="85"/>
    </row>
    <row r="62" spans="1:15" ht="19.5" thickBot="1">
      <c r="A62" s="3"/>
      <c r="B62" s="150" t="s">
        <v>4</v>
      </c>
      <c r="C62" s="151"/>
      <c r="D62" s="58">
        <f>D59/(D59+D60+D61)</f>
        <v>0.57999999999999996</v>
      </c>
      <c r="E62" s="53">
        <f>E59/(E59+E60+E61)</f>
        <v>0.48</v>
      </c>
      <c r="F62" s="54">
        <f>F59/(F59+F60+F61)</f>
        <v>0.3</v>
      </c>
    </row>
    <row r="64" spans="1:15">
      <c r="D64" s="52"/>
      <c r="E64" s="52"/>
      <c r="F64" s="52"/>
    </row>
  </sheetData>
  <mergeCells count="11">
    <mergeCell ref="B60:C60"/>
    <mergeCell ref="G60:I60"/>
    <mergeCell ref="J60:L60"/>
    <mergeCell ref="B61:C61"/>
    <mergeCell ref="B62:C62"/>
    <mergeCell ref="B59:C59"/>
    <mergeCell ref="G6:I6"/>
    <mergeCell ref="J6:L6"/>
    <mergeCell ref="M6:O6"/>
    <mergeCell ref="J8:L8"/>
    <mergeCell ref="M8:O8"/>
  </mergeCells>
  <phoneticPr fontId="1"/>
  <dataValidations count="4">
    <dataValidation type="list" allowBlank="1" showInputMessage="1" showErrorMessage="1" sqref="F9:F58">
      <formula1>"2,-1"</formula1>
    </dataValidation>
    <dataValidation type="list" allowBlank="1" showInputMessage="1" showErrorMessage="1" sqref="E9:E58">
      <formula1>"1.5,-1"</formula1>
    </dataValidation>
    <dataValidation type="list" allowBlank="1" showInputMessage="1" showErrorMessage="1" sqref="D9:D58">
      <formula1>"1.27,-1"</formula1>
    </dataValidation>
    <dataValidation type="list" allowBlank="1" showInputMessage="1" showErrorMessage="1" sqref="C9:C58">
      <formula1>"1,2"</formula1>
    </dataValidation>
  </dataValidations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4"/>
  <sheetViews>
    <sheetView zoomScaleNormal="100" workbookViewId="0">
      <pane xSplit="1" ySplit="8" topLeftCell="B42" activePane="bottomRight" state="frozen"/>
      <selection activeCell="B9" sqref="B9:F58"/>
      <selection pane="topRight" activeCell="B9" sqref="B9:F58"/>
      <selection pane="bottomLeft" activeCell="B9" sqref="B9:F58"/>
      <selection pane="bottomRight" activeCell="J8" sqref="J8:L8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7</v>
      </c>
      <c r="C1" t="s">
        <v>54</v>
      </c>
    </row>
    <row r="2" spans="1:18">
      <c r="A2" s="1" t="s">
        <v>8</v>
      </c>
      <c r="C2" t="s">
        <v>22</v>
      </c>
    </row>
    <row r="3" spans="1:18">
      <c r="A3" s="1" t="s">
        <v>10</v>
      </c>
      <c r="C3" s="24">
        <v>100000</v>
      </c>
    </row>
    <row r="4" spans="1:18">
      <c r="A4" s="1" t="s">
        <v>11</v>
      </c>
      <c r="C4" s="24" t="s">
        <v>13</v>
      </c>
    </row>
    <row r="5" spans="1:18" ht="19.5" thickBot="1">
      <c r="A5" s="1" t="s">
        <v>12</v>
      </c>
      <c r="C5" s="24" t="s">
        <v>33</v>
      </c>
    </row>
    <row r="6" spans="1:18" ht="19.5" thickBot="1">
      <c r="A6" s="19" t="s">
        <v>35</v>
      </c>
      <c r="B6" s="19" t="s">
        <v>36</v>
      </c>
      <c r="C6" s="19" t="s">
        <v>37</v>
      </c>
      <c r="D6" s="40" t="s">
        <v>24</v>
      </c>
      <c r="E6" s="20"/>
      <c r="F6" s="21"/>
      <c r="G6" s="150" t="s">
        <v>3</v>
      </c>
      <c r="H6" s="151"/>
      <c r="I6" s="160"/>
      <c r="J6" s="157">
        <v>13</v>
      </c>
      <c r="K6" s="158"/>
      <c r="L6" s="159"/>
      <c r="M6" s="150" t="s">
        <v>23</v>
      </c>
      <c r="N6" s="151"/>
      <c r="O6" s="160"/>
    </row>
    <row r="7" spans="1:18" ht="19.5" thickBot="1">
      <c r="A7" s="22"/>
      <c r="B7" s="22" t="s">
        <v>2</v>
      </c>
      <c r="C7" s="43" t="s">
        <v>28</v>
      </c>
      <c r="D7" s="9">
        <v>1.27</v>
      </c>
      <c r="E7" s="10">
        <v>1.5</v>
      </c>
      <c r="F7" s="11">
        <v>2</v>
      </c>
      <c r="G7" s="9">
        <v>1.27</v>
      </c>
      <c r="H7" s="10">
        <v>1.5</v>
      </c>
      <c r="I7" s="11">
        <v>2</v>
      </c>
      <c r="J7" s="9">
        <v>1.27</v>
      </c>
      <c r="K7" s="10">
        <v>1.5</v>
      </c>
      <c r="L7" s="11">
        <v>2</v>
      </c>
      <c r="M7" s="9">
        <v>1.27</v>
      </c>
      <c r="N7" s="10">
        <v>1.5</v>
      </c>
      <c r="O7" s="11">
        <v>2</v>
      </c>
    </row>
    <row r="8" spans="1:18" ht="19.5" thickBot="1">
      <c r="A8" s="23" t="s">
        <v>9</v>
      </c>
      <c r="B8" s="8"/>
      <c r="C8" s="41"/>
      <c r="D8" s="13"/>
      <c r="E8" s="12"/>
      <c r="F8" s="14"/>
      <c r="G8" s="15">
        <f>C3</f>
        <v>100000</v>
      </c>
      <c r="H8" s="16">
        <f>C3</f>
        <v>100000</v>
      </c>
      <c r="I8" s="17">
        <f>C3</f>
        <v>100000</v>
      </c>
      <c r="J8" s="154">
        <f>J6</f>
        <v>13</v>
      </c>
      <c r="K8" s="155"/>
      <c r="L8" s="156"/>
      <c r="M8" s="161"/>
      <c r="N8" s="162"/>
      <c r="O8" s="163"/>
    </row>
    <row r="9" spans="1:18">
      <c r="A9" s="6">
        <v>1</v>
      </c>
      <c r="B9" s="97">
        <v>42738</v>
      </c>
      <c r="C9" s="98">
        <v>2</v>
      </c>
      <c r="D9" s="99">
        <v>1.27</v>
      </c>
      <c r="E9" s="100">
        <v>1.5</v>
      </c>
      <c r="F9" s="142">
        <v>-1</v>
      </c>
      <c r="G9" s="62">
        <f>IF(D9="","",G8+M9)</f>
        <v>116510</v>
      </c>
      <c r="H9" s="62">
        <f>IF(E9="","",H8+N9)</f>
        <v>119500</v>
      </c>
      <c r="I9" s="62">
        <f>IF(F9="","",I8+O9)</f>
        <v>87000</v>
      </c>
      <c r="J9" s="63">
        <f>IF(G8="","",G8*$J$6/100)</f>
        <v>13000</v>
      </c>
      <c r="K9" s="64">
        <f>IF(H8="","",H8*$J$6/100)</f>
        <v>13000</v>
      </c>
      <c r="L9" s="65">
        <f>IF(I8="","",I8*$J$6/100)</f>
        <v>13000</v>
      </c>
      <c r="M9" s="66">
        <f>IF(D9="","",J9*D9)</f>
        <v>16510</v>
      </c>
      <c r="N9" s="67">
        <f t="shared" ref="M9:O24" si="0">IF(E9="","",K9*E9)</f>
        <v>19500</v>
      </c>
      <c r="O9" s="68">
        <f t="shared" si="0"/>
        <v>-13000</v>
      </c>
      <c r="P9" s="33"/>
      <c r="Q9" s="33"/>
      <c r="R9" s="33"/>
    </row>
    <row r="10" spans="1:18">
      <c r="A10" s="6">
        <v>2</v>
      </c>
      <c r="B10" s="101">
        <v>43835</v>
      </c>
      <c r="C10" s="102">
        <v>1</v>
      </c>
      <c r="D10" s="103">
        <v>1.27</v>
      </c>
      <c r="E10" s="95">
        <v>1.5</v>
      </c>
      <c r="F10" s="60">
        <v>2</v>
      </c>
      <c r="G10" s="62">
        <f t="shared" ref="G10:I25" si="1">IF(D10="","",G9+M10)</f>
        <v>135745.80100000001</v>
      </c>
      <c r="H10" s="62">
        <f t="shared" si="1"/>
        <v>142802.5</v>
      </c>
      <c r="I10" s="62">
        <f t="shared" si="1"/>
        <v>109620</v>
      </c>
      <c r="J10" s="63">
        <f t="shared" ref="J10:L25" si="2">IF(G9="","",G9*$J$6/100)</f>
        <v>15146.3</v>
      </c>
      <c r="K10" s="64">
        <f t="shared" si="2"/>
        <v>15535</v>
      </c>
      <c r="L10" s="65">
        <f t="shared" si="2"/>
        <v>11310</v>
      </c>
      <c r="M10" s="63">
        <f t="shared" si="0"/>
        <v>19235.800999999999</v>
      </c>
      <c r="N10" s="64">
        <f t="shared" si="0"/>
        <v>23302.5</v>
      </c>
      <c r="O10" s="65">
        <f t="shared" si="0"/>
        <v>22620</v>
      </c>
      <c r="P10" s="33"/>
      <c r="Q10" s="33"/>
      <c r="R10" s="33"/>
    </row>
    <row r="11" spans="1:18">
      <c r="A11" s="6">
        <v>3</v>
      </c>
      <c r="B11" s="101">
        <v>43840</v>
      </c>
      <c r="C11" s="102">
        <v>2</v>
      </c>
      <c r="D11" s="103">
        <v>1.27</v>
      </c>
      <c r="E11" s="95">
        <v>-1</v>
      </c>
      <c r="F11" s="59">
        <v>-1</v>
      </c>
      <c r="G11" s="62">
        <f t="shared" si="1"/>
        <v>158157.4327451</v>
      </c>
      <c r="H11" s="62">
        <f t="shared" si="1"/>
        <v>124238.175</v>
      </c>
      <c r="I11" s="62">
        <f t="shared" si="1"/>
        <v>95369.4</v>
      </c>
      <c r="J11" s="63">
        <f t="shared" si="2"/>
        <v>17646.954130000002</v>
      </c>
      <c r="K11" s="64">
        <f t="shared" si="2"/>
        <v>18564.325000000001</v>
      </c>
      <c r="L11" s="65">
        <f t="shared" si="2"/>
        <v>14250.6</v>
      </c>
      <c r="M11" s="63">
        <f t="shared" si="0"/>
        <v>22411.631745100003</v>
      </c>
      <c r="N11" s="64">
        <f t="shared" si="0"/>
        <v>-18564.325000000001</v>
      </c>
      <c r="O11" s="65">
        <f t="shared" si="0"/>
        <v>-14250.6</v>
      </c>
      <c r="P11" s="33"/>
      <c r="Q11" s="33"/>
      <c r="R11" s="33"/>
    </row>
    <row r="12" spans="1:18">
      <c r="A12" s="6">
        <v>4</v>
      </c>
      <c r="B12" s="101">
        <v>43841</v>
      </c>
      <c r="C12" s="102">
        <v>1</v>
      </c>
      <c r="D12" s="103">
        <v>1.27</v>
      </c>
      <c r="E12" s="95">
        <v>-1</v>
      </c>
      <c r="F12" s="59">
        <v>-1</v>
      </c>
      <c r="G12" s="62">
        <f t="shared" si="1"/>
        <v>184269.224891316</v>
      </c>
      <c r="H12" s="62">
        <f t="shared" si="1"/>
        <v>108087.21225</v>
      </c>
      <c r="I12" s="62">
        <f t="shared" si="1"/>
        <v>82971.377999999997</v>
      </c>
      <c r="J12" s="63">
        <f t="shared" si="2"/>
        <v>20560.466256863001</v>
      </c>
      <c r="K12" s="64">
        <f t="shared" si="2"/>
        <v>16150.962750000001</v>
      </c>
      <c r="L12" s="65">
        <f t="shared" si="2"/>
        <v>12398.021999999999</v>
      </c>
      <c r="M12" s="63">
        <f t="shared" si="0"/>
        <v>26111.792146216012</v>
      </c>
      <c r="N12" s="64">
        <f t="shared" si="0"/>
        <v>-16150.962750000001</v>
      </c>
      <c r="O12" s="65">
        <f t="shared" si="0"/>
        <v>-12398.021999999999</v>
      </c>
      <c r="P12" s="33"/>
      <c r="Q12" s="33"/>
      <c r="R12" s="33"/>
    </row>
    <row r="13" spans="1:18">
      <c r="A13" s="6">
        <v>5</v>
      </c>
      <c r="B13" s="101">
        <v>43842</v>
      </c>
      <c r="C13" s="102">
        <v>2</v>
      </c>
      <c r="D13" s="103">
        <v>-1</v>
      </c>
      <c r="E13" s="95">
        <v>-1</v>
      </c>
      <c r="F13" s="59">
        <v>-1</v>
      </c>
      <c r="G13" s="62">
        <f t="shared" si="1"/>
        <v>160314.22565544493</v>
      </c>
      <c r="H13" s="62">
        <f t="shared" si="1"/>
        <v>94035.874657499997</v>
      </c>
      <c r="I13" s="62">
        <f t="shared" si="1"/>
        <v>72185.098859999998</v>
      </c>
      <c r="J13" s="63">
        <f t="shared" si="2"/>
        <v>23954.999235871081</v>
      </c>
      <c r="K13" s="64">
        <f t="shared" si="2"/>
        <v>14051.337592499998</v>
      </c>
      <c r="L13" s="65">
        <f t="shared" si="2"/>
        <v>10786.279139999999</v>
      </c>
      <c r="M13" s="63">
        <f t="shared" si="0"/>
        <v>-23954.999235871081</v>
      </c>
      <c r="N13" s="64">
        <f t="shared" si="0"/>
        <v>-14051.337592499998</v>
      </c>
      <c r="O13" s="65">
        <f t="shared" si="0"/>
        <v>-10786.279139999999</v>
      </c>
      <c r="P13" s="33"/>
      <c r="Q13" s="33"/>
      <c r="R13" s="33"/>
    </row>
    <row r="14" spans="1:18">
      <c r="A14" s="6">
        <v>6</v>
      </c>
      <c r="B14" s="101">
        <v>43843</v>
      </c>
      <c r="C14" s="102">
        <v>2</v>
      </c>
      <c r="D14" s="103">
        <v>-1</v>
      </c>
      <c r="E14" s="95">
        <v>-1</v>
      </c>
      <c r="F14" s="59">
        <v>-1</v>
      </c>
      <c r="G14" s="62">
        <f t="shared" si="1"/>
        <v>139473.37632023709</v>
      </c>
      <c r="H14" s="62">
        <f t="shared" si="1"/>
        <v>81811.210952024994</v>
      </c>
      <c r="I14" s="62">
        <f t="shared" si="1"/>
        <v>62801.036008199997</v>
      </c>
      <c r="J14" s="63">
        <f t="shared" si="2"/>
        <v>20840.84933520784</v>
      </c>
      <c r="K14" s="64">
        <f t="shared" si="2"/>
        <v>12224.663705474999</v>
      </c>
      <c r="L14" s="65">
        <f t="shared" si="2"/>
        <v>9384.0628517999994</v>
      </c>
      <c r="M14" s="63">
        <f t="shared" si="0"/>
        <v>-20840.84933520784</v>
      </c>
      <c r="N14" s="64">
        <f t="shared" si="0"/>
        <v>-12224.663705474999</v>
      </c>
      <c r="O14" s="65">
        <f t="shared" si="0"/>
        <v>-9384.0628517999994</v>
      </c>
      <c r="P14" s="33"/>
      <c r="Q14" s="33"/>
      <c r="R14" s="33"/>
    </row>
    <row r="15" spans="1:18">
      <c r="A15" s="6">
        <v>7</v>
      </c>
      <c r="B15" s="101">
        <v>43849</v>
      </c>
      <c r="C15" s="102">
        <v>1</v>
      </c>
      <c r="D15" s="103">
        <v>-1</v>
      </c>
      <c r="E15" s="95">
        <v>-1</v>
      </c>
      <c r="F15" s="59">
        <v>-1</v>
      </c>
      <c r="G15" s="62">
        <f t="shared" si="1"/>
        <v>121341.83739860627</v>
      </c>
      <c r="H15" s="62">
        <f t="shared" si="1"/>
        <v>71175.753528261746</v>
      </c>
      <c r="I15" s="62">
        <f t="shared" si="1"/>
        <v>54636.901327133994</v>
      </c>
      <c r="J15" s="63">
        <f t="shared" si="2"/>
        <v>18131.538921630821</v>
      </c>
      <c r="K15" s="64">
        <f t="shared" si="2"/>
        <v>10635.45742376325</v>
      </c>
      <c r="L15" s="65">
        <f t="shared" si="2"/>
        <v>8164.1346810659998</v>
      </c>
      <c r="M15" s="63">
        <f t="shared" si="0"/>
        <v>-18131.538921630821</v>
      </c>
      <c r="N15" s="64">
        <f t="shared" si="0"/>
        <v>-10635.45742376325</v>
      </c>
      <c r="O15" s="65">
        <f t="shared" si="0"/>
        <v>-8164.1346810659998</v>
      </c>
      <c r="P15" s="33"/>
      <c r="Q15" s="33"/>
      <c r="R15" s="33"/>
    </row>
    <row r="16" spans="1:18">
      <c r="A16" s="6">
        <v>8</v>
      </c>
      <c r="B16" s="101">
        <v>43855</v>
      </c>
      <c r="C16" s="102">
        <v>1</v>
      </c>
      <c r="D16" s="103">
        <v>1.27</v>
      </c>
      <c r="E16" s="95">
        <v>-1</v>
      </c>
      <c r="F16" s="59">
        <v>-1</v>
      </c>
      <c r="G16" s="62">
        <f t="shared" si="1"/>
        <v>141375.37475311616</v>
      </c>
      <c r="H16" s="62">
        <f t="shared" si="1"/>
        <v>61922.905569587718</v>
      </c>
      <c r="I16" s="62">
        <f t="shared" si="1"/>
        <v>47534.104154606575</v>
      </c>
      <c r="J16" s="63">
        <f t="shared" si="2"/>
        <v>15774.438861818815</v>
      </c>
      <c r="K16" s="64">
        <f t="shared" si="2"/>
        <v>9252.8479586740268</v>
      </c>
      <c r="L16" s="65">
        <f t="shared" si="2"/>
        <v>7102.7971725274192</v>
      </c>
      <c r="M16" s="63">
        <f t="shared" si="0"/>
        <v>20033.537354509896</v>
      </c>
      <c r="N16" s="64">
        <f t="shared" si="0"/>
        <v>-9252.8479586740268</v>
      </c>
      <c r="O16" s="65">
        <f t="shared" si="0"/>
        <v>-7102.7971725274192</v>
      </c>
      <c r="P16" s="33"/>
      <c r="Q16" s="33"/>
      <c r="R16" s="33"/>
    </row>
    <row r="17" spans="1:18">
      <c r="A17" s="6">
        <v>9</v>
      </c>
      <c r="B17" s="101">
        <v>43856</v>
      </c>
      <c r="C17" s="102">
        <v>1</v>
      </c>
      <c r="D17" s="103">
        <v>1.27</v>
      </c>
      <c r="E17" s="95">
        <v>1.5</v>
      </c>
      <c r="F17" s="60">
        <v>2</v>
      </c>
      <c r="G17" s="62">
        <f t="shared" si="1"/>
        <v>164716.44912485563</v>
      </c>
      <c r="H17" s="62">
        <f t="shared" si="1"/>
        <v>73997.872155657329</v>
      </c>
      <c r="I17" s="62">
        <f t="shared" si="1"/>
        <v>59892.971234804281</v>
      </c>
      <c r="J17" s="63">
        <f t="shared" si="2"/>
        <v>18378.798717905102</v>
      </c>
      <c r="K17" s="64">
        <f t="shared" si="2"/>
        <v>8049.9777240464036</v>
      </c>
      <c r="L17" s="65">
        <f t="shared" si="2"/>
        <v>6179.4335400988548</v>
      </c>
      <c r="M17" s="63">
        <f t="shared" si="0"/>
        <v>23341.07437173948</v>
      </c>
      <c r="N17" s="64">
        <f t="shared" si="0"/>
        <v>12074.966586069606</v>
      </c>
      <c r="O17" s="65">
        <f t="shared" si="0"/>
        <v>12358.86708019771</v>
      </c>
      <c r="P17" s="61"/>
      <c r="Q17" s="33"/>
      <c r="R17" s="33"/>
    </row>
    <row r="18" spans="1:18">
      <c r="A18" s="6">
        <v>10</v>
      </c>
      <c r="B18" s="101">
        <v>43858</v>
      </c>
      <c r="C18" s="102">
        <v>1</v>
      </c>
      <c r="D18" s="103">
        <v>1.27</v>
      </c>
      <c r="E18" s="95">
        <v>1.5</v>
      </c>
      <c r="F18" s="59">
        <v>-1</v>
      </c>
      <c r="G18" s="62">
        <f t="shared" si="1"/>
        <v>191911.13487536929</v>
      </c>
      <c r="H18" s="62">
        <f t="shared" si="1"/>
        <v>88427.457226010505</v>
      </c>
      <c r="I18" s="62">
        <f>IF(F18="","",I17+O18)</f>
        <v>52106.884974279725</v>
      </c>
      <c r="J18" s="63">
        <f t="shared" si="2"/>
        <v>21413.138386231232</v>
      </c>
      <c r="K18" s="64">
        <f t="shared" si="2"/>
        <v>9619.7233802354531</v>
      </c>
      <c r="L18" s="65">
        <f>IF(I17="","",I17*$J$6/100)</f>
        <v>7786.0862605245566</v>
      </c>
      <c r="M18" s="63">
        <f t="shared" si="0"/>
        <v>27194.685750513665</v>
      </c>
      <c r="N18" s="64">
        <f t="shared" si="0"/>
        <v>14429.58507035318</v>
      </c>
      <c r="O18" s="65">
        <f t="shared" si="0"/>
        <v>-7786.0862605245566</v>
      </c>
      <c r="P18" s="33"/>
      <c r="Q18" s="33"/>
      <c r="R18" s="33"/>
    </row>
    <row r="19" spans="1:18">
      <c r="A19" s="6">
        <v>11</v>
      </c>
      <c r="B19" s="101">
        <v>43861</v>
      </c>
      <c r="C19" s="102">
        <v>1</v>
      </c>
      <c r="D19" s="103">
        <v>1.27</v>
      </c>
      <c r="E19" s="95">
        <v>1.5</v>
      </c>
      <c r="F19" s="59">
        <v>-1</v>
      </c>
      <c r="G19" s="62">
        <f t="shared" si="1"/>
        <v>223595.66324329277</v>
      </c>
      <c r="H19" s="62">
        <f t="shared" si="1"/>
        <v>105670.81138508255</v>
      </c>
      <c r="I19" s="62">
        <f t="shared" si="1"/>
        <v>45332.989927623363</v>
      </c>
      <c r="J19" s="63">
        <f t="shared" si="2"/>
        <v>24948.447533798007</v>
      </c>
      <c r="K19" s="64">
        <f t="shared" si="2"/>
        <v>11495.569439381366</v>
      </c>
      <c r="L19" s="65">
        <f t="shared" si="2"/>
        <v>6773.8950466563647</v>
      </c>
      <c r="M19" s="63">
        <f t="shared" si="0"/>
        <v>31684.528367923471</v>
      </c>
      <c r="N19" s="64">
        <f t="shared" si="0"/>
        <v>17243.354159072049</v>
      </c>
      <c r="O19" s="65">
        <f t="shared" si="0"/>
        <v>-6773.8950466563647</v>
      </c>
      <c r="P19" s="61"/>
      <c r="Q19" s="33"/>
      <c r="R19" s="33"/>
    </row>
    <row r="20" spans="1:18">
      <c r="A20" s="6">
        <v>12</v>
      </c>
      <c r="B20" s="101">
        <v>43863</v>
      </c>
      <c r="C20" s="102">
        <v>1</v>
      </c>
      <c r="D20" s="103">
        <v>-1</v>
      </c>
      <c r="E20" s="95">
        <v>-1</v>
      </c>
      <c r="F20" s="59">
        <v>-1</v>
      </c>
      <c r="G20" s="62">
        <f t="shared" si="1"/>
        <v>194528.22702166473</v>
      </c>
      <c r="H20" s="62">
        <f t="shared" si="1"/>
        <v>91933.605905021817</v>
      </c>
      <c r="I20" s="62">
        <f t="shared" si="1"/>
        <v>39439.701237032321</v>
      </c>
      <c r="J20" s="63">
        <f t="shared" si="2"/>
        <v>29067.436221628057</v>
      </c>
      <c r="K20" s="64">
        <f t="shared" si="2"/>
        <v>13737.205480060731</v>
      </c>
      <c r="L20" s="65">
        <f t="shared" si="2"/>
        <v>5893.2886905910382</v>
      </c>
      <c r="M20" s="63">
        <f t="shared" si="0"/>
        <v>-29067.436221628057</v>
      </c>
      <c r="N20" s="64">
        <f t="shared" si="0"/>
        <v>-13737.205480060731</v>
      </c>
      <c r="O20" s="65">
        <f t="shared" si="0"/>
        <v>-5893.2886905910382</v>
      </c>
      <c r="P20" s="33"/>
      <c r="Q20" s="33"/>
      <c r="R20" s="33"/>
    </row>
    <row r="21" spans="1:18">
      <c r="A21" s="6">
        <v>13</v>
      </c>
      <c r="B21" s="101">
        <v>43864</v>
      </c>
      <c r="C21" s="102">
        <v>2</v>
      </c>
      <c r="D21" s="103">
        <v>1.27</v>
      </c>
      <c r="E21" s="95">
        <v>1.5</v>
      </c>
      <c r="F21" s="59">
        <v>-1</v>
      </c>
      <c r="G21" s="62">
        <f t="shared" si="1"/>
        <v>226644.8373029416</v>
      </c>
      <c r="H21" s="62">
        <f t="shared" si="1"/>
        <v>109860.65905650107</v>
      </c>
      <c r="I21" s="62">
        <f t="shared" si="1"/>
        <v>34312.540076218123</v>
      </c>
      <c r="J21" s="63">
        <f t="shared" si="2"/>
        <v>25288.669512816417</v>
      </c>
      <c r="K21" s="64">
        <f t="shared" si="2"/>
        <v>11951.368767652835</v>
      </c>
      <c r="L21" s="65">
        <f t="shared" si="2"/>
        <v>5127.1611608142011</v>
      </c>
      <c r="M21" s="63">
        <f t="shared" si="0"/>
        <v>32116.610281276851</v>
      </c>
      <c r="N21" s="64">
        <f t="shared" si="0"/>
        <v>17927.053151479253</v>
      </c>
      <c r="O21" s="65">
        <f t="shared" si="0"/>
        <v>-5127.1611608142011</v>
      </c>
      <c r="P21" s="61"/>
      <c r="Q21" s="33"/>
      <c r="R21" s="33"/>
    </row>
    <row r="22" spans="1:18">
      <c r="A22" s="6">
        <v>14</v>
      </c>
      <c r="B22" s="101">
        <v>43875</v>
      </c>
      <c r="C22" s="102">
        <v>1</v>
      </c>
      <c r="D22" s="103">
        <v>-1</v>
      </c>
      <c r="E22" s="95">
        <v>-1</v>
      </c>
      <c r="F22" s="59">
        <v>-1</v>
      </c>
      <c r="G22" s="62">
        <f t="shared" si="1"/>
        <v>197181.00845355919</v>
      </c>
      <c r="H22" s="62">
        <f t="shared" si="1"/>
        <v>95578.773379155929</v>
      </c>
      <c r="I22" s="62">
        <f t="shared" si="1"/>
        <v>29851.909866309768</v>
      </c>
      <c r="J22" s="63">
        <f t="shared" si="2"/>
        <v>29463.828849382411</v>
      </c>
      <c r="K22" s="64">
        <f t="shared" si="2"/>
        <v>14281.885677345139</v>
      </c>
      <c r="L22" s="65">
        <f t="shared" si="2"/>
        <v>4460.6302099083559</v>
      </c>
      <c r="M22" s="63">
        <f t="shared" si="0"/>
        <v>-29463.828849382411</v>
      </c>
      <c r="N22" s="64">
        <f t="shared" si="0"/>
        <v>-14281.885677345139</v>
      </c>
      <c r="O22" s="65">
        <f t="shared" si="0"/>
        <v>-4460.6302099083559</v>
      </c>
      <c r="P22" s="33"/>
      <c r="Q22" s="33"/>
      <c r="R22" s="33"/>
    </row>
    <row r="23" spans="1:18">
      <c r="A23" s="6">
        <v>15</v>
      </c>
      <c r="B23" s="101">
        <v>43878</v>
      </c>
      <c r="C23" s="102">
        <v>2</v>
      </c>
      <c r="D23" s="103">
        <v>1.27</v>
      </c>
      <c r="E23" s="95">
        <v>1.5</v>
      </c>
      <c r="F23" s="59">
        <v>2</v>
      </c>
      <c r="G23" s="62">
        <f t="shared" si="1"/>
        <v>229735.59294924181</v>
      </c>
      <c r="H23" s="62">
        <f t="shared" si="1"/>
        <v>114216.63418809134</v>
      </c>
      <c r="I23" s="62">
        <f t="shared" si="1"/>
        <v>37613.406431550306</v>
      </c>
      <c r="J23" s="63">
        <f t="shared" si="2"/>
        <v>25633.531098962696</v>
      </c>
      <c r="K23" s="64">
        <f t="shared" si="2"/>
        <v>12425.240539290271</v>
      </c>
      <c r="L23" s="65">
        <f t="shared" si="2"/>
        <v>3880.7482826202699</v>
      </c>
      <c r="M23" s="63">
        <f t="shared" si="0"/>
        <v>32554.584495682626</v>
      </c>
      <c r="N23" s="64">
        <f t="shared" si="0"/>
        <v>18637.860808935406</v>
      </c>
      <c r="O23" s="65">
        <f t="shared" si="0"/>
        <v>7761.4965652405399</v>
      </c>
      <c r="P23" s="33"/>
      <c r="Q23" s="33"/>
      <c r="R23" s="33"/>
    </row>
    <row r="24" spans="1:18">
      <c r="A24" s="6">
        <v>16</v>
      </c>
      <c r="B24" s="101">
        <v>43883</v>
      </c>
      <c r="C24" s="102">
        <v>1</v>
      </c>
      <c r="D24" s="103">
        <v>1.27</v>
      </c>
      <c r="E24" s="95">
        <v>-1</v>
      </c>
      <c r="F24" s="59">
        <v>-1</v>
      </c>
      <c r="G24" s="62">
        <f t="shared" si="1"/>
        <v>267664.93934516161</v>
      </c>
      <c r="H24" s="62">
        <f t="shared" si="1"/>
        <v>99368.471743639471</v>
      </c>
      <c r="I24" s="62">
        <f t="shared" si="1"/>
        <v>32723.663595448765</v>
      </c>
      <c r="J24" s="63">
        <f t="shared" si="2"/>
        <v>29865.627083401432</v>
      </c>
      <c r="K24" s="64">
        <f t="shared" si="2"/>
        <v>14848.162444451875</v>
      </c>
      <c r="L24" s="65">
        <f t="shared" si="2"/>
        <v>4889.7428361015391</v>
      </c>
      <c r="M24" s="63">
        <f t="shared" si="0"/>
        <v>37929.34639591982</v>
      </c>
      <c r="N24" s="64">
        <f t="shared" si="0"/>
        <v>-14848.162444451875</v>
      </c>
      <c r="O24" s="65">
        <f t="shared" si="0"/>
        <v>-4889.7428361015391</v>
      </c>
      <c r="P24" s="33"/>
      <c r="Q24" s="33"/>
      <c r="R24" s="33"/>
    </row>
    <row r="25" spans="1:18">
      <c r="A25" s="6">
        <v>17</v>
      </c>
      <c r="B25" s="101">
        <v>43884</v>
      </c>
      <c r="C25" s="102">
        <v>1</v>
      </c>
      <c r="D25" s="103">
        <v>1.27</v>
      </c>
      <c r="E25" s="95">
        <v>1.5</v>
      </c>
      <c r="F25" s="59">
        <v>2</v>
      </c>
      <c r="G25" s="62">
        <f t="shared" si="1"/>
        <v>311856.42083104781</v>
      </c>
      <c r="H25" s="62">
        <f t="shared" si="1"/>
        <v>118745.32373364916</v>
      </c>
      <c r="I25" s="62">
        <f t="shared" si="1"/>
        <v>41231.816130265441</v>
      </c>
      <c r="J25" s="63">
        <f t="shared" si="2"/>
        <v>34796.44211487101</v>
      </c>
      <c r="K25" s="64">
        <f t="shared" si="2"/>
        <v>12917.901326673131</v>
      </c>
      <c r="L25" s="65">
        <f t="shared" si="2"/>
        <v>4254.0762674083389</v>
      </c>
      <c r="M25" s="63">
        <f t="shared" ref="M25:O58" si="3">IF(D25="","",J25*D25)</f>
        <v>44191.481485886186</v>
      </c>
      <c r="N25" s="64">
        <f t="shared" si="3"/>
        <v>19376.851990009694</v>
      </c>
      <c r="O25" s="65">
        <f t="shared" si="3"/>
        <v>8508.1525348166779</v>
      </c>
      <c r="P25" s="33"/>
      <c r="Q25" s="33"/>
      <c r="R25" s="33"/>
    </row>
    <row r="26" spans="1:18">
      <c r="A26" s="6">
        <v>18</v>
      </c>
      <c r="B26" s="101">
        <v>43884</v>
      </c>
      <c r="C26" s="102">
        <v>1</v>
      </c>
      <c r="D26" s="103">
        <v>1.27</v>
      </c>
      <c r="E26" s="95">
        <v>1.5</v>
      </c>
      <c r="F26" s="59">
        <v>2</v>
      </c>
      <c r="G26" s="62">
        <f t="shared" ref="G26:I41" si="4">IF(D26="","",G25+M26)</f>
        <v>363343.91591025383</v>
      </c>
      <c r="H26" s="62">
        <f t="shared" si="4"/>
        <v>141900.66186171075</v>
      </c>
      <c r="I26" s="62">
        <f t="shared" si="4"/>
        <v>51952.088324134456</v>
      </c>
      <c r="J26" s="63">
        <f t="shared" ref="J26:L45" si="5">IF(G25="","",G25*$J$6/100)</f>
        <v>40541.334708036215</v>
      </c>
      <c r="K26" s="64">
        <f t="shared" si="5"/>
        <v>15436.892085374391</v>
      </c>
      <c r="L26" s="65">
        <f t="shared" si="5"/>
        <v>5360.1360969345078</v>
      </c>
      <c r="M26" s="63">
        <f t="shared" si="3"/>
        <v>51487.49507920599</v>
      </c>
      <c r="N26" s="64">
        <f t="shared" si="3"/>
        <v>23155.338128061587</v>
      </c>
      <c r="O26" s="65">
        <f t="shared" si="3"/>
        <v>10720.272193869016</v>
      </c>
      <c r="P26" s="33"/>
      <c r="Q26" s="33"/>
      <c r="R26" s="33"/>
    </row>
    <row r="27" spans="1:18">
      <c r="A27" s="6">
        <v>19</v>
      </c>
      <c r="B27" s="101">
        <v>43898</v>
      </c>
      <c r="C27" s="102">
        <v>2</v>
      </c>
      <c r="D27" s="103">
        <v>1.27</v>
      </c>
      <c r="E27" s="95">
        <v>1.5</v>
      </c>
      <c r="F27" s="59">
        <v>2</v>
      </c>
      <c r="G27" s="62">
        <f t="shared" si="4"/>
        <v>423331.99642703671</v>
      </c>
      <c r="H27" s="62">
        <f t="shared" si="4"/>
        <v>169571.29092474433</v>
      </c>
      <c r="I27" s="62">
        <f t="shared" si="4"/>
        <v>65459.631288409415</v>
      </c>
      <c r="J27" s="63">
        <f t="shared" si="5"/>
        <v>47234.709068332995</v>
      </c>
      <c r="K27" s="64">
        <f t="shared" si="5"/>
        <v>18447.086042022398</v>
      </c>
      <c r="L27" s="65">
        <f t="shared" si="5"/>
        <v>6753.7714821374793</v>
      </c>
      <c r="M27" s="63">
        <f t="shared" si="3"/>
        <v>59988.080516782902</v>
      </c>
      <c r="N27" s="64">
        <f t="shared" si="3"/>
        <v>27670.629063033597</v>
      </c>
      <c r="O27" s="65">
        <f t="shared" si="3"/>
        <v>13507.542964274959</v>
      </c>
      <c r="P27" s="33"/>
      <c r="Q27" s="33"/>
      <c r="R27" s="33"/>
    </row>
    <row r="28" spans="1:18">
      <c r="A28" s="6">
        <v>20</v>
      </c>
      <c r="B28" s="101">
        <v>43901</v>
      </c>
      <c r="C28" s="102">
        <v>1</v>
      </c>
      <c r="D28" s="103">
        <v>-1</v>
      </c>
      <c r="E28" s="95">
        <v>-1</v>
      </c>
      <c r="F28" s="59">
        <v>-1</v>
      </c>
      <c r="G28" s="62">
        <f t="shared" si="4"/>
        <v>368298.83689152193</v>
      </c>
      <c r="H28" s="62">
        <f t="shared" si="4"/>
        <v>147527.02310452756</v>
      </c>
      <c r="I28" s="62">
        <f t="shared" si="4"/>
        <v>56949.879220916191</v>
      </c>
      <c r="J28" s="63">
        <f t="shared" si="5"/>
        <v>55033.159535514766</v>
      </c>
      <c r="K28" s="64">
        <f t="shared" si="5"/>
        <v>22044.267820216763</v>
      </c>
      <c r="L28" s="65">
        <f t="shared" si="5"/>
        <v>8509.7520674932239</v>
      </c>
      <c r="M28" s="63">
        <f t="shared" si="3"/>
        <v>-55033.159535514766</v>
      </c>
      <c r="N28" s="64">
        <f t="shared" si="3"/>
        <v>-22044.267820216763</v>
      </c>
      <c r="O28" s="65">
        <f t="shared" si="3"/>
        <v>-8509.7520674932239</v>
      </c>
      <c r="P28" s="33"/>
      <c r="Q28" s="33"/>
      <c r="R28" s="33"/>
    </row>
    <row r="29" spans="1:18">
      <c r="A29" s="6">
        <v>21</v>
      </c>
      <c r="B29" s="101">
        <v>43904</v>
      </c>
      <c r="C29" s="102">
        <v>2</v>
      </c>
      <c r="D29" s="103">
        <v>1.27</v>
      </c>
      <c r="E29" s="95">
        <v>1.5</v>
      </c>
      <c r="F29" s="59">
        <v>-1</v>
      </c>
      <c r="G29" s="62">
        <f t="shared" si="4"/>
        <v>429104.9748623122</v>
      </c>
      <c r="H29" s="62">
        <f t="shared" si="4"/>
        <v>176294.79260991042</v>
      </c>
      <c r="I29" s="62">
        <f t="shared" si="4"/>
        <v>49546.394922197083</v>
      </c>
      <c r="J29" s="63">
        <f t="shared" si="5"/>
        <v>47878.848795897851</v>
      </c>
      <c r="K29" s="64">
        <f t="shared" si="5"/>
        <v>19178.513003588581</v>
      </c>
      <c r="L29" s="65">
        <f t="shared" si="5"/>
        <v>7403.484298719105</v>
      </c>
      <c r="M29" s="63">
        <f t="shared" si="3"/>
        <v>60806.137970790274</v>
      </c>
      <c r="N29" s="64">
        <f t="shared" si="3"/>
        <v>28767.769505382872</v>
      </c>
      <c r="O29" s="65">
        <f t="shared" si="3"/>
        <v>-7403.484298719105</v>
      </c>
      <c r="P29" s="33"/>
      <c r="Q29" s="33"/>
      <c r="R29" s="33"/>
    </row>
    <row r="30" spans="1:18">
      <c r="A30" s="6">
        <v>22</v>
      </c>
      <c r="B30" s="101">
        <v>43905</v>
      </c>
      <c r="C30" s="102">
        <v>1</v>
      </c>
      <c r="D30" s="103">
        <v>1.27</v>
      </c>
      <c r="E30" s="95">
        <v>1.5</v>
      </c>
      <c r="F30" s="60">
        <v>2</v>
      </c>
      <c r="G30" s="62">
        <f t="shared" si="4"/>
        <v>499950.20621207997</v>
      </c>
      <c r="H30" s="62">
        <f t="shared" si="4"/>
        <v>210672.27716884296</v>
      </c>
      <c r="I30" s="62">
        <f t="shared" si="4"/>
        <v>62428.457601968323</v>
      </c>
      <c r="J30" s="63">
        <f t="shared" si="5"/>
        <v>55783.646732100584</v>
      </c>
      <c r="K30" s="64">
        <f t="shared" si="5"/>
        <v>22918.323039288352</v>
      </c>
      <c r="L30" s="65">
        <f t="shared" si="5"/>
        <v>6441.0313398856206</v>
      </c>
      <c r="M30" s="63">
        <f t="shared" si="3"/>
        <v>70845.231349767739</v>
      </c>
      <c r="N30" s="64">
        <f t="shared" si="3"/>
        <v>34377.484558932527</v>
      </c>
      <c r="O30" s="65">
        <f t="shared" si="3"/>
        <v>12882.062679771241</v>
      </c>
      <c r="P30" s="33"/>
      <c r="Q30" s="33"/>
      <c r="R30" s="33"/>
    </row>
    <row r="31" spans="1:18">
      <c r="A31" s="6">
        <v>23</v>
      </c>
      <c r="B31" s="101">
        <v>43906</v>
      </c>
      <c r="C31" s="102">
        <v>2</v>
      </c>
      <c r="D31" s="103">
        <v>-1</v>
      </c>
      <c r="E31" s="95">
        <v>-1</v>
      </c>
      <c r="F31" s="59">
        <v>-1</v>
      </c>
      <c r="G31" s="62">
        <f t="shared" si="4"/>
        <v>434956.6794045096</v>
      </c>
      <c r="H31" s="62">
        <f t="shared" si="4"/>
        <v>183284.88113689338</v>
      </c>
      <c r="I31" s="62">
        <f t="shared" si="4"/>
        <v>54312.758113712443</v>
      </c>
      <c r="J31" s="63">
        <f t="shared" si="5"/>
        <v>64993.526807570393</v>
      </c>
      <c r="K31" s="64">
        <f t="shared" si="5"/>
        <v>27387.396031949585</v>
      </c>
      <c r="L31" s="65">
        <f t="shared" si="5"/>
        <v>8115.699488255882</v>
      </c>
      <c r="M31" s="63">
        <f t="shared" si="3"/>
        <v>-64993.526807570393</v>
      </c>
      <c r="N31" s="64">
        <f t="shared" si="3"/>
        <v>-27387.396031949585</v>
      </c>
      <c r="O31" s="65">
        <f t="shared" si="3"/>
        <v>-8115.699488255882</v>
      </c>
      <c r="P31" s="33"/>
      <c r="Q31" s="33"/>
      <c r="R31" s="33"/>
    </row>
    <row r="32" spans="1:18">
      <c r="A32" s="6">
        <v>24</v>
      </c>
      <c r="B32" s="101">
        <v>43911</v>
      </c>
      <c r="C32" s="102">
        <v>2</v>
      </c>
      <c r="D32" s="103">
        <v>-1</v>
      </c>
      <c r="E32" s="95">
        <v>-1</v>
      </c>
      <c r="F32" s="59">
        <v>-1</v>
      </c>
      <c r="G32" s="62">
        <f t="shared" si="4"/>
        <v>378412.31108192337</v>
      </c>
      <c r="H32" s="62">
        <f t="shared" si="4"/>
        <v>159457.84658909723</v>
      </c>
      <c r="I32" s="62">
        <f t="shared" si="4"/>
        <v>47252.099558929825</v>
      </c>
      <c r="J32" s="63">
        <f t="shared" si="5"/>
        <v>56544.368322586248</v>
      </c>
      <c r="K32" s="64">
        <f t="shared" si="5"/>
        <v>23827.034547796138</v>
      </c>
      <c r="L32" s="65">
        <f t="shared" si="5"/>
        <v>7060.6585547826171</v>
      </c>
      <c r="M32" s="63">
        <f t="shared" si="3"/>
        <v>-56544.368322586248</v>
      </c>
      <c r="N32" s="64">
        <f t="shared" si="3"/>
        <v>-23827.034547796138</v>
      </c>
      <c r="O32" s="65">
        <f t="shared" si="3"/>
        <v>-7060.6585547826171</v>
      </c>
      <c r="P32" s="33"/>
      <c r="Q32" s="33"/>
      <c r="R32" s="33"/>
    </row>
    <row r="33" spans="1:18">
      <c r="A33" s="6">
        <v>25</v>
      </c>
      <c r="B33" s="101">
        <v>43912</v>
      </c>
      <c r="C33" s="102">
        <v>1</v>
      </c>
      <c r="D33" s="103">
        <v>1.27</v>
      </c>
      <c r="E33" s="95">
        <v>1.5</v>
      </c>
      <c r="F33" s="59">
        <v>-1</v>
      </c>
      <c r="G33" s="62">
        <f t="shared" si="4"/>
        <v>440888.18364154891</v>
      </c>
      <c r="H33" s="62">
        <f t="shared" si="4"/>
        <v>190552.12667397119</v>
      </c>
      <c r="I33" s="62">
        <f t="shared" si="4"/>
        <v>41109.326616268947</v>
      </c>
      <c r="J33" s="63">
        <f t="shared" si="5"/>
        <v>49193.600440650043</v>
      </c>
      <c r="K33" s="64">
        <f t="shared" si="5"/>
        <v>20729.520056582642</v>
      </c>
      <c r="L33" s="65">
        <f t="shared" si="5"/>
        <v>6142.7729426608767</v>
      </c>
      <c r="M33" s="63">
        <f t="shared" si="3"/>
        <v>62475.872559625554</v>
      </c>
      <c r="N33" s="64">
        <f t="shared" si="3"/>
        <v>31094.280084873964</v>
      </c>
      <c r="O33" s="65">
        <f t="shared" si="3"/>
        <v>-6142.7729426608767</v>
      </c>
      <c r="P33" s="33"/>
      <c r="Q33" s="33"/>
      <c r="R33" s="33"/>
    </row>
    <row r="34" spans="1:18">
      <c r="A34" s="6">
        <v>26</v>
      </c>
      <c r="B34" s="101">
        <v>43915</v>
      </c>
      <c r="C34" s="102">
        <v>1</v>
      </c>
      <c r="D34" s="103">
        <v>1.27</v>
      </c>
      <c r="E34" s="95">
        <v>-1</v>
      </c>
      <c r="F34" s="59">
        <v>-1</v>
      </c>
      <c r="G34" s="62">
        <f t="shared" si="4"/>
        <v>513678.82276076864</v>
      </c>
      <c r="H34" s="62">
        <f t="shared" si="4"/>
        <v>165780.35020635492</v>
      </c>
      <c r="I34" s="62">
        <f t="shared" si="4"/>
        <v>35765.114156153984</v>
      </c>
      <c r="J34" s="63">
        <f t="shared" si="5"/>
        <v>57315.463873401357</v>
      </c>
      <c r="K34" s="64">
        <f t="shared" si="5"/>
        <v>24771.776467616255</v>
      </c>
      <c r="L34" s="65">
        <f t="shared" si="5"/>
        <v>5344.2124601149626</v>
      </c>
      <c r="M34" s="63">
        <f t="shared" si="3"/>
        <v>72790.639119219719</v>
      </c>
      <c r="N34" s="64">
        <f t="shared" si="3"/>
        <v>-24771.776467616255</v>
      </c>
      <c r="O34" s="65">
        <f t="shared" si="3"/>
        <v>-5344.2124601149626</v>
      </c>
      <c r="P34" s="33"/>
      <c r="Q34" s="33"/>
      <c r="R34" s="33"/>
    </row>
    <row r="35" spans="1:18">
      <c r="A35" s="6">
        <v>27</v>
      </c>
      <c r="B35" s="101">
        <v>43918</v>
      </c>
      <c r="C35" s="102">
        <v>2</v>
      </c>
      <c r="D35" s="103">
        <v>1.27</v>
      </c>
      <c r="E35" s="95">
        <v>1.5</v>
      </c>
      <c r="F35" s="59">
        <v>2</v>
      </c>
      <c r="G35" s="62">
        <f t="shared" si="4"/>
        <v>598487.1963985716</v>
      </c>
      <c r="H35" s="62">
        <f t="shared" si="4"/>
        <v>198107.51849659413</v>
      </c>
      <c r="I35" s="62">
        <f t="shared" si="4"/>
        <v>45064.043836754019</v>
      </c>
      <c r="J35" s="63">
        <f t="shared" si="5"/>
        <v>66778.246958899923</v>
      </c>
      <c r="K35" s="64">
        <f t="shared" si="5"/>
        <v>21551.445526826141</v>
      </c>
      <c r="L35" s="65">
        <f t="shared" si="5"/>
        <v>4649.4648403000183</v>
      </c>
      <c r="M35" s="63">
        <f t="shared" si="3"/>
        <v>84808.373637802899</v>
      </c>
      <c r="N35" s="64">
        <f t="shared" si="3"/>
        <v>32327.168290239213</v>
      </c>
      <c r="O35" s="65">
        <f t="shared" si="3"/>
        <v>9298.9296806000366</v>
      </c>
      <c r="P35" s="33"/>
      <c r="Q35" s="33"/>
      <c r="R35" s="33"/>
    </row>
    <row r="36" spans="1:18">
      <c r="A36" s="6">
        <v>28</v>
      </c>
      <c r="B36" s="101">
        <v>43924</v>
      </c>
      <c r="C36" s="102">
        <v>1</v>
      </c>
      <c r="D36" s="103">
        <v>-1</v>
      </c>
      <c r="E36" s="95">
        <v>-1</v>
      </c>
      <c r="F36" s="59">
        <v>-1</v>
      </c>
      <c r="G36" s="62">
        <f t="shared" si="4"/>
        <v>520683.86086675728</v>
      </c>
      <c r="H36" s="62">
        <f t="shared" si="4"/>
        <v>172353.5410920369</v>
      </c>
      <c r="I36" s="62">
        <f t="shared" si="4"/>
        <v>39205.718137976</v>
      </c>
      <c r="J36" s="63">
        <f t="shared" si="5"/>
        <v>77803.3355318143</v>
      </c>
      <c r="K36" s="64">
        <f t="shared" si="5"/>
        <v>25753.977404557238</v>
      </c>
      <c r="L36" s="65">
        <f t="shared" si="5"/>
        <v>5858.3256987780223</v>
      </c>
      <c r="M36" s="63">
        <f t="shared" si="3"/>
        <v>-77803.3355318143</v>
      </c>
      <c r="N36" s="64">
        <f t="shared" si="3"/>
        <v>-25753.977404557238</v>
      </c>
      <c r="O36" s="65">
        <f t="shared" si="3"/>
        <v>-5858.3256987780223</v>
      </c>
      <c r="P36" s="33"/>
      <c r="Q36" s="33"/>
      <c r="R36" s="33"/>
    </row>
    <row r="37" spans="1:18">
      <c r="A37" s="6">
        <v>29</v>
      </c>
      <c r="B37" s="101">
        <v>43927</v>
      </c>
      <c r="C37" s="102">
        <v>1</v>
      </c>
      <c r="D37" s="103">
        <v>1.27</v>
      </c>
      <c r="E37" s="95">
        <v>1.5</v>
      </c>
      <c r="F37" s="59">
        <v>-1</v>
      </c>
      <c r="G37" s="62">
        <f t="shared" si="4"/>
        <v>606648.76629585889</v>
      </c>
      <c r="H37" s="62">
        <f t="shared" si="4"/>
        <v>205962.48160498409</v>
      </c>
      <c r="I37" s="62">
        <f t="shared" si="4"/>
        <v>34108.97478003912</v>
      </c>
      <c r="J37" s="63">
        <f t="shared" si="5"/>
        <v>67688.901912678441</v>
      </c>
      <c r="K37" s="64">
        <f t="shared" si="5"/>
        <v>22405.960341964797</v>
      </c>
      <c r="L37" s="65">
        <f t="shared" si="5"/>
        <v>5096.7433579368799</v>
      </c>
      <c r="M37" s="63">
        <f t="shared" si="3"/>
        <v>85964.905429101622</v>
      </c>
      <c r="N37" s="64">
        <f t="shared" si="3"/>
        <v>33608.9405129472</v>
      </c>
      <c r="O37" s="65">
        <f t="shared" si="3"/>
        <v>-5096.7433579368799</v>
      </c>
      <c r="P37" s="33"/>
      <c r="Q37" s="33"/>
      <c r="R37" s="33"/>
    </row>
    <row r="38" spans="1:18">
      <c r="A38" s="6">
        <v>30</v>
      </c>
      <c r="B38" s="101">
        <v>43928</v>
      </c>
      <c r="C38" s="102">
        <v>2</v>
      </c>
      <c r="D38" s="103">
        <v>-1</v>
      </c>
      <c r="E38" s="95">
        <v>-1</v>
      </c>
      <c r="F38" s="59">
        <v>-1</v>
      </c>
      <c r="G38" s="62">
        <f t="shared" si="4"/>
        <v>527784.42667739722</v>
      </c>
      <c r="H38" s="62">
        <f t="shared" si="4"/>
        <v>179187.35899633614</v>
      </c>
      <c r="I38" s="62">
        <f t="shared" si="4"/>
        <v>29674.808058634033</v>
      </c>
      <c r="J38" s="63">
        <f t="shared" si="5"/>
        <v>78864.339618461658</v>
      </c>
      <c r="K38" s="64">
        <f t="shared" si="5"/>
        <v>26775.122608647933</v>
      </c>
      <c r="L38" s="65">
        <f t="shared" si="5"/>
        <v>4434.1667214050858</v>
      </c>
      <c r="M38" s="63">
        <f t="shared" si="3"/>
        <v>-78864.339618461658</v>
      </c>
      <c r="N38" s="64">
        <f t="shared" si="3"/>
        <v>-26775.122608647933</v>
      </c>
      <c r="O38" s="65">
        <f t="shared" si="3"/>
        <v>-4434.1667214050858</v>
      </c>
      <c r="P38" s="33"/>
      <c r="Q38" s="33"/>
      <c r="R38" s="33"/>
    </row>
    <row r="39" spans="1:18">
      <c r="A39" s="6">
        <v>31</v>
      </c>
      <c r="B39" s="101">
        <v>43932</v>
      </c>
      <c r="C39" s="102">
        <v>2</v>
      </c>
      <c r="D39" s="103">
        <v>1.27</v>
      </c>
      <c r="E39" s="95">
        <v>1.5</v>
      </c>
      <c r="F39" s="59">
        <v>-1</v>
      </c>
      <c r="G39" s="62">
        <f t="shared" si="4"/>
        <v>614921.63552183553</v>
      </c>
      <c r="H39" s="62">
        <f t="shared" si="4"/>
        <v>214128.89400062169</v>
      </c>
      <c r="I39" s="62">
        <f t="shared" si="4"/>
        <v>25817.083011011608</v>
      </c>
      <c r="J39" s="63">
        <f t="shared" si="5"/>
        <v>68611.975468061646</v>
      </c>
      <c r="K39" s="64">
        <f t="shared" si="5"/>
        <v>23294.356669523699</v>
      </c>
      <c r="L39" s="65">
        <f t="shared" si="5"/>
        <v>3857.7250476224244</v>
      </c>
      <c r="M39" s="63">
        <f t="shared" si="3"/>
        <v>87137.208844438297</v>
      </c>
      <c r="N39" s="64">
        <f t="shared" si="3"/>
        <v>34941.53500428555</v>
      </c>
      <c r="O39" s="65">
        <f t="shared" si="3"/>
        <v>-3857.7250476224244</v>
      </c>
      <c r="P39" s="33"/>
      <c r="Q39" s="33"/>
      <c r="R39" s="33"/>
    </row>
    <row r="40" spans="1:18">
      <c r="A40" s="6">
        <v>32</v>
      </c>
      <c r="B40" s="101">
        <v>43933</v>
      </c>
      <c r="C40" s="102">
        <v>2</v>
      </c>
      <c r="D40" s="103">
        <v>1.27</v>
      </c>
      <c r="E40" s="95">
        <v>1.5</v>
      </c>
      <c r="F40" s="59">
        <v>2</v>
      </c>
      <c r="G40" s="62">
        <f t="shared" si="4"/>
        <v>716445.19754649058</v>
      </c>
      <c r="H40" s="62">
        <f t="shared" si="4"/>
        <v>255884.02833074291</v>
      </c>
      <c r="I40" s="62">
        <f t="shared" si="4"/>
        <v>32529.524593874627</v>
      </c>
      <c r="J40" s="63">
        <f t="shared" si="5"/>
        <v>79939.812617838616</v>
      </c>
      <c r="K40" s="64">
        <f t="shared" si="5"/>
        <v>27836.756220080821</v>
      </c>
      <c r="L40" s="65">
        <f t="shared" si="5"/>
        <v>3356.220791431509</v>
      </c>
      <c r="M40" s="63">
        <f t="shared" si="3"/>
        <v>101523.56202465504</v>
      </c>
      <c r="N40" s="64">
        <f t="shared" si="3"/>
        <v>41755.134330121233</v>
      </c>
      <c r="O40" s="65">
        <f t="shared" si="3"/>
        <v>6712.4415828630181</v>
      </c>
      <c r="P40" s="33"/>
      <c r="Q40" s="33"/>
      <c r="R40" s="33"/>
    </row>
    <row r="41" spans="1:18">
      <c r="A41" s="6">
        <v>33</v>
      </c>
      <c r="B41" s="101">
        <v>43935</v>
      </c>
      <c r="C41" s="102">
        <v>2</v>
      </c>
      <c r="D41" s="103">
        <v>-1</v>
      </c>
      <c r="E41" s="95">
        <v>-1</v>
      </c>
      <c r="F41" s="59">
        <v>-1</v>
      </c>
      <c r="G41" s="62">
        <f t="shared" si="4"/>
        <v>623307.32186544687</v>
      </c>
      <c r="H41" s="62">
        <f t="shared" si="4"/>
        <v>222619.10464774631</v>
      </c>
      <c r="I41" s="62">
        <f t="shared" si="4"/>
        <v>28300.686396670924</v>
      </c>
      <c r="J41" s="63">
        <f t="shared" si="5"/>
        <v>93137.875681043777</v>
      </c>
      <c r="K41" s="64">
        <f t="shared" si="5"/>
        <v>33264.923682996581</v>
      </c>
      <c r="L41" s="65">
        <f t="shared" si="5"/>
        <v>4228.8381972037014</v>
      </c>
      <c r="M41" s="63">
        <f t="shared" si="3"/>
        <v>-93137.875681043777</v>
      </c>
      <c r="N41" s="64">
        <f t="shared" si="3"/>
        <v>-33264.923682996581</v>
      </c>
      <c r="O41" s="65">
        <f t="shared" si="3"/>
        <v>-4228.8381972037014</v>
      </c>
      <c r="P41" s="33"/>
      <c r="Q41" s="33"/>
      <c r="R41" s="33"/>
    </row>
    <row r="42" spans="1:18">
      <c r="A42" s="6">
        <v>34</v>
      </c>
      <c r="B42" s="101">
        <v>43935</v>
      </c>
      <c r="C42" s="102">
        <v>1</v>
      </c>
      <c r="D42" s="103">
        <v>1.27</v>
      </c>
      <c r="E42" s="95">
        <v>1.5</v>
      </c>
      <c r="F42" s="59">
        <v>2</v>
      </c>
      <c r="G42" s="62">
        <f t="shared" ref="G42:I42" si="6">IF(D42="","",G41+M42)</f>
        <v>726215.36070543213</v>
      </c>
      <c r="H42" s="62">
        <f t="shared" si="6"/>
        <v>266029.83005405683</v>
      </c>
      <c r="I42" s="62">
        <f t="shared" si="6"/>
        <v>35658.864859805362</v>
      </c>
      <c r="J42" s="63">
        <f t="shared" si="5"/>
        <v>81029.95184250809</v>
      </c>
      <c r="K42" s="64">
        <f t="shared" si="5"/>
        <v>28940.48360420702</v>
      </c>
      <c r="L42" s="65">
        <f t="shared" si="5"/>
        <v>3679.0892315672204</v>
      </c>
      <c r="M42" s="63">
        <f>IF(D42="","",J42*D42)</f>
        <v>102908.03883998528</v>
      </c>
      <c r="N42" s="64">
        <f t="shared" si="3"/>
        <v>43410.725406310528</v>
      </c>
      <c r="O42" s="65">
        <f t="shared" si="3"/>
        <v>7358.1784631344408</v>
      </c>
      <c r="P42" s="33"/>
      <c r="Q42" s="33"/>
      <c r="R42" s="33"/>
    </row>
    <row r="43" spans="1:18">
      <c r="A43" s="3">
        <v>35</v>
      </c>
      <c r="B43" s="101">
        <v>43940</v>
      </c>
      <c r="C43" s="102">
        <v>1</v>
      </c>
      <c r="D43" s="103">
        <v>-1</v>
      </c>
      <c r="E43" s="95">
        <v>-1</v>
      </c>
      <c r="F43" s="59">
        <v>-1</v>
      </c>
      <c r="G43" s="62">
        <f>IF(D43="","",G42+M43)</f>
        <v>631807.363813726</v>
      </c>
      <c r="H43" s="62">
        <f>IF(E43="","",H42+N43)</f>
        <v>231445.95214702946</v>
      </c>
      <c r="I43" s="62">
        <f>IF(F43="","",I42+O43)</f>
        <v>31023.212428030667</v>
      </c>
      <c r="J43" s="63">
        <f t="shared" si="5"/>
        <v>94407.996891706178</v>
      </c>
      <c r="K43" s="64">
        <f t="shared" si="5"/>
        <v>34583.877907027389</v>
      </c>
      <c r="L43" s="65">
        <f t="shared" si="5"/>
        <v>4635.6524317746971</v>
      </c>
      <c r="M43" s="63">
        <f t="shared" si="3"/>
        <v>-94407.996891706178</v>
      </c>
      <c r="N43" s="64">
        <f t="shared" si="3"/>
        <v>-34583.877907027389</v>
      </c>
      <c r="O43" s="65">
        <f t="shared" si="3"/>
        <v>-4635.6524317746971</v>
      </c>
    </row>
    <row r="44" spans="1:18">
      <c r="A44" s="6">
        <v>36</v>
      </c>
      <c r="B44" s="101">
        <v>43949</v>
      </c>
      <c r="C44" s="102">
        <v>2</v>
      </c>
      <c r="D44" s="103">
        <v>-1</v>
      </c>
      <c r="E44" s="95">
        <v>-1</v>
      </c>
      <c r="F44" s="59">
        <v>-1</v>
      </c>
      <c r="G44" s="62">
        <f t="shared" ref="G44:I57" si="7">IF(D44="","",G43+M44)</f>
        <v>549672.40651794162</v>
      </c>
      <c r="H44" s="62">
        <f t="shared" si="7"/>
        <v>201357.97836791564</v>
      </c>
      <c r="I44" s="62">
        <f t="shared" si="7"/>
        <v>26990.194812386682</v>
      </c>
      <c r="J44" s="63">
        <f t="shared" si="5"/>
        <v>82134.957295784377</v>
      </c>
      <c r="K44" s="64">
        <f t="shared" si="5"/>
        <v>30087.973779113829</v>
      </c>
      <c r="L44" s="65">
        <f t="shared" si="5"/>
        <v>4033.0176156439866</v>
      </c>
      <c r="M44" s="63">
        <f>IF(D44="","",J44*D44)</f>
        <v>-82134.957295784377</v>
      </c>
      <c r="N44" s="64">
        <f t="shared" si="3"/>
        <v>-30087.973779113829</v>
      </c>
      <c r="O44" s="65">
        <f t="shared" si="3"/>
        <v>-4033.0176156439866</v>
      </c>
    </row>
    <row r="45" spans="1:18">
      <c r="A45" s="6">
        <v>37</v>
      </c>
      <c r="B45" s="101">
        <v>43955</v>
      </c>
      <c r="C45" s="102">
        <v>2</v>
      </c>
      <c r="D45" s="103">
        <v>1.27</v>
      </c>
      <c r="E45" s="95">
        <v>1.5</v>
      </c>
      <c r="F45" s="59">
        <v>2</v>
      </c>
      <c r="G45" s="62">
        <f t="shared" si="7"/>
        <v>640423.3208340538</v>
      </c>
      <c r="H45" s="62">
        <f t="shared" si="7"/>
        <v>240622.78414965919</v>
      </c>
      <c r="I45" s="62">
        <f t="shared" si="7"/>
        <v>34007.645463607216</v>
      </c>
      <c r="J45" s="63">
        <f t="shared" si="5"/>
        <v>71457.412847332409</v>
      </c>
      <c r="K45" s="64">
        <f t="shared" si="5"/>
        <v>26176.537187829032</v>
      </c>
      <c r="L45" s="65">
        <f t="shared" si="5"/>
        <v>3508.7253256102686</v>
      </c>
      <c r="M45" s="63">
        <f t="shared" si="3"/>
        <v>90750.914316112161</v>
      </c>
      <c r="N45" s="64">
        <f t="shared" si="3"/>
        <v>39264.805781743547</v>
      </c>
      <c r="O45" s="65">
        <f t="shared" si="3"/>
        <v>7017.4506512205371</v>
      </c>
    </row>
    <row r="46" spans="1:18">
      <c r="A46" s="6">
        <v>38</v>
      </c>
      <c r="B46" s="101">
        <v>43957</v>
      </c>
      <c r="C46" s="102">
        <v>1</v>
      </c>
      <c r="D46" s="103">
        <v>-1</v>
      </c>
      <c r="E46" s="95">
        <v>-1</v>
      </c>
      <c r="F46" s="59">
        <v>-1</v>
      </c>
      <c r="G46" s="62">
        <f t="shared" si="7"/>
        <v>557168.28912562679</v>
      </c>
      <c r="H46" s="62">
        <f t="shared" si="7"/>
        <v>209341.82221020351</v>
      </c>
      <c r="I46" s="62">
        <f t="shared" si="7"/>
        <v>29586.651553338277</v>
      </c>
      <c r="J46" s="63">
        <f t="shared" ref="J46:L56" si="8">IF(G45="","",G45*$J$6/100)</f>
        <v>83255.031708426992</v>
      </c>
      <c r="K46" s="64">
        <f t="shared" si="8"/>
        <v>31280.961939455694</v>
      </c>
      <c r="L46" s="65">
        <f t="shared" si="8"/>
        <v>4420.9939102689377</v>
      </c>
      <c r="M46" s="63">
        <f t="shared" si="3"/>
        <v>-83255.031708426992</v>
      </c>
      <c r="N46" s="64">
        <f t="shared" si="3"/>
        <v>-31280.961939455694</v>
      </c>
      <c r="O46" s="65">
        <f t="shared" si="3"/>
        <v>-4420.9939102689377</v>
      </c>
    </row>
    <row r="47" spans="1:18">
      <c r="A47" s="6">
        <v>39</v>
      </c>
      <c r="B47" s="101">
        <v>43966</v>
      </c>
      <c r="C47" s="102">
        <v>1</v>
      </c>
      <c r="D47" s="103">
        <v>1.27</v>
      </c>
      <c r="E47" s="95">
        <v>1.5</v>
      </c>
      <c r="F47" s="59">
        <v>2</v>
      </c>
      <c r="G47" s="62">
        <f t="shared" si="7"/>
        <v>649156.77366026782</v>
      </c>
      <c r="H47" s="62">
        <f t="shared" si="7"/>
        <v>250163.47754119319</v>
      </c>
      <c r="I47" s="62">
        <f t="shared" si="7"/>
        <v>37279.180957206227</v>
      </c>
      <c r="J47" s="63">
        <f t="shared" si="8"/>
        <v>72431.87758633148</v>
      </c>
      <c r="K47" s="64">
        <f t="shared" si="8"/>
        <v>27214.436887326454</v>
      </c>
      <c r="L47" s="65">
        <f t="shared" si="8"/>
        <v>3846.2647019339761</v>
      </c>
      <c r="M47" s="63">
        <f t="shared" si="3"/>
        <v>91988.484534640986</v>
      </c>
      <c r="N47" s="64">
        <f t="shared" si="3"/>
        <v>40821.655330989684</v>
      </c>
      <c r="O47" s="65">
        <f t="shared" si="3"/>
        <v>7692.5294038679522</v>
      </c>
    </row>
    <row r="48" spans="1:18">
      <c r="A48" s="6">
        <v>40</v>
      </c>
      <c r="B48" s="101">
        <v>43970</v>
      </c>
      <c r="C48" s="102">
        <v>2</v>
      </c>
      <c r="D48" s="103">
        <v>-1</v>
      </c>
      <c r="E48" s="95">
        <v>-1</v>
      </c>
      <c r="F48" s="59">
        <v>-1</v>
      </c>
      <c r="G48" s="62">
        <f t="shared" si="7"/>
        <v>564766.39308443305</v>
      </c>
      <c r="H48" s="62">
        <f t="shared" si="7"/>
        <v>217642.22546083806</v>
      </c>
      <c r="I48" s="62">
        <f t="shared" si="7"/>
        <v>32432.887432769418</v>
      </c>
      <c r="J48" s="63">
        <f t="shared" si="8"/>
        <v>84390.380575834817</v>
      </c>
      <c r="K48" s="64">
        <f t="shared" si="8"/>
        <v>32521.252080355116</v>
      </c>
      <c r="L48" s="65">
        <f t="shared" si="8"/>
        <v>4846.2935244368091</v>
      </c>
      <c r="M48" s="63">
        <f t="shared" si="3"/>
        <v>-84390.380575834817</v>
      </c>
      <c r="N48" s="64">
        <f t="shared" si="3"/>
        <v>-32521.252080355116</v>
      </c>
      <c r="O48" s="65">
        <f t="shared" si="3"/>
        <v>-4846.2935244368091</v>
      </c>
    </row>
    <row r="49" spans="1:15">
      <c r="A49" s="6">
        <v>41</v>
      </c>
      <c r="B49" s="101">
        <v>43973</v>
      </c>
      <c r="C49" s="102">
        <v>1</v>
      </c>
      <c r="D49" s="103">
        <v>1.27</v>
      </c>
      <c r="E49" s="95">
        <v>1.5</v>
      </c>
      <c r="F49" s="60">
        <v>2</v>
      </c>
      <c r="G49" s="62">
        <f t="shared" si="7"/>
        <v>658009.32458267291</v>
      </c>
      <c r="H49" s="62">
        <f t="shared" si="7"/>
        <v>260082.45942570147</v>
      </c>
      <c r="I49" s="62">
        <f t="shared" si="7"/>
        <v>40865.438165289466</v>
      </c>
      <c r="J49" s="63">
        <f t="shared" si="8"/>
        <v>73419.631100976301</v>
      </c>
      <c r="K49" s="64">
        <f t="shared" si="8"/>
        <v>28293.48930990895</v>
      </c>
      <c r="L49" s="65">
        <f t="shared" si="8"/>
        <v>4216.2753662600244</v>
      </c>
      <c r="M49" s="63">
        <f t="shared" si="3"/>
        <v>93242.931498239908</v>
      </c>
      <c r="N49" s="64">
        <f t="shared" si="3"/>
        <v>42440.233964863422</v>
      </c>
      <c r="O49" s="65">
        <f t="shared" si="3"/>
        <v>8432.5507325200488</v>
      </c>
    </row>
    <row r="50" spans="1:15">
      <c r="A50" s="6">
        <v>42</v>
      </c>
      <c r="B50" s="101">
        <v>43977</v>
      </c>
      <c r="C50" s="102">
        <v>2</v>
      </c>
      <c r="D50" s="103">
        <v>-1</v>
      </c>
      <c r="E50" s="95">
        <v>-1</v>
      </c>
      <c r="F50" s="59">
        <v>-1</v>
      </c>
      <c r="G50" s="62">
        <f t="shared" si="7"/>
        <v>572468.11238692538</v>
      </c>
      <c r="H50" s="62">
        <f t="shared" si="7"/>
        <v>226271.73970036028</v>
      </c>
      <c r="I50" s="62">
        <f t="shared" si="7"/>
        <v>35552.93120380184</v>
      </c>
      <c r="J50" s="63">
        <f t="shared" si="8"/>
        <v>85541.212195747474</v>
      </c>
      <c r="K50" s="64">
        <f t="shared" si="8"/>
        <v>33810.719725341194</v>
      </c>
      <c r="L50" s="65">
        <f t="shared" si="8"/>
        <v>5312.5069614876302</v>
      </c>
      <c r="M50" s="63">
        <f t="shared" si="3"/>
        <v>-85541.212195747474</v>
      </c>
      <c r="N50" s="64">
        <f t="shared" si="3"/>
        <v>-33810.719725341194</v>
      </c>
      <c r="O50" s="65">
        <f t="shared" si="3"/>
        <v>-5312.5069614876302</v>
      </c>
    </row>
    <row r="51" spans="1:15">
      <c r="A51" s="6">
        <v>43</v>
      </c>
      <c r="B51" s="101">
        <v>43983</v>
      </c>
      <c r="C51" s="102">
        <v>2</v>
      </c>
      <c r="D51" s="103">
        <v>-1</v>
      </c>
      <c r="E51" s="95">
        <v>-1</v>
      </c>
      <c r="F51" s="59">
        <v>-1</v>
      </c>
      <c r="G51" s="62">
        <f t="shared" si="7"/>
        <v>498047.25777662511</v>
      </c>
      <c r="H51" s="62">
        <f t="shared" si="7"/>
        <v>196856.41353931345</v>
      </c>
      <c r="I51" s="62">
        <f t="shared" si="7"/>
        <v>30931.0501473076</v>
      </c>
      <c r="J51" s="63">
        <f t="shared" si="8"/>
        <v>74420.854610300303</v>
      </c>
      <c r="K51" s="64">
        <f t="shared" si="8"/>
        <v>29415.32616104684</v>
      </c>
      <c r="L51" s="65">
        <f t="shared" si="8"/>
        <v>4621.8810564942387</v>
      </c>
      <c r="M51" s="63">
        <f t="shared" si="3"/>
        <v>-74420.854610300303</v>
      </c>
      <c r="N51" s="64">
        <f t="shared" si="3"/>
        <v>-29415.32616104684</v>
      </c>
      <c r="O51" s="65">
        <f t="shared" si="3"/>
        <v>-4621.8810564942387</v>
      </c>
    </row>
    <row r="52" spans="1:15">
      <c r="A52" s="6">
        <v>44</v>
      </c>
      <c r="B52" s="101">
        <v>43988</v>
      </c>
      <c r="C52" s="102">
        <v>1</v>
      </c>
      <c r="D52" s="103">
        <v>1.27</v>
      </c>
      <c r="E52" s="95">
        <v>1.5</v>
      </c>
      <c r="F52" s="59">
        <v>-1</v>
      </c>
      <c r="G52" s="62">
        <f t="shared" si="7"/>
        <v>580274.86003554589</v>
      </c>
      <c r="H52" s="62">
        <f t="shared" si="7"/>
        <v>235243.41417947959</v>
      </c>
      <c r="I52" s="62">
        <f t="shared" si="7"/>
        <v>26910.013628157612</v>
      </c>
      <c r="J52" s="63">
        <f t="shared" si="8"/>
        <v>64746.143510961265</v>
      </c>
      <c r="K52" s="64">
        <f t="shared" si="8"/>
        <v>25591.333760110749</v>
      </c>
      <c r="L52" s="65">
        <f t="shared" si="8"/>
        <v>4021.0365191499877</v>
      </c>
      <c r="M52" s="63">
        <f t="shared" si="3"/>
        <v>82227.602258920801</v>
      </c>
      <c r="N52" s="64">
        <f t="shared" si="3"/>
        <v>38387.000640166123</v>
      </c>
      <c r="O52" s="65">
        <f t="shared" si="3"/>
        <v>-4021.0365191499877</v>
      </c>
    </row>
    <row r="53" spans="1:15">
      <c r="A53" s="6">
        <v>45</v>
      </c>
      <c r="B53" s="101">
        <v>43995</v>
      </c>
      <c r="C53" s="102">
        <v>1</v>
      </c>
      <c r="D53" s="103">
        <v>-1</v>
      </c>
      <c r="E53" s="95">
        <v>-1</v>
      </c>
      <c r="F53" s="59">
        <v>-1</v>
      </c>
      <c r="G53" s="62">
        <f t="shared" si="7"/>
        <v>504839.12823092495</v>
      </c>
      <c r="H53" s="62">
        <f t="shared" si="7"/>
        <v>204661.77033614722</v>
      </c>
      <c r="I53" s="62">
        <f t="shared" si="7"/>
        <v>23411.711856497124</v>
      </c>
      <c r="J53" s="63">
        <f t="shared" si="8"/>
        <v>75435.731804620969</v>
      </c>
      <c r="K53" s="64">
        <f t="shared" si="8"/>
        <v>30581.643843332349</v>
      </c>
      <c r="L53" s="65">
        <f t="shared" si="8"/>
        <v>3498.3017716604895</v>
      </c>
      <c r="M53" s="63">
        <f t="shared" si="3"/>
        <v>-75435.731804620969</v>
      </c>
      <c r="N53" s="64">
        <f t="shared" si="3"/>
        <v>-30581.643843332349</v>
      </c>
      <c r="O53" s="65">
        <f t="shared" si="3"/>
        <v>-3498.3017716604895</v>
      </c>
    </row>
    <row r="54" spans="1:15">
      <c r="A54" s="6">
        <v>46</v>
      </c>
      <c r="B54" s="101">
        <v>43997</v>
      </c>
      <c r="C54" s="102">
        <v>2</v>
      </c>
      <c r="D54" s="103">
        <v>1.27</v>
      </c>
      <c r="E54" s="95">
        <v>1.5</v>
      </c>
      <c r="F54" s="59">
        <v>2</v>
      </c>
      <c r="G54" s="62">
        <f t="shared" si="7"/>
        <v>588188.0683018507</v>
      </c>
      <c r="H54" s="62">
        <f t="shared" si="7"/>
        <v>244570.81555169594</v>
      </c>
      <c r="I54" s="62">
        <f t="shared" si="7"/>
        <v>29498.756939186376</v>
      </c>
      <c r="J54" s="63">
        <f t="shared" si="8"/>
        <v>65629.086670020246</v>
      </c>
      <c r="K54" s="64">
        <f t="shared" si="8"/>
        <v>26606.030143699139</v>
      </c>
      <c r="L54" s="65">
        <f t="shared" si="8"/>
        <v>3043.522541344626</v>
      </c>
      <c r="M54" s="63">
        <f t="shared" si="3"/>
        <v>83348.940070925717</v>
      </c>
      <c r="N54" s="64">
        <f t="shared" si="3"/>
        <v>39909.045215548707</v>
      </c>
      <c r="O54" s="65">
        <f t="shared" si="3"/>
        <v>6087.045082689252</v>
      </c>
    </row>
    <row r="55" spans="1:15">
      <c r="A55" s="6">
        <v>47</v>
      </c>
      <c r="B55" s="101">
        <v>43998</v>
      </c>
      <c r="C55" s="102">
        <v>1</v>
      </c>
      <c r="D55" s="103">
        <v>1.27</v>
      </c>
      <c r="E55" s="95">
        <v>1.5</v>
      </c>
      <c r="F55" s="59">
        <v>2</v>
      </c>
      <c r="G55" s="62">
        <f t="shared" si="7"/>
        <v>685297.9183784863</v>
      </c>
      <c r="H55" s="62">
        <f t="shared" si="7"/>
        <v>292262.12458427664</v>
      </c>
      <c r="I55" s="62">
        <f t="shared" si="7"/>
        <v>37168.43374337483</v>
      </c>
      <c r="J55" s="63">
        <f t="shared" si="8"/>
        <v>76464.44887924059</v>
      </c>
      <c r="K55" s="64">
        <f t="shared" si="8"/>
        <v>31794.206021720474</v>
      </c>
      <c r="L55" s="65">
        <f t="shared" si="8"/>
        <v>3834.8384020942285</v>
      </c>
      <c r="M55" s="63">
        <f t="shared" si="3"/>
        <v>97109.850076635557</v>
      </c>
      <c r="N55" s="64">
        <f t="shared" si="3"/>
        <v>47691.309032580713</v>
      </c>
      <c r="O55" s="65">
        <f t="shared" si="3"/>
        <v>7669.676804188457</v>
      </c>
    </row>
    <row r="56" spans="1:15">
      <c r="A56" s="6">
        <v>48</v>
      </c>
      <c r="B56" s="101">
        <v>44003</v>
      </c>
      <c r="C56" s="102">
        <v>1</v>
      </c>
      <c r="D56" s="103">
        <v>-1</v>
      </c>
      <c r="E56" s="95">
        <v>-1</v>
      </c>
      <c r="F56" s="59">
        <v>-1</v>
      </c>
      <c r="G56" s="62">
        <f t="shared" si="7"/>
        <v>596209.18898928305</v>
      </c>
      <c r="H56" s="62">
        <f t="shared" si="7"/>
        <v>254268.04838832066</v>
      </c>
      <c r="I56" s="62">
        <f t="shared" si="7"/>
        <v>32336.537356736102</v>
      </c>
      <c r="J56" s="63">
        <f t="shared" si="8"/>
        <v>89088.729389203232</v>
      </c>
      <c r="K56" s="64">
        <f t="shared" si="8"/>
        <v>37994.07619595596</v>
      </c>
      <c r="L56" s="65">
        <f t="shared" si="8"/>
        <v>4831.8963866387276</v>
      </c>
      <c r="M56" s="63">
        <f t="shared" si="3"/>
        <v>-89088.729389203232</v>
      </c>
      <c r="N56" s="64">
        <f t="shared" si="3"/>
        <v>-37994.07619595596</v>
      </c>
      <c r="O56" s="65">
        <f t="shared" si="3"/>
        <v>-4831.8963866387276</v>
      </c>
    </row>
    <row r="57" spans="1:15">
      <c r="A57" s="6">
        <v>49</v>
      </c>
      <c r="B57" s="101">
        <v>44008</v>
      </c>
      <c r="C57" s="102">
        <v>2</v>
      </c>
      <c r="D57" s="103">
        <v>-1</v>
      </c>
      <c r="E57" s="95">
        <v>-1</v>
      </c>
      <c r="F57" s="59">
        <v>-1</v>
      </c>
      <c r="G57" s="62">
        <f t="shared" si="7"/>
        <v>518701.99442067626</v>
      </c>
      <c r="H57" s="62">
        <f t="shared" si="7"/>
        <v>221213.20209783898</v>
      </c>
      <c r="I57" s="62">
        <f t="shared" si="7"/>
        <v>28132.787500360409</v>
      </c>
      <c r="J57" s="63">
        <f t="shared" ref="J57:L58" si="9">IF(G56="","",G56*$J$6/100)</f>
        <v>77507.194568606807</v>
      </c>
      <c r="K57" s="64">
        <f t="shared" si="9"/>
        <v>33054.846290481684</v>
      </c>
      <c r="L57" s="65">
        <f t="shared" si="9"/>
        <v>4203.7498563756935</v>
      </c>
      <c r="M57" s="63">
        <f>IF(D57="","",J57*D57)</f>
        <v>-77507.194568606807</v>
      </c>
      <c r="N57" s="64">
        <f>IF(E57="","",K57*E57)</f>
        <v>-33054.846290481684</v>
      </c>
      <c r="O57" s="65">
        <f>IF(F57="","",L57*F57)</f>
        <v>-4203.7498563756935</v>
      </c>
    </row>
    <row r="58" spans="1:15" ht="19.5" thickBot="1">
      <c r="A58" s="6">
        <v>50</v>
      </c>
      <c r="B58" s="118">
        <v>42931</v>
      </c>
      <c r="C58" s="102">
        <v>1</v>
      </c>
      <c r="D58" s="104">
        <v>-1</v>
      </c>
      <c r="E58" s="105">
        <v>-1</v>
      </c>
      <c r="F58" s="143">
        <v>-1</v>
      </c>
      <c r="G58" s="86">
        <f>IF(D58="","",G57+M58)</f>
        <v>451270.73514598835</v>
      </c>
      <c r="H58" s="91">
        <f>IF(E58="","",H57+N58)</f>
        <v>192455.48582511992</v>
      </c>
      <c r="I58" s="106">
        <f>IF(F58="","",I57+O58)</f>
        <v>24475.525125313558</v>
      </c>
      <c r="J58" s="63">
        <f t="shared" si="9"/>
        <v>67431.259274687909</v>
      </c>
      <c r="K58" s="64">
        <f t="shared" si="9"/>
        <v>28757.716272719066</v>
      </c>
      <c r="L58" s="65">
        <f t="shared" si="9"/>
        <v>3657.2623750468529</v>
      </c>
      <c r="M58" s="63">
        <f>IF(D58="","",J58*D58)</f>
        <v>-67431.259274687909</v>
      </c>
      <c r="N58" s="64">
        <f t="shared" si="3"/>
        <v>-28757.716272719066</v>
      </c>
      <c r="O58" s="65">
        <f t="shared" si="3"/>
        <v>-3657.2623750468529</v>
      </c>
    </row>
    <row r="59" spans="1:15" ht="19.5" thickBot="1">
      <c r="A59" s="6"/>
      <c r="B59" s="164" t="s">
        <v>5</v>
      </c>
      <c r="C59" s="165"/>
      <c r="D59" s="4">
        <f>COUNTIF(D9:D58,1.27)</f>
        <v>29</v>
      </c>
      <c r="E59" s="4">
        <f>COUNTIF(E9:E58,1.5)</f>
        <v>24</v>
      </c>
      <c r="F59" s="5">
        <f>COUNTIF(F9:F58,2)</f>
        <v>15</v>
      </c>
      <c r="G59" s="69">
        <f>MAX(G8:G58)</f>
        <v>726215.36070543213</v>
      </c>
      <c r="H59" s="70">
        <f>MAX(H8:H58)</f>
        <v>292262.12458427664</v>
      </c>
      <c r="I59" s="71">
        <f>MAX(I8:I58)</f>
        <v>109620</v>
      </c>
      <c r="J59" s="72" t="s">
        <v>30</v>
      </c>
      <c r="K59" s="73">
        <f>ABS(B58-B9)</f>
        <v>193</v>
      </c>
      <c r="L59" s="74" t="s">
        <v>31</v>
      </c>
      <c r="M59" s="75"/>
      <c r="N59" s="76"/>
      <c r="O59" s="77"/>
    </row>
    <row r="60" spans="1:15" ht="19.5" thickBot="1">
      <c r="A60" s="6"/>
      <c r="B60" s="152" t="s">
        <v>6</v>
      </c>
      <c r="C60" s="153"/>
      <c r="D60" s="4">
        <f>COUNTIF(D9:D58,-1)</f>
        <v>21</v>
      </c>
      <c r="E60" s="4">
        <f>COUNTIF(E9:E58,-1)</f>
        <v>26</v>
      </c>
      <c r="F60" s="5">
        <f>COUNTIF(F9:F58,-1)</f>
        <v>35</v>
      </c>
      <c r="G60" s="204" t="s">
        <v>29</v>
      </c>
      <c r="H60" s="205"/>
      <c r="I60" s="206"/>
      <c r="J60" s="204" t="s">
        <v>32</v>
      </c>
      <c r="K60" s="205"/>
      <c r="L60" s="206"/>
      <c r="M60" s="75"/>
      <c r="N60" s="76"/>
      <c r="O60" s="77"/>
    </row>
    <row r="61" spans="1:15" ht="19.5" thickBot="1">
      <c r="A61" s="6"/>
      <c r="B61" s="152" t="s">
        <v>34</v>
      </c>
      <c r="C61" s="153"/>
      <c r="D61" s="4">
        <f>COUNTIF(D9:D58,0)</f>
        <v>0</v>
      </c>
      <c r="E61" s="4">
        <f>COUNTIF(E9:E58,0)</f>
        <v>0</v>
      </c>
      <c r="F61" s="4">
        <f>COUNTIF(F9:F58,0)</f>
        <v>0</v>
      </c>
      <c r="G61" s="78">
        <f>G59/G8</f>
        <v>7.2621536070543211</v>
      </c>
      <c r="H61" s="79">
        <f>H59/H8</f>
        <v>2.9226212458427665</v>
      </c>
      <c r="I61" s="80">
        <f>I59/I8</f>
        <v>1.0962000000000001</v>
      </c>
      <c r="J61" s="81">
        <f>(G61-100%)*30/K59</f>
        <v>0.97339175239186349</v>
      </c>
      <c r="K61" s="81">
        <f>(H61-100%)*30/K59</f>
        <v>0.29885304339524871</v>
      </c>
      <c r="L61" s="82">
        <f>(I61-100%)*30/K59</f>
        <v>1.4953367875647678E-2</v>
      </c>
      <c r="M61" s="83"/>
      <c r="N61" s="84"/>
      <c r="O61" s="85"/>
    </row>
    <row r="62" spans="1:15" ht="19.5" thickBot="1">
      <c r="A62" s="3"/>
      <c r="B62" s="150" t="s">
        <v>4</v>
      </c>
      <c r="C62" s="151"/>
      <c r="D62" s="58">
        <f>D59/(D59+D60+D61)</f>
        <v>0.57999999999999996</v>
      </c>
      <c r="E62" s="53">
        <f>E59/(E59+E60+E61)</f>
        <v>0.48</v>
      </c>
      <c r="F62" s="54">
        <f>F59/(F59+F60+F61)</f>
        <v>0.3</v>
      </c>
    </row>
    <row r="64" spans="1:15">
      <c r="D64" s="52"/>
      <c r="E64" s="52"/>
      <c r="F64" s="52"/>
    </row>
  </sheetData>
  <mergeCells count="11">
    <mergeCell ref="B60:C60"/>
    <mergeCell ref="G60:I60"/>
    <mergeCell ref="J60:L60"/>
    <mergeCell ref="B61:C61"/>
    <mergeCell ref="B62:C62"/>
    <mergeCell ref="B59:C59"/>
    <mergeCell ref="G6:I6"/>
    <mergeCell ref="J6:L6"/>
    <mergeCell ref="M6:O6"/>
    <mergeCell ref="J8:L8"/>
    <mergeCell ref="M8:O8"/>
  </mergeCells>
  <phoneticPr fontId="1"/>
  <dataValidations count="4">
    <dataValidation type="list" allowBlank="1" showInputMessage="1" showErrorMessage="1" sqref="F9:F58">
      <formula1>"2,-1"</formula1>
    </dataValidation>
    <dataValidation type="list" allowBlank="1" showInputMessage="1" showErrorMessage="1" sqref="E9:E58">
      <formula1>"1.5,-1"</formula1>
    </dataValidation>
    <dataValidation type="list" allowBlank="1" showInputMessage="1" showErrorMessage="1" sqref="D9:D58">
      <formula1>"1.27,-1"</formula1>
    </dataValidation>
    <dataValidation type="list" allowBlank="1" showInputMessage="1" showErrorMessage="1" sqref="C9:C58">
      <formula1>"1,2"</formula1>
    </dataValidation>
  </dataValidations>
  <pageMargins left="0.7" right="0.7" top="0.75" bottom="0.75" header="0.3" footer="0.3"/>
  <pageSetup paperSize="9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4"/>
  <sheetViews>
    <sheetView zoomScaleNormal="100" workbookViewId="0">
      <pane xSplit="1" ySplit="8" topLeftCell="B42" activePane="bottomRight" state="frozen"/>
      <selection activeCell="B9" sqref="B9:F58"/>
      <selection pane="topRight" activeCell="B9" sqref="B9:F58"/>
      <selection pane="bottomLeft" activeCell="B9" sqref="B9:F58"/>
      <selection pane="bottomRight" activeCell="J8" sqref="J8:L8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7</v>
      </c>
      <c r="C1" t="s">
        <v>54</v>
      </c>
    </row>
    <row r="2" spans="1:18">
      <c r="A2" s="1" t="s">
        <v>8</v>
      </c>
      <c r="C2" t="s">
        <v>22</v>
      </c>
    </row>
    <row r="3" spans="1:18">
      <c r="A3" s="1" t="s">
        <v>10</v>
      </c>
      <c r="C3" s="24">
        <v>100000</v>
      </c>
    </row>
    <row r="4" spans="1:18">
      <c r="A4" s="1" t="s">
        <v>11</v>
      </c>
      <c r="C4" s="24" t="s">
        <v>13</v>
      </c>
    </row>
    <row r="5" spans="1:18" ht="19.5" thickBot="1">
      <c r="A5" s="1" t="s">
        <v>12</v>
      </c>
      <c r="C5" s="24" t="s">
        <v>33</v>
      </c>
    </row>
    <row r="6" spans="1:18" ht="19.5" thickBot="1">
      <c r="A6" s="19" t="s">
        <v>35</v>
      </c>
      <c r="B6" s="19" t="s">
        <v>36</v>
      </c>
      <c r="C6" s="19" t="s">
        <v>37</v>
      </c>
      <c r="D6" s="40" t="s">
        <v>24</v>
      </c>
      <c r="E6" s="20"/>
      <c r="F6" s="21"/>
      <c r="G6" s="150" t="s">
        <v>3</v>
      </c>
      <c r="H6" s="151"/>
      <c r="I6" s="160"/>
      <c r="J6" s="207">
        <v>0</v>
      </c>
      <c r="K6" s="208"/>
      <c r="L6" s="209"/>
      <c r="M6" s="150" t="s">
        <v>23</v>
      </c>
      <c r="N6" s="151"/>
      <c r="O6" s="160"/>
    </row>
    <row r="7" spans="1:18" ht="19.5" thickBot="1">
      <c r="A7" s="22"/>
      <c r="B7" s="22" t="s">
        <v>2</v>
      </c>
      <c r="C7" s="43" t="s">
        <v>28</v>
      </c>
      <c r="D7" s="9">
        <v>1.27</v>
      </c>
      <c r="E7" s="10">
        <v>1.5</v>
      </c>
      <c r="F7" s="11">
        <v>2</v>
      </c>
      <c r="G7" s="9">
        <v>1.27</v>
      </c>
      <c r="H7" s="10">
        <v>1.5</v>
      </c>
      <c r="I7" s="11">
        <v>2</v>
      </c>
      <c r="J7" s="9">
        <v>1.27</v>
      </c>
      <c r="K7" s="10">
        <v>1.5</v>
      </c>
      <c r="L7" s="11">
        <v>2</v>
      </c>
      <c r="M7" s="9">
        <v>1.27</v>
      </c>
      <c r="N7" s="10">
        <v>1.5</v>
      </c>
      <c r="O7" s="11">
        <v>2</v>
      </c>
    </row>
    <row r="8" spans="1:18" ht="19.5" thickBot="1">
      <c r="A8" s="23" t="s">
        <v>9</v>
      </c>
      <c r="B8" s="8"/>
      <c r="C8" s="41"/>
      <c r="D8" s="13"/>
      <c r="E8" s="12"/>
      <c r="F8" s="14"/>
      <c r="G8" s="15">
        <f>C3</f>
        <v>100000</v>
      </c>
      <c r="H8" s="16">
        <f>C3</f>
        <v>100000</v>
      </c>
      <c r="I8" s="17">
        <f>C3</f>
        <v>100000</v>
      </c>
      <c r="J8" s="210">
        <f>J6</f>
        <v>0</v>
      </c>
      <c r="K8" s="211"/>
      <c r="L8" s="212"/>
      <c r="M8" s="161"/>
      <c r="N8" s="162"/>
      <c r="O8" s="163"/>
    </row>
    <row r="9" spans="1:18">
      <c r="A9" s="6">
        <v>1</v>
      </c>
      <c r="B9" s="97">
        <v>42738</v>
      </c>
      <c r="C9" s="98">
        <v>2</v>
      </c>
      <c r="D9" s="99">
        <v>1.27</v>
      </c>
      <c r="E9" s="100">
        <v>1.5</v>
      </c>
      <c r="F9" s="142">
        <v>-1</v>
      </c>
      <c r="G9" s="62">
        <f>IF(D9="","",G8+M9)</f>
        <v>100000</v>
      </c>
      <c r="H9" s="62">
        <f>IF(E9="","",H8+N9)</f>
        <v>100000</v>
      </c>
      <c r="I9" s="62">
        <f>IF(F9="","",I8+O9)</f>
        <v>100000</v>
      </c>
      <c r="J9" s="63">
        <f>IF(G8="","",G8*$J$6/100)</f>
        <v>0</v>
      </c>
      <c r="K9" s="64">
        <f>IF(H8="","",H8*$J$6/100)</f>
        <v>0</v>
      </c>
      <c r="L9" s="65">
        <f>IF(I8="","",I8*$J$6/100)</f>
        <v>0</v>
      </c>
      <c r="M9" s="66">
        <f>IF(D9="","",J9*D9)</f>
        <v>0</v>
      </c>
      <c r="N9" s="67">
        <f t="shared" ref="M9:O24" si="0">IF(E9="","",K9*E9)</f>
        <v>0</v>
      </c>
      <c r="O9" s="68">
        <f t="shared" si="0"/>
        <v>0</v>
      </c>
      <c r="P9" s="33"/>
      <c r="Q9" s="33"/>
      <c r="R9" s="33"/>
    </row>
    <row r="10" spans="1:18">
      <c r="A10" s="6">
        <v>2</v>
      </c>
      <c r="B10" s="101">
        <v>43835</v>
      </c>
      <c r="C10" s="102">
        <v>1</v>
      </c>
      <c r="D10" s="103">
        <v>1.27</v>
      </c>
      <c r="E10" s="95">
        <v>1.5</v>
      </c>
      <c r="F10" s="60">
        <v>2</v>
      </c>
      <c r="G10" s="62">
        <f t="shared" ref="G10:I25" si="1">IF(D10="","",G9+M10)</f>
        <v>100000</v>
      </c>
      <c r="H10" s="62">
        <f t="shared" si="1"/>
        <v>100000</v>
      </c>
      <c r="I10" s="62">
        <f t="shared" si="1"/>
        <v>100000</v>
      </c>
      <c r="J10" s="63">
        <f t="shared" ref="J10:L25" si="2">IF(G9="","",G9*$J$6/100)</f>
        <v>0</v>
      </c>
      <c r="K10" s="64">
        <f t="shared" si="2"/>
        <v>0</v>
      </c>
      <c r="L10" s="65">
        <f t="shared" si="2"/>
        <v>0</v>
      </c>
      <c r="M10" s="63">
        <f t="shared" si="0"/>
        <v>0</v>
      </c>
      <c r="N10" s="64">
        <f t="shared" si="0"/>
        <v>0</v>
      </c>
      <c r="O10" s="65">
        <f t="shared" si="0"/>
        <v>0</v>
      </c>
      <c r="P10" s="33"/>
      <c r="Q10" s="33"/>
      <c r="R10" s="33"/>
    </row>
    <row r="11" spans="1:18">
      <c r="A11" s="6">
        <v>3</v>
      </c>
      <c r="B11" s="101">
        <v>43840</v>
      </c>
      <c r="C11" s="102">
        <v>2</v>
      </c>
      <c r="D11" s="103">
        <v>1.27</v>
      </c>
      <c r="E11" s="95">
        <v>-1</v>
      </c>
      <c r="F11" s="59">
        <v>-1</v>
      </c>
      <c r="G11" s="62">
        <f t="shared" si="1"/>
        <v>100000</v>
      </c>
      <c r="H11" s="62">
        <f t="shared" si="1"/>
        <v>100000</v>
      </c>
      <c r="I11" s="62">
        <f t="shared" si="1"/>
        <v>100000</v>
      </c>
      <c r="J11" s="63">
        <f t="shared" si="2"/>
        <v>0</v>
      </c>
      <c r="K11" s="64">
        <f t="shared" si="2"/>
        <v>0</v>
      </c>
      <c r="L11" s="65">
        <f t="shared" si="2"/>
        <v>0</v>
      </c>
      <c r="M11" s="63">
        <f t="shared" si="0"/>
        <v>0</v>
      </c>
      <c r="N11" s="64">
        <f t="shared" si="0"/>
        <v>0</v>
      </c>
      <c r="O11" s="65">
        <f t="shared" si="0"/>
        <v>0</v>
      </c>
      <c r="P11" s="33"/>
      <c r="Q11" s="33"/>
      <c r="R11" s="33"/>
    </row>
    <row r="12" spans="1:18">
      <c r="A12" s="6">
        <v>4</v>
      </c>
      <c r="B12" s="101">
        <v>43841</v>
      </c>
      <c r="C12" s="102">
        <v>1</v>
      </c>
      <c r="D12" s="103">
        <v>1.27</v>
      </c>
      <c r="E12" s="95">
        <v>-1</v>
      </c>
      <c r="F12" s="59">
        <v>-1</v>
      </c>
      <c r="G12" s="62">
        <f t="shared" si="1"/>
        <v>100000</v>
      </c>
      <c r="H12" s="62">
        <f t="shared" si="1"/>
        <v>100000</v>
      </c>
      <c r="I12" s="62">
        <f t="shared" si="1"/>
        <v>100000</v>
      </c>
      <c r="J12" s="63">
        <f t="shared" si="2"/>
        <v>0</v>
      </c>
      <c r="K12" s="64">
        <f t="shared" si="2"/>
        <v>0</v>
      </c>
      <c r="L12" s="65">
        <f t="shared" si="2"/>
        <v>0</v>
      </c>
      <c r="M12" s="63">
        <f t="shared" si="0"/>
        <v>0</v>
      </c>
      <c r="N12" s="64">
        <f t="shared" si="0"/>
        <v>0</v>
      </c>
      <c r="O12" s="65">
        <f t="shared" si="0"/>
        <v>0</v>
      </c>
      <c r="P12" s="33"/>
      <c r="Q12" s="33"/>
      <c r="R12" s="33"/>
    </row>
    <row r="13" spans="1:18">
      <c r="A13" s="6">
        <v>5</v>
      </c>
      <c r="B13" s="101">
        <v>43842</v>
      </c>
      <c r="C13" s="102">
        <v>2</v>
      </c>
      <c r="D13" s="103">
        <v>-1</v>
      </c>
      <c r="E13" s="95">
        <v>-1</v>
      </c>
      <c r="F13" s="59">
        <v>-1</v>
      </c>
      <c r="G13" s="62">
        <f t="shared" si="1"/>
        <v>100000</v>
      </c>
      <c r="H13" s="62">
        <f t="shared" si="1"/>
        <v>100000</v>
      </c>
      <c r="I13" s="62">
        <f t="shared" si="1"/>
        <v>100000</v>
      </c>
      <c r="J13" s="63">
        <f t="shared" si="2"/>
        <v>0</v>
      </c>
      <c r="K13" s="64">
        <f t="shared" si="2"/>
        <v>0</v>
      </c>
      <c r="L13" s="65">
        <f t="shared" si="2"/>
        <v>0</v>
      </c>
      <c r="M13" s="63">
        <f t="shared" si="0"/>
        <v>0</v>
      </c>
      <c r="N13" s="64">
        <f t="shared" si="0"/>
        <v>0</v>
      </c>
      <c r="O13" s="65">
        <f t="shared" si="0"/>
        <v>0</v>
      </c>
      <c r="P13" s="33"/>
      <c r="Q13" s="33"/>
      <c r="R13" s="33"/>
    </row>
    <row r="14" spans="1:18">
      <c r="A14" s="6">
        <v>6</v>
      </c>
      <c r="B14" s="101">
        <v>43843</v>
      </c>
      <c r="C14" s="102">
        <v>2</v>
      </c>
      <c r="D14" s="103">
        <v>-1</v>
      </c>
      <c r="E14" s="95">
        <v>-1</v>
      </c>
      <c r="F14" s="59">
        <v>-1</v>
      </c>
      <c r="G14" s="62">
        <f t="shared" si="1"/>
        <v>100000</v>
      </c>
      <c r="H14" s="62">
        <f t="shared" si="1"/>
        <v>100000</v>
      </c>
      <c r="I14" s="62">
        <f t="shared" si="1"/>
        <v>100000</v>
      </c>
      <c r="J14" s="63">
        <f t="shared" si="2"/>
        <v>0</v>
      </c>
      <c r="K14" s="64">
        <f t="shared" si="2"/>
        <v>0</v>
      </c>
      <c r="L14" s="65">
        <f t="shared" si="2"/>
        <v>0</v>
      </c>
      <c r="M14" s="63">
        <f t="shared" si="0"/>
        <v>0</v>
      </c>
      <c r="N14" s="64">
        <f t="shared" si="0"/>
        <v>0</v>
      </c>
      <c r="O14" s="65">
        <f t="shared" si="0"/>
        <v>0</v>
      </c>
      <c r="P14" s="33"/>
      <c r="Q14" s="33"/>
      <c r="R14" s="33"/>
    </row>
    <row r="15" spans="1:18">
      <c r="A15" s="6">
        <v>7</v>
      </c>
      <c r="B15" s="101">
        <v>43849</v>
      </c>
      <c r="C15" s="102">
        <v>1</v>
      </c>
      <c r="D15" s="103">
        <v>-1</v>
      </c>
      <c r="E15" s="95">
        <v>-1</v>
      </c>
      <c r="F15" s="59">
        <v>-1</v>
      </c>
      <c r="G15" s="62">
        <f t="shared" si="1"/>
        <v>100000</v>
      </c>
      <c r="H15" s="62">
        <f t="shared" si="1"/>
        <v>100000</v>
      </c>
      <c r="I15" s="62">
        <f t="shared" si="1"/>
        <v>100000</v>
      </c>
      <c r="J15" s="63">
        <f t="shared" si="2"/>
        <v>0</v>
      </c>
      <c r="K15" s="64">
        <f t="shared" si="2"/>
        <v>0</v>
      </c>
      <c r="L15" s="65">
        <f t="shared" si="2"/>
        <v>0</v>
      </c>
      <c r="M15" s="63">
        <f t="shared" si="0"/>
        <v>0</v>
      </c>
      <c r="N15" s="64">
        <f t="shared" si="0"/>
        <v>0</v>
      </c>
      <c r="O15" s="65">
        <f t="shared" si="0"/>
        <v>0</v>
      </c>
      <c r="P15" s="33"/>
      <c r="Q15" s="33"/>
      <c r="R15" s="33"/>
    </row>
    <row r="16" spans="1:18">
      <c r="A16" s="6">
        <v>8</v>
      </c>
      <c r="B16" s="101">
        <v>43855</v>
      </c>
      <c r="C16" s="102">
        <v>1</v>
      </c>
      <c r="D16" s="103">
        <v>1.27</v>
      </c>
      <c r="E16" s="95">
        <v>-1</v>
      </c>
      <c r="F16" s="59">
        <v>-1</v>
      </c>
      <c r="G16" s="62">
        <f t="shared" si="1"/>
        <v>100000</v>
      </c>
      <c r="H16" s="62">
        <f t="shared" si="1"/>
        <v>100000</v>
      </c>
      <c r="I16" s="62">
        <f t="shared" si="1"/>
        <v>100000</v>
      </c>
      <c r="J16" s="63">
        <f t="shared" si="2"/>
        <v>0</v>
      </c>
      <c r="K16" s="64">
        <f t="shared" si="2"/>
        <v>0</v>
      </c>
      <c r="L16" s="65">
        <f t="shared" si="2"/>
        <v>0</v>
      </c>
      <c r="M16" s="63">
        <f t="shared" si="0"/>
        <v>0</v>
      </c>
      <c r="N16" s="64">
        <f t="shared" si="0"/>
        <v>0</v>
      </c>
      <c r="O16" s="65">
        <f t="shared" si="0"/>
        <v>0</v>
      </c>
      <c r="P16" s="33"/>
      <c r="Q16" s="33"/>
      <c r="R16" s="33"/>
    </row>
    <row r="17" spans="1:18">
      <c r="A17" s="6">
        <v>9</v>
      </c>
      <c r="B17" s="101">
        <v>43856</v>
      </c>
      <c r="C17" s="102">
        <v>1</v>
      </c>
      <c r="D17" s="103">
        <v>1.27</v>
      </c>
      <c r="E17" s="95">
        <v>1.5</v>
      </c>
      <c r="F17" s="60">
        <v>2</v>
      </c>
      <c r="G17" s="62">
        <f t="shared" si="1"/>
        <v>100000</v>
      </c>
      <c r="H17" s="62">
        <f t="shared" si="1"/>
        <v>100000</v>
      </c>
      <c r="I17" s="62">
        <f t="shared" si="1"/>
        <v>100000</v>
      </c>
      <c r="J17" s="63">
        <f t="shared" si="2"/>
        <v>0</v>
      </c>
      <c r="K17" s="64">
        <f t="shared" si="2"/>
        <v>0</v>
      </c>
      <c r="L17" s="65">
        <f t="shared" si="2"/>
        <v>0</v>
      </c>
      <c r="M17" s="63">
        <f t="shared" si="0"/>
        <v>0</v>
      </c>
      <c r="N17" s="64">
        <f t="shared" si="0"/>
        <v>0</v>
      </c>
      <c r="O17" s="65">
        <f t="shared" si="0"/>
        <v>0</v>
      </c>
      <c r="P17" s="61"/>
      <c r="Q17" s="33"/>
      <c r="R17" s="33"/>
    </row>
    <row r="18" spans="1:18">
      <c r="A18" s="6">
        <v>10</v>
      </c>
      <c r="B18" s="101">
        <v>43858</v>
      </c>
      <c r="C18" s="102">
        <v>1</v>
      </c>
      <c r="D18" s="103">
        <v>1.27</v>
      </c>
      <c r="E18" s="95">
        <v>1.5</v>
      </c>
      <c r="F18" s="59">
        <v>-1</v>
      </c>
      <c r="G18" s="62">
        <f t="shared" si="1"/>
        <v>100000</v>
      </c>
      <c r="H18" s="62">
        <f t="shared" si="1"/>
        <v>100000</v>
      </c>
      <c r="I18" s="62">
        <f>IF(F18="","",I17+O18)</f>
        <v>100000</v>
      </c>
      <c r="J18" s="63">
        <f t="shared" si="2"/>
        <v>0</v>
      </c>
      <c r="K18" s="64">
        <f t="shared" si="2"/>
        <v>0</v>
      </c>
      <c r="L18" s="65">
        <f>IF(I17="","",I17*$J$6/100)</f>
        <v>0</v>
      </c>
      <c r="M18" s="63">
        <f t="shared" si="0"/>
        <v>0</v>
      </c>
      <c r="N18" s="64">
        <f t="shared" si="0"/>
        <v>0</v>
      </c>
      <c r="O18" s="65">
        <f t="shared" si="0"/>
        <v>0</v>
      </c>
      <c r="P18" s="33"/>
      <c r="Q18" s="33"/>
      <c r="R18" s="33"/>
    </row>
    <row r="19" spans="1:18">
      <c r="A19" s="6">
        <v>11</v>
      </c>
      <c r="B19" s="101">
        <v>43861</v>
      </c>
      <c r="C19" s="102">
        <v>1</v>
      </c>
      <c r="D19" s="103">
        <v>1.27</v>
      </c>
      <c r="E19" s="95">
        <v>1.5</v>
      </c>
      <c r="F19" s="59">
        <v>-1</v>
      </c>
      <c r="G19" s="62">
        <f t="shared" si="1"/>
        <v>100000</v>
      </c>
      <c r="H19" s="62">
        <f t="shared" si="1"/>
        <v>100000</v>
      </c>
      <c r="I19" s="62">
        <f t="shared" si="1"/>
        <v>100000</v>
      </c>
      <c r="J19" s="63">
        <f t="shared" si="2"/>
        <v>0</v>
      </c>
      <c r="K19" s="64">
        <f t="shared" si="2"/>
        <v>0</v>
      </c>
      <c r="L19" s="65">
        <f t="shared" si="2"/>
        <v>0</v>
      </c>
      <c r="M19" s="63">
        <f t="shared" si="0"/>
        <v>0</v>
      </c>
      <c r="N19" s="64">
        <f t="shared" si="0"/>
        <v>0</v>
      </c>
      <c r="O19" s="65">
        <f t="shared" si="0"/>
        <v>0</v>
      </c>
      <c r="P19" s="61"/>
      <c r="Q19" s="33"/>
      <c r="R19" s="33"/>
    </row>
    <row r="20" spans="1:18">
      <c r="A20" s="6">
        <v>12</v>
      </c>
      <c r="B20" s="101">
        <v>43863</v>
      </c>
      <c r="C20" s="102">
        <v>1</v>
      </c>
      <c r="D20" s="103">
        <v>-1</v>
      </c>
      <c r="E20" s="95">
        <v>-1</v>
      </c>
      <c r="F20" s="59">
        <v>-1</v>
      </c>
      <c r="G20" s="62">
        <f t="shared" si="1"/>
        <v>100000</v>
      </c>
      <c r="H20" s="62">
        <f t="shared" si="1"/>
        <v>100000</v>
      </c>
      <c r="I20" s="62">
        <f t="shared" si="1"/>
        <v>100000</v>
      </c>
      <c r="J20" s="63">
        <f t="shared" si="2"/>
        <v>0</v>
      </c>
      <c r="K20" s="64">
        <f t="shared" si="2"/>
        <v>0</v>
      </c>
      <c r="L20" s="65">
        <f t="shared" si="2"/>
        <v>0</v>
      </c>
      <c r="M20" s="63">
        <f t="shared" si="0"/>
        <v>0</v>
      </c>
      <c r="N20" s="64">
        <f t="shared" si="0"/>
        <v>0</v>
      </c>
      <c r="O20" s="65">
        <f t="shared" si="0"/>
        <v>0</v>
      </c>
      <c r="P20" s="33"/>
      <c r="Q20" s="33"/>
      <c r="R20" s="33"/>
    </row>
    <row r="21" spans="1:18">
      <c r="A21" s="6">
        <v>13</v>
      </c>
      <c r="B21" s="101">
        <v>43864</v>
      </c>
      <c r="C21" s="102">
        <v>2</v>
      </c>
      <c r="D21" s="103">
        <v>1.27</v>
      </c>
      <c r="E21" s="95">
        <v>1.5</v>
      </c>
      <c r="F21" s="59">
        <v>-1</v>
      </c>
      <c r="G21" s="62">
        <f t="shared" si="1"/>
        <v>100000</v>
      </c>
      <c r="H21" s="62">
        <f t="shared" si="1"/>
        <v>100000</v>
      </c>
      <c r="I21" s="62">
        <f t="shared" si="1"/>
        <v>100000</v>
      </c>
      <c r="J21" s="63">
        <f t="shared" si="2"/>
        <v>0</v>
      </c>
      <c r="K21" s="64">
        <f t="shared" si="2"/>
        <v>0</v>
      </c>
      <c r="L21" s="65">
        <f t="shared" si="2"/>
        <v>0</v>
      </c>
      <c r="M21" s="63">
        <f t="shared" si="0"/>
        <v>0</v>
      </c>
      <c r="N21" s="64">
        <f t="shared" si="0"/>
        <v>0</v>
      </c>
      <c r="O21" s="65">
        <f t="shared" si="0"/>
        <v>0</v>
      </c>
      <c r="P21" s="61"/>
      <c r="Q21" s="33"/>
      <c r="R21" s="33"/>
    </row>
    <row r="22" spans="1:18">
      <c r="A22" s="6">
        <v>14</v>
      </c>
      <c r="B22" s="101">
        <v>43875</v>
      </c>
      <c r="C22" s="102">
        <v>1</v>
      </c>
      <c r="D22" s="103">
        <v>-1</v>
      </c>
      <c r="E22" s="95">
        <v>-1</v>
      </c>
      <c r="F22" s="59">
        <v>-1</v>
      </c>
      <c r="G22" s="62">
        <f t="shared" si="1"/>
        <v>100000</v>
      </c>
      <c r="H22" s="62">
        <f t="shared" si="1"/>
        <v>100000</v>
      </c>
      <c r="I22" s="62">
        <f t="shared" si="1"/>
        <v>100000</v>
      </c>
      <c r="J22" s="63">
        <f t="shared" si="2"/>
        <v>0</v>
      </c>
      <c r="K22" s="64">
        <f t="shared" si="2"/>
        <v>0</v>
      </c>
      <c r="L22" s="65">
        <f t="shared" si="2"/>
        <v>0</v>
      </c>
      <c r="M22" s="63">
        <f t="shared" si="0"/>
        <v>0</v>
      </c>
      <c r="N22" s="64">
        <f t="shared" si="0"/>
        <v>0</v>
      </c>
      <c r="O22" s="65">
        <f t="shared" si="0"/>
        <v>0</v>
      </c>
      <c r="P22" s="33"/>
      <c r="Q22" s="33"/>
      <c r="R22" s="33"/>
    </row>
    <row r="23" spans="1:18">
      <c r="A23" s="6">
        <v>15</v>
      </c>
      <c r="B23" s="101">
        <v>43878</v>
      </c>
      <c r="C23" s="102">
        <v>2</v>
      </c>
      <c r="D23" s="103">
        <v>1.27</v>
      </c>
      <c r="E23" s="95">
        <v>1.5</v>
      </c>
      <c r="F23" s="59">
        <v>2</v>
      </c>
      <c r="G23" s="62">
        <f t="shared" si="1"/>
        <v>100000</v>
      </c>
      <c r="H23" s="62">
        <f t="shared" si="1"/>
        <v>100000</v>
      </c>
      <c r="I23" s="62">
        <f t="shared" si="1"/>
        <v>100000</v>
      </c>
      <c r="J23" s="63">
        <f t="shared" si="2"/>
        <v>0</v>
      </c>
      <c r="K23" s="64">
        <f t="shared" si="2"/>
        <v>0</v>
      </c>
      <c r="L23" s="65">
        <f t="shared" si="2"/>
        <v>0</v>
      </c>
      <c r="M23" s="63">
        <f t="shared" si="0"/>
        <v>0</v>
      </c>
      <c r="N23" s="64">
        <f t="shared" si="0"/>
        <v>0</v>
      </c>
      <c r="O23" s="65">
        <f t="shared" si="0"/>
        <v>0</v>
      </c>
      <c r="P23" s="33"/>
      <c r="Q23" s="33"/>
      <c r="R23" s="33"/>
    </row>
    <row r="24" spans="1:18">
      <c r="A24" s="6">
        <v>16</v>
      </c>
      <c r="B24" s="101">
        <v>43883</v>
      </c>
      <c r="C24" s="102">
        <v>1</v>
      </c>
      <c r="D24" s="103">
        <v>1.27</v>
      </c>
      <c r="E24" s="95">
        <v>-1</v>
      </c>
      <c r="F24" s="59">
        <v>-1</v>
      </c>
      <c r="G24" s="62">
        <f t="shared" si="1"/>
        <v>100000</v>
      </c>
      <c r="H24" s="62">
        <f t="shared" si="1"/>
        <v>100000</v>
      </c>
      <c r="I24" s="62">
        <f t="shared" si="1"/>
        <v>100000</v>
      </c>
      <c r="J24" s="63">
        <f t="shared" si="2"/>
        <v>0</v>
      </c>
      <c r="K24" s="64">
        <f t="shared" si="2"/>
        <v>0</v>
      </c>
      <c r="L24" s="65">
        <f t="shared" si="2"/>
        <v>0</v>
      </c>
      <c r="M24" s="63">
        <f t="shared" si="0"/>
        <v>0</v>
      </c>
      <c r="N24" s="64">
        <f t="shared" si="0"/>
        <v>0</v>
      </c>
      <c r="O24" s="65">
        <f t="shared" si="0"/>
        <v>0</v>
      </c>
      <c r="P24" s="33"/>
      <c r="Q24" s="33"/>
      <c r="R24" s="33"/>
    </row>
    <row r="25" spans="1:18">
      <c r="A25" s="6">
        <v>17</v>
      </c>
      <c r="B25" s="101">
        <v>43884</v>
      </c>
      <c r="C25" s="102">
        <v>1</v>
      </c>
      <c r="D25" s="103">
        <v>1.27</v>
      </c>
      <c r="E25" s="95">
        <v>1.5</v>
      </c>
      <c r="F25" s="59">
        <v>2</v>
      </c>
      <c r="G25" s="62">
        <f t="shared" si="1"/>
        <v>100000</v>
      </c>
      <c r="H25" s="62">
        <f t="shared" si="1"/>
        <v>100000</v>
      </c>
      <c r="I25" s="62">
        <f t="shared" si="1"/>
        <v>100000</v>
      </c>
      <c r="J25" s="63">
        <f t="shared" si="2"/>
        <v>0</v>
      </c>
      <c r="K25" s="64">
        <f t="shared" si="2"/>
        <v>0</v>
      </c>
      <c r="L25" s="65">
        <f t="shared" si="2"/>
        <v>0</v>
      </c>
      <c r="M25" s="63">
        <f t="shared" ref="M25:O58" si="3">IF(D25="","",J25*D25)</f>
        <v>0</v>
      </c>
      <c r="N25" s="64">
        <f t="shared" si="3"/>
        <v>0</v>
      </c>
      <c r="O25" s="65">
        <f t="shared" si="3"/>
        <v>0</v>
      </c>
      <c r="P25" s="33"/>
      <c r="Q25" s="33"/>
      <c r="R25" s="33"/>
    </row>
    <row r="26" spans="1:18">
      <c r="A26" s="6">
        <v>18</v>
      </c>
      <c r="B26" s="101">
        <v>43884</v>
      </c>
      <c r="C26" s="102">
        <v>1</v>
      </c>
      <c r="D26" s="103">
        <v>1.27</v>
      </c>
      <c r="E26" s="95">
        <v>1.5</v>
      </c>
      <c r="F26" s="59">
        <v>2</v>
      </c>
      <c r="G26" s="62">
        <f t="shared" ref="G26:I41" si="4">IF(D26="","",G25+M26)</f>
        <v>100000</v>
      </c>
      <c r="H26" s="62">
        <f t="shared" si="4"/>
        <v>100000</v>
      </c>
      <c r="I26" s="62">
        <f t="shared" si="4"/>
        <v>100000</v>
      </c>
      <c r="J26" s="63">
        <f t="shared" ref="J26:L45" si="5">IF(G25="","",G25*$J$6/100)</f>
        <v>0</v>
      </c>
      <c r="K26" s="64">
        <f t="shared" si="5"/>
        <v>0</v>
      </c>
      <c r="L26" s="65">
        <f t="shared" si="5"/>
        <v>0</v>
      </c>
      <c r="M26" s="63">
        <f t="shared" si="3"/>
        <v>0</v>
      </c>
      <c r="N26" s="64">
        <f t="shared" si="3"/>
        <v>0</v>
      </c>
      <c r="O26" s="65">
        <f t="shared" si="3"/>
        <v>0</v>
      </c>
      <c r="P26" s="33"/>
      <c r="Q26" s="33"/>
      <c r="R26" s="33"/>
    </row>
    <row r="27" spans="1:18">
      <c r="A27" s="6">
        <v>19</v>
      </c>
      <c r="B27" s="101">
        <v>43898</v>
      </c>
      <c r="C27" s="102">
        <v>2</v>
      </c>
      <c r="D27" s="103">
        <v>1.27</v>
      </c>
      <c r="E27" s="95">
        <v>1.5</v>
      </c>
      <c r="F27" s="59">
        <v>2</v>
      </c>
      <c r="G27" s="62">
        <f t="shared" si="4"/>
        <v>100000</v>
      </c>
      <c r="H27" s="62">
        <f t="shared" si="4"/>
        <v>100000</v>
      </c>
      <c r="I27" s="62">
        <f t="shared" si="4"/>
        <v>100000</v>
      </c>
      <c r="J27" s="63">
        <f t="shared" si="5"/>
        <v>0</v>
      </c>
      <c r="K27" s="64">
        <f t="shared" si="5"/>
        <v>0</v>
      </c>
      <c r="L27" s="65">
        <f t="shared" si="5"/>
        <v>0</v>
      </c>
      <c r="M27" s="63">
        <f t="shared" si="3"/>
        <v>0</v>
      </c>
      <c r="N27" s="64">
        <f t="shared" si="3"/>
        <v>0</v>
      </c>
      <c r="O27" s="65">
        <f t="shared" si="3"/>
        <v>0</v>
      </c>
      <c r="P27" s="33"/>
      <c r="Q27" s="33"/>
      <c r="R27" s="33"/>
    </row>
    <row r="28" spans="1:18">
      <c r="A28" s="6">
        <v>20</v>
      </c>
      <c r="B28" s="101">
        <v>43901</v>
      </c>
      <c r="C28" s="102">
        <v>1</v>
      </c>
      <c r="D28" s="103">
        <v>-1</v>
      </c>
      <c r="E28" s="95">
        <v>-1</v>
      </c>
      <c r="F28" s="59">
        <v>-1</v>
      </c>
      <c r="G28" s="62">
        <f t="shared" si="4"/>
        <v>100000</v>
      </c>
      <c r="H28" s="62">
        <f t="shared" si="4"/>
        <v>100000</v>
      </c>
      <c r="I28" s="62">
        <f t="shared" si="4"/>
        <v>100000</v>
      </c>
      <c r="J28" s="63">
        <f t="shared" si="5"/>
        <v>0</v>
      </c>
      <c r="K28" s="64">
        <f t="shared" si="5"/>
        <v>0</v>
      </c>
      <c r="L28" s="65">
        <f t="shared" si="5"/>
        <v>0</v>
      </c>
      <c r="M28" s="63">
        <f t="shared" si="3"/>
        <v>0</v>
      </c>
      <c r="N28" s="64">
        <f t="shared" si="3"/>
        <v>0</v>
      </c>
      <c r="O28" s="65">
        <f t="shared" si="3"/>
        <v>0</v>
      </c>
      <c r="P28" s="33"/>
      <c r="Q28" s="33"/>
      <c r="R28" s="33"/>
    </row>
    <row r="29" spans="1:18">
      <c r="A29" s="6">
        <v>21</v>
      </c>
      <c r="B29" s="101">
        <v>43904</v>
      </c>
      <c r="C29" s="102">
        <v>2</v>
      </c>
      <c r="D29" s="103">
        <v>1.27</v>
      </c>
      <c r="E29" s="95">
        <v>1.5</v>
      </c>
      <c r="F29" s="59">
        <v>-1</v>
      </c>
      <c r="G29" s="62">
        <f t="shared" si="4"/>
        <v>100000</v>
      </c>
      <c r="H29" s="62">
        <f t="shared" si="4"/>
        <v>100000</v>
      </c>
      <c r="I29" s="62">
        <f t="shared" si="4"/>
        <v>100000</v>
      </c>
      <c r="J29" s="63">
        <f t="shared" si="5"/>
        <v>0</v>
      </c>
      <c r="K29" s="64">
        <f t="shared" si="5"/>
        <v>0</v>
      </c>
      <c r="L29" s="65">
        <f t="shared" si="5"/>
        <v>0</v>
      </c>
      <c r="M29" s="63">
        <f t="shared" si="3"/>
        <v>0</v>
      </c>
      <c r="N29" s="64">
        <f t="shared" si="3"/>
        <v>0</v>
      </c>
      <c r="O29" s="65">
        <f t="shared" si="3"/>
        <v>0</v>
      </c>
      <c r="P29" s="33"/>
      <c r="Q29" s="33"/>
      <c r="R29" s="33"/>
    </row>
    <row r="30" spans="1:18">
      <c r="A30" s="6">
        <v>22</v>
      </c>
      <c r="B30" s="101">
        <v>43905</v>
      </c>
      <c r="C30" s="102">
        <v>1</v>
      </c>
      <c r="D30" s="103">
        <v>1.27</v>
      </c>
      <c r="E30" s="95">
        <v>1.5</v>
      </c>
      <c r="F30" s="60">
        <v>2</v>
      </c>
      <c r="G30" s="62">
        <f t="shared" si="4"/>
        <v>100000</v>
      </c>
      <c r="H30" s="62">
        <f t="shared" si="4"/>
        <v>100000</v>
      </c>
      <c r="I30" s="62">
        <f t="shared" si="4"/>
        <v>100000</v>
      </c>
      <c r="J30" s="63">
        <f t="shared" si="5"/>
        <v>0</v>
      </c>
      <c r="K30" s="64">
        <f t="shared" si="5"/>
        <v>0</v>
      </c>
      <c r="L30" s="65">
        <f t="shared" si="5"/>
        <v>0</v>
      </c>
      <c r="M30" s="63">
        <f t="shared" si="3"/>
        <v>0</v>
      </c>
      <c r="N30" s="64">
        <f t="shared" si="3"/>
        <v>0</v>
      </c>
      <c r="O30" s="65">
        <f t="shared" si="3"/>
        <v>0</v>
      </c>
      <c r="P30" s="33"/>
      <c r="Q30" s="33"/>
      <c r="R30" s="33"/>
    </row>
    <row r="31" spans="1:18">
      <c r="A31" s="6">
        <v>23</v>
      </c>
      <c r="B31" s="101">
        <v>43906</v>
      </c>
      <c r="C31" s="102">
        <v>2</v>
      </c>
      <c r="D31" s="103">
        <v>-1</v>
      </c>
      <c r="E31" s="95">
        <v>-1</v>
      </c>
      <c r="F31" s="59">
        <v>-1</v>
      </c>
      <c r="G31" s="62">
        <f t="shared" si="4"/>
        <v>100000</v>
      </c>
      <c r="H31" s="62">
        <f t="shared" si="4"/>
        <v>100000</v>
      </c>
      <c r="I31" s="62">
        <f t="shared" si="4"/>
        <v>100000</v>
      </c>
      <c r="J31" s="63">
        <f t="shared" si="5"/>
        <v>0</v>
      </c>
      <c r="K31" s="64">
        <f t="shared" si="5"/>
        <v>0</v>
      </c>
      <c r="L31" s="65">
        <f t="shared" si="5"/>
        <v>0</v>
      </c>
      <c r="M31" s="63">
        <f t="shared" si="3"/>
        <v>0</v>
      </c>
      <c r="N31" s="64">
        <f t="shared" si="3"/>
        <v>0</v>
      </c>
      <c r="O31" s="65">
        <f t="shared" si="3"/>
        <v>0</v>
      </c>
      <c r="P31" s="33"/>
      <c r="Q31" s="33"/>
      <c r="R31" s="33"/>
    </row>
    <row r="32" spans="1:18">
      <c r="A32" s="6">
        <v>24</v>
      </c>
      <c r="B32" s="101">
        <v>43911</v>
      </c>
      <c r="C32" s="102">
        <v>2</v>
      </c>
      <c r="D32" s="103">
        <v>-1</v>
      </c>
      <c r="E32" s="95">
        <v>-1</v>
      </c>
      <c r="F32" s="59">
        <v>-1</v>
      </c>
      <c r="G32" s="62">
        <f t="shared" si="4"/>
        <v>100000</v>
      </c>
      <c r="H32" s="62">
        <f t="shared" si="4"/>
        <v>100000</v>
      </c>
      <c r="I32" s="62">
        <f t="shared" si="4"/>
        <v>100000</v>
      </c>
      <c r="J32" s="63">
        <f t="shared" si="5"/>
        <v>0</v>
      </c>
      <c r="K32" s="64">
        <f t="shared" si="5"/>
        <v>0</v>
      </c>
      <c r="L32" s="65">
        <f t="shared" si="5"/>
        <v>0</v>
      </c>
      <c r="M32" s="63">
        <f t="shared" si="3"/>
        <v>0</v>
      </c>
      <c r="N32" s="64">
        <f t="shared" si="3"/>
        <v>0</v>
      </c>
      <c r="O32" s="65">
        <f t="shared" si="3"/>
        <v>0</v>
      </c>
      <c r="P32" s="33"/>
      <c r="Q32" s="33"/>
      <c r="R32" s="33"/>
    </row>
    <row r="33" spans="1:18">
      <c r="A33" s="6">
        <v>25</v>
      </c>
      <c r="B33" s="101">
        <v>43912</v>
      </c>
      <c r="C33" s="102">
        <v>1</v>
      </c>
      <c r="D33" s="103">
        <v>1.27</v>
      </c>
      <c r="E33" s="95">
        <v>1.5</v>
      </c>
      <c r="F33" s="59">
        <v>-1</v>
      </c>
      <c r="G33" s="62">
        <f t="shared" si="4"/>
        <v>100000</v>
      </c>
      <c r="H33" s="62">
        <f t="shared" si="4"/>
        <v>100000</v>
      </c>
      <c r="I33" s="62">
        <f t="shared" si="4"/>
        <v>100000</v>
      </c>
      <c r="J33" s="63">
        <f t="shared" si="5"/>
        <v>0</v>
      </c>
      <c r="K33" s="64">
        <f t="shared" si="5"/>
        <v>0</v>
      </c>
      <c r="L33" s="65">
        <f t="shared" si="5"/>
        <v>0</v>
      </c>
      <c r="M33" s="63">
        <f t="shared" si="3"/>
        <v>0</v>
      </c>
      <c r="N33" s="64">
        <f t="shared" si="3"/>
        <v>0</v>
      </c>
      <c r="O33" s="65">
        <f t="shared" si="3"/>
        <v>0</v>
      </c>
      <c r="P33" s="33"/>
      <c r="Q33" s="33"/>
      <c r="R33" s="33"/>
    </row>
    <row r="34" spans="1:18">
      <c r="A34" s="6">
        <v>26</v>
      </c>
      <c r="B34" s="101">
        <v>43915</v>
      </c>
      <c r="C34" s="102">
        <v>1</v>
      </c>
      <c r="D34" s="103">
        <v>1.27</v>
      </c>
      <c r="E34" s="95">
        <v>-1</v>
      </c>
      <c r="F34" s="59">
        <v>-1</v>
      </c>
      <c r="G34" s="62">
        <f t="shared" si="4"/>
        <v>100000</v>
      </c>
      <c r="H34" s="62">
        <f t="shared" si="4"/>
        <v>100000</v>
      </c>
      <c r="I34" s="62">
        <f t="shared" si="4"/>
        <v>100000</v>
      </c>
      <c r="J34" s="63">
        <f t="shared" si="5"/>
        <v>0</v>
      </c>
      <c r="K34" s="64">
        <f t="shared" si="5"/>
        <v>0</v>
      </c>
      <c r="L34" s="65">
        <f t="shared" si="5"/>
        <v>0</v>
      </c>
      <c r="M34" s="63">
        <f t="shared" si="3"/>
        <v>0</v>
      </c>
      <c r="N34" s="64">
        <f t="shared" si="3"/>
        <v>0</v>
      </c>
      <c r="O34" s="65">
        <f t="shared" si="3"/>
        <v>0</v>
      </c>
      <c r="P34" s="33"/>
      <c r="Q34" s="33"/>
      <c r="R34" s="33"/>
    </row>
    <row r="35" spans="1:18">
      <c r="A35" s="6">
        <v>27</v>
      </c>
      <c r="B35" s="101">
        <v>43918</v>
      </c>
      <c r="C35" s="102">
        <v>2</v>
      </c>
      <c r="D35" s="103">
        <v>1.27</v>
      </c>
      <c r="E35" s="95">
        <v>1.5</v>
      </c>
      <c r="F35" s="59">
        <v>2</v>
      </c>
      <c r="G35" s="62">
        <f t="shared" si="4"/>
        <v>100000</v>
      </c>
      <c r="H35" s="62">
        <f t="shared" si="4"/>
        <v>100000</v>
      </c>
      <c r="I35" s="62">
        <f t="shared" si="4"/>
        <v>100000</v>
      </c>
      <c r="J35" s="63">
        <f t="shared" si="5"/>
        <v>0</v>
      </c>
      <c r="K35" s="64">
        <f t="shared" si="5"/>
        <v>0</v>
      </c>
      <c r="L35" s="65">
        <f t="shared" si="5"/>
        <v>0</v>
      </c>
      <c r="M35" s="63">
        <f t="shared" si="3"/>
        <v>0</v>
      </c>
      <c r="N35" s="64">
        <f t="shared" si="3"/>
        <v>0</v>
      </c>
      <c r="O35" s="65">
        <f t="shared" si="3"/>
        <v>0</v>
      </c>
      <c r="P35" s="33"/>
      <c r="Q35" s="33"/>
      <c r="R35" s="33"/>
    </row>
    <row r="36" spans="1:18">
      <c r="A36" s="6">
        <v>28</v>
      </c>
      <c r="B36" s="101">
        <v>43924</v>
      </c>
      <c r="C36" s="102">
        <v>1</v>
      </c>
      <c r="D36" s="103">
        <v>-1</v>
      </c>
      <c r="E36" s="95">
        <v>-1</v>
      </c>
      <c r="F36" s="59">
        <v>-1</v>
      </c>
      <c r="G36" s="62">
        <f t="shared" si="4"/>
        <v>100000</v>
      </c>
      <c r="H36" s="62">
        <f t="shared" si="4"/>
        <v>100000</v>
      </c>
      <c r="I36" s="62">
        <f t="shared" si="4"/>
        <v>100000</v>
      </c>
      <c r="J36" s="63">
        <f t="shared" si="5"/>
        <v>0</v>
      </c>
      <c r="K36" s="64">
        <f t="shared" si="5"/>
        <v>0</v>
      </c>
      <c r="L36" s="65">
        <f t="shared" si="5"/>
        <v>0</v>
      </c>
      <c r="M36" s="63">
        <f t="shared" si="3"/>
        <v>0</v>
      </c>
      <c r="N36" s="64">
        <f t="shared" si="3"/>
        <v>0</v>
      </c>
      <c r="O36" s="65">
        <f t="shared" si="3"/>
        <v>0</v>
      </c>
      <c r="P36" s="33"/>
      <c r="Q36" s="33"/>
      <c r="R36" s="33"/>
    </row>
    <row r="37" spans="1:18">
      <c r="A37" s="6">
        <v>29</v>
      </c>
      <c r="B37" s="101">
        <v>43927</v>
      </c>
      <c r="C37" s="102">
        <v>1</v>
      </c>
      <c r="D37" s="103">
        <v>1.27</v>
      </c>
      <c r="E37" s="95">
        <v>1.5</v>
      </c>
      <c r="F37" s="59">
        <v>-1</v>
      </c>
      <c r="G37" s="62">
        <f t="shared" si="4"/>
        <v>100000</v>
      </c>
      <c r="H37" s="62">
        <f t="shared" si="4"/>
        <v>100000</v>
      </c>
      <c r="I37" s="62">
        <f t="shared" si="4"/>
        <v>100000</v>
      </c>
      <c r="J37" s="63">
        <f t="shared" si="5"/>
        <v>0</v>
      </c>
      <c r="K37" s="64">
        <f t="shared" si="5"/>
        <v>0</v>
      </c>
      <c r="L37" s="65">
        <f t="shared" si="5"/>
        <v>0</v>
      </c>
      <c r="M37" s="63">
        <f t="shared" si="3"/>
        <v>0</v>
      </c>
      <c r="N37" s="64">
        <f t="shared" si="3"/>
        <v>0</v>
      </c>
      <c r="O37" s="65">
        <f t="shared" si="3"/>
        <v>0</v>
      </c>
      <c r="P37" s="33"/>
      <c r="Q37" s="33"/>
      <c r="R37" s="33"/>
    </row>
    <row r="38" spans="1:18">
      <c r="A38" s="6">
        <v>30</v>
      </c>
      <c r="B38" s="101">
        <v>43928</v>
      </c>
      <c r="C38" s="102">
        <v>2</v>
      </c>
      <c r="D38" s="103">
        <v>-1</v>
      </c>
      <c r="E38" s="95">
        <v>-1</v>
      </c>
      <c r="F38" s="59">
        <v>-1</v>
      </c>
      <c r="G38" s="62">
        <f t="shared" si="4"/>
        <v>100000</v>
      </c>
      <c r="H38" s="62">
        <f t="shared" si="4"/>
        <v>100000</v>
      </c>
      <c r="I38" s="62">
        <f t="shared" si="4"/>
        <v>100000</v>
      </c>
      <c r="J38" s="63">
        <f t="shared" si="5"/>
        <v>0</v>
      </c>
      <c r="K38" s="64">
        <f t="shared" si="5"/>
        <v>0</v>
      </c>
      <c r="L38" s="65">
        <f t="shared" si="5"/>
        <v>0</v>
      </c>
      <c r="M38" s="63">
        <f t="shared" si="3"/>
        <v>0</v>
      </c>
      <c r="N38" s="64">
        <f t="shared" si="3"/>
        <v>0</v>
      </c>
      <c r="O38" s="65">
        <f t="shared" si="3"/>
        <v>0</v>
      </c>
      <c r="P38" s="33"/>
      <c r="Q38" s="33"/>
      <c r="R38" s="33"/>
    </row>
    <row r="39" spans="1:18">
      <c r="A39" s="6">
        <v>31</v>
      </c>
      <c r="B39" s="101">
        <v>43932</v>
      </c>
      <c r="C39" s="102">
        <v>2</v>
      </c>
      <c r="D39" s="103">
        <v>1.27</v>
      </c>
      <c r="E39" s="95">
        <v>1.5</v>
      </c>
      <c r="F39" s="59">
        <v>-1</v>
      </c>
      <c r="G39" s="62">
        <f t="shared" si="4"/>
        <v>100000</v>
      </c>
      <c r="H39" s="62">
        <f t="shared" si="4"/>
        <v>100000</v>
      </c>
      <c r="I39" s="62">
        <f t="shared" si="4"/>
        <v>100000</v>
      </c>
      <c r="J39" s="63">
        <f t="shared" si="5"/>
        <v>0</v>
      </c>
      <c r="K39" s="64">
        <f t="shared" si="5"/>
        <v>0</v>
      </c>
      <c r="L39" s="65">
        <f t="shared" si="5"/>
        <v>0</v>
      </c>
      <c r="M39" s="63">
        <f t="shared" si="3"/>
        <v>0</v>
      </c>
      <c r="N39" s="64">
        <f t="shared" si="3"/>
        <v>0</v>
      </c>
      <c r="O39" s="65">
        <f t="shared" si="3"/>
        <v>0</v>
      </c>
      <c r="P39" s="33"/>
      <c r="Q39" s="33"/>
      <c r="R39" s="33"/>
    </row>
    <row r="40" spans="1:18">
      <c r="A40" s="6">
        <v>32</v>
      </c>
      <c r="B40" s="101">
        <v>43933</v>
      </c>
      <c r="C40" s="102">
        <v>2</v>
      </c>
      <c r="D40" s="103">
        <v>1.27</v>
      </c>
      <c r="E40" s="95">
        <v>1.5</v>
      </c>
      <c r="F40" s="59">
        <v>2</v>
      </c>
      <c r="G40" s="62">
        <f t="shared" si="4"/>
        <v>100000</v>
      </c>
      <c r="H40" s="62">
        <f t="shared" si="4"/>
        <v>100000</v>
      </c>
      <c r="I40" s="62">
        <f t="shared" si="4"/>
        <v>100000</v>
      </c>
      <c r="J40" s="63">
        <f t="shared" si="5"/>
        <v>0</v>
      </c>
      <c r="K40" s="64">
        <f t="shared" si="5"/>
        <v>0</v>
      </c>
      <c r="L40" s="65">
        <f t="shared" si="5"/>
        <v>0</v>
      </c>
      <c r="M40" s="63">
        <f t="shared" si="3"/>
        <v>0</v>
      </c>
      <c r="N40" s="64">
        <f t="shared" si="3"/>
        <v>0</v>
      </c>
      <c r="O40" s="65">
        <f t="shared" si="3"/>
        <v>0</v>
      </c>
      <c r="P40" s="33"/>
      <c r="Q40" s="33"/>
      <c r="R40" s="33"/>
    </row>
    <row r="41" spans="1:18">
      <c r="A41" s="6">
        <v>33</v>
      </c>
      <c r="B41" s="101">
        <v>43935</v>
      </c>
      <c r="C41" s="102">
        <v>2</v>
      </c>
      <c r="D41" s="103">
        <v>-1</v>
      </c>
      <c r="E41" s="95">
        <v>-1</v>
      </c>
      <c r="F41" s="59">
        <v>-1</v>
      </c>
      <c r="G41" s="62">
        <f t="shared" si="4"/>
        <v>100000</v>
      </c>
      <c r="H41" s="62">
        <f t="shared" si="4"/>
        <v>100000</v>
      </c>
      <c r="I41" s="62">
        <f t="shared" si="4"/>
        <v>100000</v>
      </c>
      <c r="J41" s="63">
        <f t="shared" si="5"/>
        <v>0</v>
      </c>
      <c r="K41" s="64">
        <f t="shared" si="5"/>
        <v>0</v>
      </c>
      <c r="L41" s="65">
        <f t="shared" si="5"/>
        <v>0</v>
      </c>
      <c r="M41" s="63">
        <f t="shared" si="3"/>
        <v>0</v>
      </c>
      <c r="N41" s="64">
        <f t="shared" si="3"/>
        <v>0</v>
      </c>
      <c r="O41" s="65">
        <f t="shared" si="3"/>
        <v>0</v>
      </c>
      <c r="P41" s="33"/>
      <c r="Q41" s="33"/>
      <c r="R41" s="33"/>
    </row>
    <row r="42" spans="1:18">
      <c r="A42" s="6">
        <v>34</v>
      </c>
      <c r="B42" s="101">
        <v>43935</v>
      </c>
      <c r="C42" s="102">
        <v>1</v>
      </c>
      <c r="D42" s="103">
        <v>1.27</v>
      </c>
      <c r="E42" s="95">
        <v>1.5</v>
      </c>
      <c r="F42" s="59">
        <v>2</v>
      </c>
      <c r="G42" s="62">
        <f t="shared" ref="G42:I42" si="6">IF(D42="","",G41+M42)</f>
        <v>100000</v>
      </c>
      <c r="H42" s="62">
        <f t="shared" si="6"/>
        <v>100000</v>
      </c>
      <c r="I42" s="62">
        <f t="shared" si="6"/>
        <v>100000</v>
      </c>
      <c r="J42" s="63">
        <f t="shared" si="5"/>
        <v>0</v>
      </c>
      <c r="K42" s="64">
        <f t="shared" si="5"/>
        <v>0</v>
      </c>
      <c r="L42" s="65">
        <f t="shared" si="5"/>
        <v>0</v>
      </c>
      <c r="M42" s="63">
        <f>IF(D42="","",J42*D42)</f>
        <v>0</v>
      </c>
      <c r="N42" s="64">
        <f t="shared" si="3"/>
        <v>0</v>
      </c>
      <c r="O42" s="65">
        <f t="shared" si="3"/>
        <v>0</v>
      </c>
      <c r="P42" s="33"/>
      <c r="Q42" s="33"/>
      <c r="R42" s="33"/>
    </row>
    <row r="43" spans="1:18">
      <c r="A43" s="3">
        <v>35</v>
      </c>
      <c r="B43" s="101">
        <v>43940</v>
      </c>
      <c r="C43" s="102">
        <v>1</v>
      </c>
      <c r="D43" s="103">
        <v>-1</v>
      </c>
      <c r="E43" s="95">
        <v>-1</v>
      </c>
      <c r="F43" s="59">
        <v>-1</v>
      </c>
      <c r="G43" s="62">
        <f>IF(D43="","",G42+M43)</f>
        <v>100000</v>
      </c>
      <c r="H43" s="62">
        <f>IF(E43="","",H42+N43)</f>
        <v>100000</v>
      </c>
      <c r="I43" s="62">
        <f>IF(F43="","",I42+O43)</f>
        <v>100000</v>
      </c>
      <c r="J43" s="63">
        <f t="shared" si="5"/>
        <v>0</v>
      </c>
      <c r="K43" s="64">
        <f t="shared" si="5"/>
        <v>0</v>
      </c>
      <c r="L43" s="65">
        <f t="shared" si="5"/>
        <v>0</v>
      </c>
      <c r="M43" s="63">
        <f t="shared" si="3"/>
        <v>0</v>
      </c>
      <c r="N43" s="64">
        <f t="shared" si="3"/>
        <v>0</v>
      </c>
      <c r="O43" s="65">
        <f t="shared" si="3"/>
        <v>0</v>
      </c>
    </row>
    <row r="44" spans="1:18">
      <c r="A44" s="6">
        <v>36</v>
      </c>
      <c r="B44" s="101">
        <v>43949</v>
      </c>
      <c r="C44" s="102">
        <v>2</v>
      </c>
      <c r="D44" s="103">
        <v>-1</v>
      </c>
      <c r="E44" s="95">
        <v>-1</v>
      </c>
      <c r="F44" s="59">
        <v>-1</v>
      </c>
      <c r="G44" s="62">
        <f t="shared" ref="G44:I57" si="7">IF(D44="","",G43+M44)</f>
        <v>100000</v>
      </c>
      <c r="H44" s="62">
        <f t="shared" si="7"/>
        <v>100000</v>
      </c>
      <c r="I44" s="62">
        <f t="shared" si="7"/>
        <v>100000</v>
      </c>
      <c r="J44" s="63">
        <f t="shared" si="5"/>
        <v>0</v>
      </c>
      <c r="K44" s="64">
        <f t="shared" si="5"/>
        <v>0</v>
      </c>
      <c r="L44" s="65">
        <f t="shared" si="5"/>
        <v>0</v>
      </c>
      <c r="M44" s="63">
        <f>IF(D44="","",J44*D44)</f>
        <v>0</v>
      </c>
      <c r="N44" s="64">
        <f t="shared" si="3"/>
        <v>0</v>
      </c>
      <c r="O44" s="65">
        <f t="shared" si="3"/>
        <v>0</v>
      </c>
    </row>
    <row r="45" spans="1:18">
      <c r="A45" s="6">
        <v>37</v>
      </c>
      <c r="B45" s="101">
        <v>43955</v>
      </c>
      <c r="C45" s="102">
        <v>2</v>
      </c>
      <c r="D45" s="103">
        <v>1.27</v>
      </c>
      <c r="E45" s="95">
        <v>1.5</v>
      </c>
      <c r="F45" s="59">
        <v>2</v>
      </c>
      <c r="G45" s="62">
        <f t="shared" si="7"/>
        <v>100000</v>
      </c>
      <c r="H45" s="62">
        <f t="shared" si="7"/>
        <v>100000</v>
      </c>
      <c r="I45" s="62">
        <f t="shared" si="7"/>
        <v>100000</v>
      </c>
      <c r="J45" s="63">
        <f t="shared" si="5"/>
        <v>0</v>
      </c>
      <c r="K45" s="64">
        <f t="shared" si="5"/>
        <v>0</v>
      </c>
      <c r="L45" s="65">
        <f t="shared" si="5"/>
        <v>0</v>
      </c>
      <c r="M45" s="63">
        <f t="shared" si="3"/>
        <v>0</v>
      </c>
      <c r="N45" s="64">
        <f t="shared" si="3"/>
        <v>0</v>
      </c>
      <c r="O45" s="65">
        <f t="shared" si="3"/>
        <v>0</v>
      </c>
    </row>
    <row r="46" spans="1:18">
      <c r="A46" s="6">
        <v>38</v>
      </c>
      <c r="B46" s="101">
        <v>43957</v>
      </c>
      <c r="C46" s="102">
        <v>1</v>
      </c>
      <c r="D46" s="103">
        <v>-1</v>
      </c>
      <c r="E46" s="95">
        <v>-1</v>
      </c>
      <c r="F46" s="59">
        <v>-1</v>
      </c>
      <c r="G46" s="62">
        <f t="shared" si="7"/>
        <v>100000</v>
      </c>
      <c r="H46" s="62">
        <f t="shared" si="7"/>
        <v>100000</v>
      </c>
      <c r="I46" s="62">
        <f t="shared" si="7"/>
        <v>100000</v>
      </c>
      <c r="J46" s="63">
        <f t="shared" ref="J46:L56" si="8">IF(G45="","",G45*$J$6/100)</f>
        <v>0</v>
      </c>
      <c r="K46" s="64">
        <f t="shared" si="8"/>
        <v>0</v>
      </c>
      <c r="L46" s="65">
        <f t="shared" si="8"/>
        <v>0</v>
      </c>
      <c r="M46" s="63">
        <f t="shared" si="3"/>
        <v>0</v>
      </c>
      <c r="N46" s="64">
        <f t="shared" si="3"/>
        <v>0</v>
      </c>
      <c r="O46" s="65">
        <f t="shared" si="3"/>
        <v>0</v>
      </c>
    </row>
    <row r="47" spans="1:18">
      <c r="A47" s="6">
        <v>39</v>
      </c>
      <c r="B47" s="101">
        <v>43966</v>
      </c>
      <c r="C47" s="102">
        <v>1</v>
      </c>
      <c r="D47" s="103">
        <v>1.27</v>
      </c>
      <c r="E47" s="95">
        <v>1.5</v>
      </c>
      <c r="F47" s="59">
        <v>2</v>
      </c>
      <c r="G47" s="62">
        <f t="shared" si="7"/>
        <v>100000</v>
      </c>
      <c r="H47" s="62">
        <f t="shared" si="7"/>
        <v>100000</v>
      </c>
      <c r="I47" s="62">
        <f t="shared" si="7"/>
        <v>100000</v>
      </c>
      <c r="J47" s="63">
        <f t="shared" si="8"/>
        <v>0</v>
      </c>
      <c r="K47" s="64">
        <f t="shared" si="8"/>
        <v>0</v>
      </c>
      <c r="L47" s="65">
        <f t="shared" si="8"/>
        <v>0</v>
      </c>
      <c r="M47" s="63">
        <f t="shared" si="3"/>
        <v>0</v>
      </c>
      <c r="N47" s="64">
        <f t="shared" si="3"/>
        <v>0</v>
      </c>
      <c r="O47" s="65">
        <f t="shared" si="3"/>
        <v>0</v>
      </c>
    </row>
    <row r="48" spans="1:18">
      <c r="A48" s="6">
        <v>40</v>
      </c>
      <c r="B48" s="101">
        <v>43970</v>
      </c>
      <c r="C48" s="102">
        <v>2</v>
      </c>
      <c r="D48" s="103">
        <v>-1</v>
      </c>
      <c r="E48" s="95">
        <v>-1</v>
      </c>
      <c r="F48" s="59">
        <v>-1</v>
      </c>
      <c r="G48" s="62">
        <f t="shared" si="7"/>
        <v>100000</v>
      </c>
      <c r="H48" s="62">
        <f t="shared" si="7"/>
        <v>100000</v>
      </c>
      <c r="I48" s="62">
        <f t="shared" si="7"/>
        <v>100000</v>
      </c>
      <c r="J48" s="63">
        <f t="shared" si="8"/>
        <v>0</v>
      </c>
      <c r="K48" s="64">
        <f t="shared" si="8"/>
        <v>0</v>
      </c>
      <c r="L48" s="65">
        <f t="shared" si="8"/>
        <v>0</v>
      </c>
      <c r="M48" s="63">
        <f t="shared" si="3"/>
        <v>0</v>
      </c>
      <c r="N48" s="64">
        <f t="shared" si="3"/>
        <v>0</v>
      </c>
      <c r="O48" s="65">
        <f t="shared" si="3"/>
        <v>0</v>
      </c>
    </row>
    <row r="49" spans="1:15">
      <c r="A49" s="6">
        <v>41</v>
      </c>
      <c r="B49" s="101">
        <v>43973</v>
      </c>
      <c r="C49" s="102">
        <v>1</v>
      </c>
      <c r="D49" s="103">
        <v>1.27</v>
      </c>
      <c r="E49" s="95">
        <v>1.5</v>
      </c>
      <c r="F49" s="60">
        <v>2</v>
      </c>
      <c r="G49" s="62">
        <f t="shared" si="7"/>
        <v>100000</v>
      </c>
      <c r="H49" s="62">
        <f t="shared" si="7"/>
        <v>100000</v>
      </c>
      <c r="I49" s="62">
        <f t="shared" si="7"/>
        <v>100000</v>
      </c>
      <c r="J49" s="63">
        <f t="shared" si="8"/>
        <v>0</v>
      </c>
      <c r="K49" s="64">
        <f t="shared" si="8"/>
        <v>0</v>
      </c>
      <c r="L49" s="65">
        <f t="shared" si="8"/>
        <v>0</v>
      </c>
      <c r="M49" s="63">
        <f t="shared" si="3"/>
        <v>0</v>
      </c>
      <c r="N49" s="64">
        <f t="shared" si="3"/>
        <v>0</v>
      </c>
      <c r="O49" s="65">
        <f t="shared" si="3"/>
        <v>0</v>
      </c>
    </row>
    <row r="50" spans="1:15">
      <c r="A50" s="6">
        <v>42</v>
      </c>
      <c r="B50" s="101">
        <v>43977</v>
      </c>
      <c r="C50" s="102">
        <v>2</v>
      </c>
      <c r="D50" s="103">
        <v>-1</v>
      </c>
      <c r="E50" s="95">
        <v>-1</v>
      </c>
      <c r="F50" s="59">
        <v>-1</v>
      </c>
      <c r="G50" s="62">
        <f t="shared" si="7"/>
        <v>100000</v>
      </c>
      <c r="H50" s="62">
        <f t="shared" si="7"/>
        <v>100000</v>
      </c>
      <c r="I50" s="62">
        <f t="shared" si="7"/>
        <v>100000</v>
      </c>
      <c r="J50" s="63">
        <f t="shared" si="8"/>
        <v>0</v>
      </c>
      <c r="K50" s="64">
        <f t="shared" si="8"/>
        <v>0</v>
      </c>
      <c r="L50" s="65">
        <f t="shared" si="8"/>
        <v>0</v>
      </c>
      <c r="M50" s="63">
        <f t="shared" si="3"/>
        <v>0</v>
      </c>
      <c r="N50" s="64">
        <f t="shared" si="3"/>
        <v>0</v>
      </c>
      <c r="O50" s="65">
        <f t="shared" si="3"/>
        <v>0</v>
      </c>
    </row>
    <row r="51" spans="1:15">
      <c r="A51" s="6">
        <v>43</v>
      </c>
      <c r="B51" s="101">
        <v>43983</v>
      </c>
      <c r="C51" s="102">
        <v>2</v>
      </c>
      <c r="D51" s="103">
        <v>-1</v>
      </c>
      <c r="E51" s="95">
        <v>-1</v>
      </c>
      <c r="F51" s="59">
        <v>-1</v>
      </c>
      <c r="G51" s="62">
        <f t="shared" si="7"/>
        <v>100000</v>
      </c>
      <c r="H51" s="62">
        <f t="shared" si="7"/>
        <v>100000</v>
      </c>
      <c r="I51" s="62">
        <f t="shared" si="7"/>
        <v>100000</v>
      </c>
      <c r="J51" s="63">
        <f t="shared" si="8"/>
        <v>0</v>
      </c>
      <c r="K51" s="64">
        <f t="shared" si="8"/>
        <v>0</v>
      </c>
      <c r="L51" s="65">
        <f t="shared" si="8"/>
        <v>0</v>
      </c>
      <c r="M51" s="63">
        <f t="shared" si="3"/>
        <v>0</v>
      </c>
      <c r="N51" s="64">
        <f t="shared" si="3"/>
        <v>0</v>
      </c>
      <c r="O51" s="65">
        <f t="shared" si="3"/>
        <v>0</v>
      </c>
    </row>
    <row r="52" spans="1:15">
      <c r="A52" s="6">
        <v>44</v>
      </c>
      <c r="B52" s="101">
        <v>43988</v>
      </c>
      <c r="C52" s="102">
        <v>1</v>
      </c>
      <c r="D52" s="103">
        <v>1.27</v>
      </c>
      <c r="E52" s="95">
        <v>1.5</v>
      </c>
      <c r="F52" s="59">
        <v>-1</v>
      </c>
      <c r="G52" s="62">
        <f t="shared" si="7"/>
        <v>100000</v>
      </c>
      <c r="H52" s="62">
        <f t="shared" si="7"/>
        <v>100000</v>
      </c>
      <c r="I52" s="62">
        <f t="shared" si="7"/>
        <v>100000</v>
      </c>
      <c r="J52" s="63">
        <f t="shared" si="8"/>
        <v>0</v>
      </c>
      <c r="K52" s="64">
        <f t="shared" si="8"/>
        <v>0</v>
      </c>
      <c r="L52" s="65">
        <f t="shared" si="8"/>
        <v>0</v>
      </c>
      <c r="M52" s="63">
        <f t="shared" si="3"/>
        <v>0</v>
      </c>
      <c r="N52" s="64">
        <f t="shared" si="3"/>
        <v>0</v>
      </c>
      <c r="O52" s="65">
        <f t="shared" si="3"/>
        <v>0</v>
      </c>
    </row>
    <row r="53" spans="1:15">
      <c r="A53" s="6">
        <v>45</v>
      </c>
      <c r="B53" s="101">
        <v>43995</v>
      </c>
      <c r="C53" s="102">
        <v>1</v>
      </c>
      <c r="D53" s="103">
        <v>-1</v>
      </c>
      <c r="E53" s="95">
        <v>-1</v>
      </c>
      <c r="F53" s="59">
        <v>-1</v>
      </c>
      <c r="G53" s="62">
        <f t="shared" si="7"/>
        <v>100000</v>
      </c>
      <c r="H53" s="62">
        <f t="shared" si="7"/>
        <v>100000</v>
      </c>
      <c r="I53" s="62">
        <f t="shared" si="7"/>
        <v>100000</v>
      </c>
      <c r="J53" s="63">
        <f t="shared" si="8"/>
        <v>0</v>
      </c>
      <c r="K53" s="64">
        <f t="shared" si="8"/>
        <v>0</v>
      </c>
      <c r="L53" s="65">
        <f t="shared" si="8"/>
        <v>0</v>
      </c>
      <c r="M53" s="63">
        <f t="shared" si="3"/>
        <v>0</v>
      </c>
      <c r="N53" s="64">
        <f t="shared" si="3"/>
        <v>0</v>
      </c>
      <c r="O53" s="65">
        <f t="shared" si="3"/>
        <v>0</v>
      </c>
    </row>
    <row r="54" spans="1:15">
      <c r="A54" s="6">
        <v>46</v>
      </c>
      <c r="B54" s="101">
        <v>43997</v>
      </c>
      <c r="C54" s="102">
        <v>2</v>
      </c>
      <c r="D54" s="103">
        <v>1.27</v>
      </c>
      <c r="E54" s="95">
        <v>1.5</v>
      </c>
      <c r="F54" s="59">
        <v>2</v>
      </c>
      <c r="G54" s="62">
        <f t="shared" si="7"/>
        <v>100000</v>
      </c>
      <c r="H54" s="62">
        <f t="shared" si="7"/>
        <v>100000</v>
      </c>
      <c r="I54" s="62">
        <f t="shared" si="7"/>
        <v>100000</v>
      </c>
      <c r="J54" s="63">
        <f t="shared" si="8"/>
        <v>0</v>
      </c>
      <c r="K54" s="64">
        <f t="shared" si="8"/>
        <v>0</v>
      </c>
      <c r="L54" s="65">
        <f t="shared" si="8"/>
        <v>0</v>
      </c>
      <c r="M54" s="63">
        <f t="shared" si="3"/>
        <v>0</v>
      </c>
      <c r="N54" s="64">
        <f t="shared" si="3"/>
        <v>0</v>
      </c>
      <c r="O54" s="65">
        <f t="shared" si="3"/>
        <v>0</v>
      </c>
    </row>
    <row r="55" spans="1:15">
      <c r="A55" s="6">
        <v>47</v>
      </c>
      <c r="B55" s="101">
        <v>43998</v>
      </c>
      <c r="C55" s="102">
        <v>1</v>
      </c>
      <c r="D55" s="103">
        <v>1.27</v>
      </c>
      <c r="E55" s="95">
        <v>1.5</v>
      </c>
      <c r="F55" s="59">
        <v>2</v>
      </c>
      <c r="G55" s="62">
        <f t="shared" si="7"/>
        <v>100000</v>
      </c>
      <c r="H55" s="62">
        <f t="shared" si="7"/>
        <v>100000</v>
      </c>
      <c r="I55" s="62">
        <f t="shared" si="7"/>
        <v>100000</v>
      </c>
      <c r="J55" s="63">
        <f t="shared" si="8"/>
        <v>0</v>
      </c>
      <c r="K55" s="64">
        <f t="shared" si="8"/>
        <v>0</v>
      </c>
      <c r="L55" s="65">
        <f t="shared" si="8"/>
        <v>0</v>
      </c>
      <c r="M55" s="63">
        <f t="shared" si="3"/>
        <v>0</v>
      </c>
      <c r="N55" s="64">
        <f t="shared" si="3"/>
        <v>0</v>
      </c>
      <c r="O55" s="65">
        <f t="shared" si="3"/>
        <v>0</v>
      </c>
    </row>
    <row r="56" spans="1:15">
      <c r="A56" s="6">
        <v>48</v>
      </c>
      <c r="B56" s="101">
        <v>44003</v>
      </c>
      <c r="C56" s="102">
        <v>1</v>
      </c>
      <c r="D56" s="103">
        <v>-1</v>
      </c>
      <c r="E56" s="95">
        <v>-1</v>
      </c>
      <c r="F56" s="59">
        <v>-1</v>
      </c>
      <c r="G56" s="62">
        <f t="shared" si="7"/>
        <v>100000</v>
      </c>
      <c r="H56" s="62">
        <f t="shared" si="7"/>
        <v>100000</v>
      </c>
      <c r="I56" s="62">
        <f t="shared" si="7"/>
        <v>100000</v>
      </c>
      <c r="J56" s="63">
        <f t="shared" si="8"/>
        <v>0</v>
      </c>
      <c r="K56" s="64">
        <f t="shared" si="8"/>
        <v>0</v>
      </c>
      <c r="L56" s="65">
        <f t="shared" si="8"/>
        <v>0</v>
      </c>
      <c r="M56" s="63">
        <f t="shared" si="3"/>
        <v>0</v>
      </c>
      <c r="N56" s="64">
        <f t="shared" si="3"/>
        <v>0</v>
      </c>
      <c r="O56" s="65">
        <f t="shared" si="3"/>
        <v>0</v>
      </c>
    </row>
    <row r="57" spans="1:15">
      <c r="A57" s="6">
        <v>49</v>
      </c>
      <c r="B57" s="101">
        <v>44008</v>
      </c>
      <c r="C57" s="102">
        <v>2</v>
      </c>
      <c r="D57" s="103">
        <v>-1</v>
      </c>
      <c r="E57" s="95">
        <v>-1</v>
      </c>
      <c r="F57" s="59">
        <v>-1</v>
      </c>
      <c r="G57" s="62">
        <f t="shared" si="7"/>
        <v>100000</v>
      </c>
      <c r="H57" s="62">
        <f t="shared" si="7"/>
        <v>100000</v>
      </c>
      <c r="I57" s="62">
        <f t="shared" si="7"/>
        <v>100000</v>
      </c>
      <c r="J57" s="63">
        <f t="shared" ref="J57:L58" si="9">IF(G56="","",G56*$J$6/100)</f>
        <v>0</v>
      </c>
      <c r="K57" s="64">
        <f t="shared" si="9"/>
        <v>0</v>
      </c>
      <c r="L57" s="65">
        <f t="shared" si="9"/>
        <v>0</v>
      </c>
      <c r="M57" s="63">
        <f>IF(D57="","",J57*D57)</f>
        <v>0</v>
      </c>
      <c r="N57" s="64">
        <f>IF(E57="","",K57*E57)</f>
        <v>0</v>
      </c>
      <c r="O57" s="65">
        <f>IF(F57="","",L57*F57)</f>
        <v>0</v>
      </c>
    </row>
    <row r="58" spans="1:15" ht="19.5" thickBot="1">
      <c r="A58" s="6">
        <v>50</v>
      </c>
      <c r="B58" s="118">
        <v>42931</v>
      </c>
      <c r="C58" s="102">
        <v>1</v>
      </c>
      <c r="D58" s="104">
        <v>-1</v>
      </c>
      <c r="E58" s="105">
        <v>-1</v>
      </c>
      <c r="F58" s="143">
        <v>-1</v>
      </c>
      <c r="G58" s="86">
        <f>IF(D58="","",G57+M58)</f>
        <v>100000</v>
      </c>
      <c r="H58" s="86">
        <f>IF(E58="","",H57+N58)</f>
        <v>100000</v>
      </c>
      <c r="I58" s="91">
        <f>IF(F58="","",I57+O58)</f>
        <v>100000</v>
      </c>
      <c r="J58" s="63">
        <f t="shared" si="9"/>
        <v>0</v>
      </c>
      <c r="K58" s="64">
        <f t="shared" si="9"/>
        <v>0</v>
      </c>
      <c r="L58" s="65">
        <f t="shared" si="9"/>
        <v>0</v>
      </c>
      <c r="M58" s="63">
        <f>IF(D58="","",J58*D58)</f>
        <v>0</v>
      </c>
      <c r="N58" s="64">
        <f t="shared" si="3"/>
        <v>0</v>
      </c>
      <c r="O58" s="65">
        <f t="shared" si="3"/>
        <v>0</v>
      </c>
    </row>
    <row r="59" spans="1:15" ht="19.5" thickBot="1">
      <c r="A59" s="6"/>
      <c r="B59" s="164" t="s">
        <v>5</v>
      </c>
      <c r="C59" s="165"/>
      <c r="D59" s="4">
        <f>COUNTIF(D9:D58,1.27)</f>
        <v>29</v>
      </c>
      <c r="E59" s="4">
        <f>COUNTIF(E9:E58,1.5)</f>
        <v>24</v>
      </c>
      <c r="F59" s="5">
        <f>COUNTIF(F9:F58,2)</f>
        <v>15</v>
      </c>
      <c r="G59" s="69">
        <f>MAX(G8:G58)</f>
        <v>100000</v>
      </c>
      <c r="H59" s="70">
        <f>MAX(H8:H58)</f>
        <v>100000</v>
      </c>
      <c r="I59" s="71">
        <f>MAX(I8:I58)</f>
        <v>100000</v>
      </c>
      <c r="J59" s="72" t="s">
        <v>30</v>
      </c>
      <c r="K59" s="73">
        <f>ABS(B58-B9)</f>
        <v>193</v>
      </c>
      <c r="L59" s="74" t="s">
        <v>31</v>
      </c>
      <c r="M59" s="75"/>
      <c r="N59" s="76"/>
      <c r="O59" s="77"/>
    </row>
    <row r="60" spans="1:15" ht="19.5" thickBot="1">
      <c r="A60" s="6"/>
      <c r="B60" s="152" t="s">
        <v>6</v>
      </c>
      <c r="C60" s="153"/>
      <c r="D60" s="4">
        <f>COUNTIF(D9:D58,-1)</f>
        <v>21</v>
      </c>
      <c r="E60" s="4">
        <f>COUNTIF(E9:E58,-1)</f>
        <v>26</v>
      </c>
      <c r="F60" s="5">
        <f>COUNTIF(F9:F58,-1)</f>
        <v>35</v>
      </c>
      <c r="G60" s="204" t="s">
        <v>29</v>
      </c>
      <c r="H60" s="205"/>
      <c r="I60" s="206"/>
      <c r="J60" s="204" t="s">
        <v>32</v>
      </c>
      <c r="K60" s="205"/>
      <c r="L60" s="206"/>
      <c r="M60" s="75"/>
      <c r="N60" s="76"/>
      <c r="O60" s="77"/>
    </row>
    <row r="61" spans="1:15" ht="19.5" thickBot="1">
      <c r="A61" s="6"/>
      <c r="B61" s="152" t="s">
        <v>34</v>
      </c>
      <c r="C61" s="153"/>
      <c r="D61" s="4">
        <f>COUNTIF(D9:D58,0)</f>
        <v>0</v>
      </c>
      <c r="E61" s="4">
        <f>COUNTIF(E9:E58,0)</f>
        <v>0</v>
      </c>
      <c r="F61" s="4">
        <f>COUNTIF(F9:F58,0)</f>
        <v>0</v>
      </c>
      <c r="G61" s="78">
        <f>G59/G8</f>
        <v>1</v>
      </c>
      <c r="H61" s="79">
        <f>H59/H8</f>
        <v>1</v>
      </c>
      <c r="I61" s="80">
        <f>I59/I8</f>
        <v>1</v>
      </c>
      <c r="J61" s="81">
        <f>(G61-100%)*30/K59</f>
        <v>0</v>
      </c>
      <c r="K61" s="81">
        <f>(H61-100%)*30/K59</f>
        <v>0</v>
      </c>
      <c r="L61" s="82">
        <f>(I61-100%)*30/K59</f>
        <v>0</v>
      </c>
      <c r="M61" s="83"/>
      <c r="N61" s="84"/>
      <c r="O61" s="85"/>
    </row>
    <row r="62" spans="1:15" ht="19.5" thickBot="1">
      <c r="A62" s="3"/>
      <c r="B62" s="150" t="s">
        <v>4</v>
      </c>
      <c r="C62" s="151"/>
      <c r="D62" s="58">
        <f>D59/(D59+D60+D61)</f>
        <v>0.57999999999999996</v>
      </c>
      <c r="E62" s="53">
        <f>E59/(E59+E60+E61)</f>
        <v>0.48</v>
      </c>
      <c r="F62" s="54">
        <f>F59/(F59+F60+F61)</f>
        <v>0.3</v>
      </c>
    </row>
    <row r="64" spans="1:15">
      <c r="D64" s="52"/>
      <c r="E64" s="52"/>
      <c r="F64" s="52"/>
    </row>
  </sheetData>
  <mergeCells count="11">
    <mergeCell ref="B60:C60"/>
    <mergeCell ref="G60:I60"/>
    <mergeCell ref="J60:L60"/>
    <mergeCell ref="B61:C61"/>
    <mergeCell ref="B62:C62"/>
    <mergeCell ref="B59:C59"/>
    <mergeCell ref="G6:I6"/>
    <mergeCell ref="J6:L6"/>
    <mergeCell ref="M6:O6"/>
    <mergeCell ref="J8:L8"/>
    <mergeCell ref="M8:O8"/>
  </mergeCells>
  <phoneticPr fontId="1"/>
  <dataValidations count="4">
    <dataValidation type="list" allowBlank="1" showInputMessage="1" showErrorMessage="1" sqref="F9:F58">
      <formula1>"2,-1"</formula1>
    </dataValidation>
    <dataValidation type="list" allowBlank="1" showInputMessage="1" showErrorMessage="1" sqref="E9:E58">
      <formula1>"1.5,-1"</formula1>
    </dataValidation>
    <dataValidation type="list" allowBlank="1" showInputMessage="1" showErrorMessage="1" sqref="D9:D58">
      <formula1>"1.27,-1"</formula1>
    </dataValidation>
    <dataValidation type="list" allowBlank="1" showInputMessage="1" showErrorMessage="1" sqref="C9:C58">
      <formula1>"1,2"</formula1>
    </dataValidation>
  </dataValidations>
  <pageMargins left="0.7" right="0.7" top="0.75" bottom="0.75" header="0.3" footer="0.3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検証シート</vt:lpstr>
      <vt:lpstr>画像</vt:lpstr>
      <vt:lpstr>気づき</vt:lpstr>
      <vt:lpstr>検証終了通貨</vt:lpstr>
      <vt:lpstr>検証シート (25％)</vt:lpstr>
      <vt:lpstr>検証シート (13％) </vt:lpstr>
      <vt:lpstr>検証シート (-％)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2020-12-27T15:05:21Z</dcterms:modified>
</cp:coreProperties>
</file>