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浩一郎\Desktop\"/>
    </mc:Choice>
  </mc:AlternateContent>
  <bookViews>
    <workbookView xWindow="0" yWindow="0" windowWidth="20460" windowHeight="7755" activeTab="3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<sst xmlns="http://schemas.openxmlformats.org/spreadsheetml/2006/main" count="59" uniqueCount="47">
  <si>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</si>
  <si>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</si>
  <si>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</si>
  <si>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</si>
  <si>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</si>
  <si>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</si>
  <si>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</si>
  <si>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</si>
  <si>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</si>
  <si>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</si>
  <si>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</si>
  <si>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</si>
  <si>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</si>
  <si>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</si>
  <si>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</si>
  <si>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</si>
  <si>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</si>
  <si>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</si>
  <si>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</si>
  <si>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</si>
  <si>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</si>
  <si>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</si>
  <si>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</si>
  <si>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</si>
  <si>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</si>
  <si>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</si>
  <si>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</si>
  <si>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</si>
  <si>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</si>
  <si>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</si>
  <si>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</si>
  <si>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</si>
  <si>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</si>
  <si>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</si>
  <si>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</si>
  <si>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</si>
  <si>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</t>
    <phoneticPr fontId="1"/>
  </si>
  <si>
    <t>ひげ上下差短め/MAぎりぎり</t>
    <phoneticPr fontId="1"/>
  </si>
  <si>
    <t>上ひげ相当長い</t>
    <phoneticPr fontId="1"/>
  </si>
  <si>
    <t>上ひげ長め</t>
    <phoneticPr fontId="1"/>
  </si>
  <si>
    <t>下ヒゲ長い</t>
    <phoneticPr fontId="1"/>
  </si>
  <si>
    <t>上ヒゲ短め/アップトレンド</t>
    <phoneticPr fontId="1"/>
  </si>
  <si>
    <t>上ヒゲ短め/一つ前バーが同サイズの十字</t>
    <phoneticPr fontId="1"/>
  </si>
  <si>
    <t>上ヒゲ下ヒゲ差小さい</t>
    <phoneticPr fontId="1"/>
  </si>
  <si>
    <t>少し進めてみたのですが、間違った認識で進めているようであればご指摘お願いいたします。また、画像は毎回全て載せなくてはいけないのでしょうか？</t>
    <phoneticPr fontId="1"/>
  </si>
  <si>
    <t>どんどん数をこなしていきたいです。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</si>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</sst>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11907</xdr:rowOff>
    </xdr:from>
    <xdr:to>
      <xdr:col>21</xdr:col>
      <xdr:colOff>198399</xdr:colOff>
      <xdr:row>41</xdr:row>
      <xdr:rowOff>3849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907"/>
          <a:ext cx="13009524" cy="7314286"/>
        </a:xfrm>
        <a:prstGeom prst="rect">
          <a:avLst/>
        </a:prstGeom>
      </xdr:spPr>
    </xdr:pic>
    <xdr:clientData/>
  </xdr:twoCellAnchor>
  <xdr:oneCellAnchor>
    <xdr:from>
      <xdr:col>1</xdr:col>
      <xdr:colOff>47624</xdr:colOff>
      <xdr:row>19</xdr:row>
      <xdr:rowOff>11906</xdr:rowOff>
    </xdr:from>
    <xdr:ext cx="877163" cy="1251048"/>
    <xdr:sp macro="" textlink="">
      <xdr:nvSpPr>
        <xdr:cNvPr id="26" name="テキスト ボックス 25"/>
        <xdr:cNvSpPr txBox="1"/>
      </xdr:nvSpPr>
      <xdr:spPr>
        <a:xfrm>
          <a:off x="547687" y="3405187"/>
          <a:ext cx="877163" cy="125104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5400"/>
            <a:t>①</a:t>
          </a:r>
        </a:p>
      </xdr:txBody>
    </xdr:sp>
    <xdr:clientData/>
  </xdr:oneCellAnchor>
  <xdr:twoCellAnchor>
    <xdr:from>
      <xdr:col>12</xdr:col>
      <xdr:colOff>38821</xdr:colOff>
      <xdr:row>26</xdr:row>
      <xdr:rowOff>107912</xdr:rowOff>
    </xdr:from>
    <xdr:to>
      <xdr:col>12</xdr:col>
      <xdr:colOff>523453</xdr:colOff>
      <xdr:row>29</xdr:row>
      <xdr:rowOff>118483</xdr:rowOff>
    </xdr:to>
    <xdr:sp macro="" textlink="">
      <xdr:nvSpPr>
        <xdr:cNvPr id="27" name="下矢印 26"/>
        <xdr:cNvSpPr/>
      </xdr:nvSpPr>
      <xdr:spPr>
        <a:xfrm rot="13475903">
          <a:off x="7277821" y="4751350"/>
          <a:ext cx="484632" cy="546352"/>
        </a:xfrm>
        <a:prstGeom prst="down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42</xdr:row>
      <xdr:rowOff>142874</xdr:rowOff>
    </xdr:from>
    <xdr:to>
      <xdr:col>21</xdr:col>
      <xdr:colOff>198399</xdr:colOff>
      <xdr:row>83</xdr:row>
      <xdr:rowOff>134817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643812"/>
          <a:ext cx="13009524" cy="7314286"/>
        </a:xfrm>
        <a:prstGeom prst="rect">
          <a:avLst/>
        </a:prstGeom>
      </xdr:spPr>
    </xdr:pic>
    <xdr:clientData/>
  </xdr:twoCellAnchor>
  <xdr:oneCellAnchor>
    <xdr:from>
      <xdr:col>4</xdr:col>
      <xdr:colOff>452437</xdr:colOff>
      <xdr:row>50</xdr:row>
      <xdr:rowOff>130968</xdr:rowOff>
    </xdr:from>
    <xdr:ext cx="1894701" cy="1510770"/>
    <xdr:sp macro="" textlink="">
      <xdr:nvSpPr>
        <xdr:cNvPr id="30" name="テキスト ボックス 29"/>
        <xdr:cNvSpPr txBox="1"/>
      </xdr:nvSpPr>
      <xdr:spPr>
        <a:xfrm>
          <a:off x="2738437" y="9060656"/>
          <a:ext cx="1894701" cy="15107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6000"/>
            <a:t>②</a:t>
          </a:r>
        </a:p>
      </xdr:txBody>
    </xdr:sp>
    <xdr:clientData/>
  </xdr:oneCellAnchor>
  <xdr:twoCellAnchor>
    <xdr:from>
      <xdr:col>13</xdr:col>
      <xdr:colOff>101203</xdr:colOff>
      <xdr:row>47</xdr:row>
      <xdr:rowOff>125016</xdr:rowOff>
    </xdr:from>
    <xdr:to>
      <xdr:col>14</xdr:col>
      <xdr:colOff>53578</xdr:colOff>
      <xdr:row>52</xdr:row>
      <xdr:rowOff>5953</xdr:rowOff>
    </xdr:to>
    <xdr:sp macro="" textlink="">
      <xdr:nvSpPr>
        <xdr:cNvPr id="31" name="右矢印 30"/>
        <xdr:cNvSpPr/>
      </xdr:nvSpPr>
      <xdr:spPr>
        <a:xfrm rot="3629869">
          <a:off x="7858125" y="8620125"/>
          <a:ext cx="773906" cy="571500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84</xdr:row>
      <xdr:rowOff>107156</xdr:rowOff>
    </xdr:from>
    <xdr:to>
      <xdr:col>21</xdr:col>
      <xdr:colOff>198399</xdr:colOff>
      <xdr:row>125</xdr:row>
      <xdr:rowOff>99098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109031"/>
          <a:ext cx="13009524" cy="7314286"/>
        </a:xfrm>
        <a:prstGeom prst="rect">
          <a:avLst/>
        </a:prstGeom>
      </xdr:spPr>
    </xdr:pic>
    <xdr:clientData/>
  </xdr:twoCellAnchor>
  <xdr:twoCellAnchor>
    <xdr:from>
      <xdr:col>7</xdr:col>
      <xdr:colOff>369094</xdr:colOff>
      <xdr:row>96</xdr:row>
      <xdr:rowOff>166687</xdr:rowOff>
    </xdr:from>
    <xdr:to>
      <xdr:col>7</xdr:col>
      <xdr:colOff>416719</xdr:colOff>
      <xdr:row>97</xdr:row>
      <xdr:rowOff>33812</xdr:rowOff>
    </xdr:to>
    <xdr:sp macro="" textlink="">
      <xdr:nvSpPr>
        <xdr:cNvPr id="33" name="テキスト ボックス 32"/>
        <xdr:cNvSpPr txBox="1"/>
      </xdr:nvSpPr>
      <xdr:spPr>
        <a:xfrm>
          <a:off x="4512469" y="17311687"/>
          <a:ext cx="47625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0"/>
            <a:t>③</a:t>
          </a:r>
        </a:p>
      </xdr:txBody>
    </xdr:sp>
    <xdr:clientData/>
  </xdr:twoCellAnchor>
  <xdr:oneCellAnchor>
    <xdr:from>
      <xdr:col>6</xdr:col>
      <xdr:colOff>595313</xdr:colOff>
      <xdr:row>94</xdr:row>
      <xdr:rowOff>59531</xdr:rowOff>
    </xdr:from>
    <xdr:ext cx="1287482" cy="1784613"/>
    <xdr:sp macro="" textlink="">
      <xdr:nvSpPr>
        <xdr:cNvPr id="34" name="テキスト ボックス 33"/>
        <xdr:cNvSpPr txBox="1"/>
      </xdr:nvSpPr>
      <xdr:spPr>
        <a:xfrm>
          <a:off x="4119563" y="16847344"/>
          <a:ext cx="1287482" cy="17846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6000"/>
            <a:t>③</a:t>
          </a:r>
          <a:endParaRPr kumimoji="1" lang="en-US" altLang="ja-JP" sz="6000"/>
        </a:p>
      </xdr:txBody>
    </xdr:sp>
    <xdr:clientData/>
  </xdr:oneCellAnchor>
  <xdr:twoCellAnchor>
    <xdr:from>
      <xdr:col>3</xdr:col>
      <xdr:colOff>571500</xdr:colOff>
      <xdr:row>99</xdr:row>
      <xdr:rowOff>1</xdr:rowOff>
    </xdr:from>
    <xdr:to>
      <xdr:col>4</xdr:col>
      <xdr:colOff>535781</xdr:colOff>
      <xdr:row>103</xdr:row>
      <xdr:rowOff>59532</xdr:rowOff>
    </xdr:to>
    <xdr:sp macro="" textlink="">
      <xdr:nvSpPr>
        <xdr:cNvPr id="35" name="右矢印 34"/>
        <xdr:cNvSpPr/>
      </xdr:nvSpPr>
      <xdr:spPr>
        <a:xfrm rot="14704030">
          <a:off x="2143125" y="17776032"/>
          <a:ext cx="773906" cy="583406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11906</xdr:colOff>
      <xdr:row>126</xdr:row>
      <xdr:rowOff>154781</xdr:rowOff>
    </xdr:from>
    <xdr:to>
      <xdr:col>21</xdr:col>
      <xdr:colOff>210305</xdr:colOff>
      <xdr:row>167</xdr:row>
      <xdr:rowOff>146724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06" y="22657594"/>
          <a:ext cx="13009524" cy="7314286"/>
        </a:xfrm>
        <a:prstGeom prst="rect">
          <a:avLst/>
        </a:prstGeom>
      </xdr:spPr>
    </xdr:pic>
    <xdr:clientData/>
  </xdr:twoCellAnchor>
  <xdr:twoCellAnchor>
    <xdr:from>
      <xdr:col>14</xdr:col>
      <xdr:colOff>482203</xdr:colOff>
      <xdr:row>132</xdr:row>
      <xdr:rowOff>172640</xdr:rowOff>
    </xdr:from>
    <xdr:to>
      <xdr:col>15</xdr:col>
      <xdr:colOff>208359</xdr:colOff>
      <xdr:row>136</xdr:row>
      <xdr:rowOff>29765</xdr:rowOff>
    </xdr:to>
    <xdr:sp macro="" textlink="">
      <xdr:nvSpPr>
        <xdr:cNvPr id="36" name="右矢印 35"/>
        <xdr:cNvSpPr/>
      </xdr:nvSpPr>
      <xdr:spPr>
        <a:xfrm rot="3329481">
          <a:off x="8846344" y="23860124"/>
          <a:ext cx="571500" cy="34528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7</xdr:col>
      <xdr:colOff>345282</xdr:colOff>
      <xdr:row>131</xdr:row>
      <xdr:rowOff>154781</xdr:rowOff>
    </xdr:from>
    <xdr:ext cx="1858982" cy="2117989"/>
    <xdr:sp macro="" textlink="">
      <xdr:nvSpPr>
        <xdr:cNvPr id="37" name="テキスト ボックス 36"/>
        <xdr:cNvSpPr txBox="1"/>
      </xdr:nvSpPr>
      <xdr:spPr>
        <a:xfrm>
          <a:off x="4488657" y="23550562"/>
          <a:ext cx="1858982" cy="211798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6000"/>
            <a:t>④</a:t>
          </a:r>
        </a:p>
      </xdr:txBody>
    </xdr:sp>
    <xdr:clientData/>
  </xdr:oneCellAnchor>
  <xdr:twoCellAnchor editAs="oneCell">
    <xdr:from>
      <xdr:col>0</xdr:col>
      <xdr:colOff>0</xdr:colOff>
      <xdr:row>168</xdr:row>
      <xdr:rowOff>95250</xdr:rowOff>
    </xdr:from>
    <xdr:to>
      <xdr:col>21</xdr:col>
      <xdr:colOff>198399</xdr:colOff>
      <xdr:row>209</xdr:row>
      <xdr:rowOff>87192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0099000"/>
          <a:ext cx="13009524" cy="7314286"/>
        </a:xfrm>
        <a:prstGeom prst="rect">
          <a:avLst/>
        </a:prstGeom>
      </xdr:spPr>
    </xdr:pic>
    <xdr:clientData/>
  </xdr:twoCellAnchor>
  <xdr:twoCellAnchor>
    <xdr:from>
      <xdr:col>16</xdr:col>
      <xdr:colOff>83343</xdr:colOff>
      <xdr:row>196</xdr:row>
      <xdr:rowOff>71438</xdr:rowOff>
    </xdr:from>
    <xdr:to>
      <xdr:col>16</xdr:col>
      <xdr:colOff>297656</xdr:colOff>
      <xdr:row>198</xdr:row>
      <xdr:rowOff>95250</xdr:rowOff>
    </xdr:to>
    <xdr:sp macro="" textlink="">
      <xdr:nvSpPr>
        <xdr:cNvPr id="39" name="右矢印 38"/>
        <xdr:cNvSpPr/>
      </xdr:nvSpPr>
      <xdr:spPr>
        <a:xfrm rot="15660266">
          <a:off x="9715500" y="35159156"/>
          <a:ext cx="381000" cy="214313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202406</xdr:colOff>
      <xdr:row>185</xdr:row>
      <xdr:rowOff>95250</xdr:rowOff>
    </xdr:from>
    <xdr:ext cx="954107" cy="1379801"/>
    <xdr:sp macro="" textlink="">
      <xdr:nvSpPr>
        <xdr:cNvPr id="40" name="テキスト ボックス 39"/>
        <xdr:cNvSpPr txBox="1"/>
      </xdr:nvSpPr>
      <xdr:spPr>
        <a:xfrm>
          <a:off x="1869281" y="33135094"/>
          <a:ext cx="954107" cy="13798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6000"/>
            <a:t>⑤</a:t>
          </a:r>
        </a:p>
      </xdr:txBody>
    </xdr:sp>
    <xdr:clientData/>
  </xdr:oneCellAnchor>
  <xdr:twoCellAnchor editAs="oneCell">
    <xdr:from>
      <xdr:col>0</xdr:col>
      <xdr:colOff>0</xdr:colOff>
      <xdr:row>210</xdr:row>
      <xdr:rowOff>154782</xdr:rowOff>
    </xdr:from>
    <xdr:to>
      <xdr:col>21</xdr:col>
      <xdr:colOff>198399</xdr:colOff>
      <xdr:row>251</xdr:row>
      <xdr:rowOff>146725</xdr:rowOff>
    </xdr:to>
    <xdr:pic>
      <xdr:nvPicPr>
        <xdr:cNvPr id="41" name="図 40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7659470"/>
          <a:ext cx="13009524" cy="7314286"/>
        </a:xfrm>
        <a:prstGeom prst="rect">
          <a:avLst/>
        </a:prstGeom>
      </xdr:spPr>
    </xdr:pic>
    <xdr:clientData/>
  </xdr:twoCellAnchor>
  <xdr:twoCellAnchor>
    <xdr:from>
      <xdr:col>14</xdr:col>
      <xdr:colOff>553640</xdr:colOff>
      <xdr:row>234</xdr:row>
      <xdr:rowOff>136921</xdr:rowOff>
    </xdr:from>
    <xdr:to>
      <xdr:col>15</xdr:col>
      <xdr:colOff>279796</xdr:colOff>
      <xdr:row>237</xdr:row>
      <xdr:rowOff>77390</xdr:rowOff>
    </xdr:to>
    <xdr:sp macro="" textlink="">
      <xdr:nvSpPr>
        <xdr:cNvPr id="42" name="右矢印 41"/>
        <xdr:cNvSpPr/>
      </xdr:nvSpPr>
      <xdr:spPr>
        <a:xfrm rot="14539339">
          <a:off x="8965406" y="41993343"/>
          <a:ext cx="476250" cy="34528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386953</xdr:colOff>
      <xdr:row>258</xdr:row>
      <xdr:rowOff>113108</xdr:rowOff>
    </xdr:from>
    <xdr:to>
      <xdr:col>16</xdr:col>
      <xdr:colOff>446484</xdr:colOff>
      <xdr:row>261</xdr:row>
      <xdr:rowOff>101202</xdr:rowOff>
    </xdr:to>
    <xdr:sp macro="" textlink="">
      <xdr:nvSpPr>
        <xdr:cNvPr id="44" name="下矢印 43"/>
        <xdr:cNvSpPr/>
      </xdr:nvSpPr>
      <xdr:spPr>
        <a:xfrm rot="4869015">
          <a:off x="9560718" y="46112906"/>
          <a:ext cx="523875" cy="678656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595312</xdr:colOff>
      <xdr:row>258</xdr:row>
      <xdr:rowOff>23811</xdr:rowOff>
    </xdr:from>
    <xdr:to>
      <xdr:col>16</xdr:col>
      <xdr:colOff>309562</xdr:colOff>
      <xdr:row>260</xdr:row>
      <xdr:rowOff>47624</xdr:rowOff>
    </xdr:to>
    <xdr:sp macro="" textlink="">
      <xdr:nvSpPr>
        <xdr:cNvPr id="46" name="下矢印 45"/>
        <xdr:cNvSpPr/>
      </xdr:nvSpPr>
      <xdr:spPr>
        <a:xfrm rot="19096225">
          <a:off x="9691687" y="46100999"/>
          <a:ext cx="333375" cy="381000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0</xdr:colOff>
      <xdr:row>253</xdr:row>
      <xdr:rowOff>0</xdr:rowOff>
    </xdr:from>
    <xdr:to>
      <xdr:col>21</xdr:col>
      <xdr:colOff>198399</xdr:colOff>
      <xdr:row>293</xdr:row>
      <xdr:rowOff>170536</xdr:rowOff>
    </xdr:to>
    <xdr:pic>
      <xdr:nvPicPr>
        <xdr:cNvPr id="47" name="図 46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5184219"/>
          <a:ext cx="13009524" cy="7314286"/>
        </a:xfrm>
        <a:prstGeom prst="rect">
          <a:avLst/>
        </a:prstGeom>
      </xdr:spPr>
    </xdr:pic>
    <xdr:clientData/>
  </xdr:twoCellAnchor>
  <xdr:twoCellAnchor>
    <xdr:from>
      <xdr:col>14</xdr:col>
      <xdr:colOff>416718</xdr:colOff>
      <xdr:row>258</xdr:row>
      <xdr:rowOff>142874</xdr:rowOff>
    </xdr:from>
    <xdr:to>
      <xdr:col>15</xdr:col>
      <xdr:colOff>202406</xdr:colOff>
      <xdr:row>260</xdr:row>
      <xdr:rowOff>119062</xdr:rowOff>
    </xdr:to>
    <xdr:sp macro="" textlink="">
      <xdr:nvSpPr>
        <xdr:cNvPr id="48" name="右矢印 47"/>
        <xdr:cNvSpPr/>
      </xdr:nvSpPr>
      <xdr:spPr>
        <a:xfrm rot="1118435">
          <a:off x="8893968" y="46220062"/>
          <a:ext cx="404813" cy="33337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559594</xdr:colOff>
      <xdr:row>264</xdr:row>
      <xdr:rowOff>23812</xdr:rowOff>
    </xdr:from>
    <xdr:ext cx="954107" cy="1379801"/>
    <xdr:sp macro="" textlink="">
      <xdr:nvSpPr>
        <xdr:cNvPr id="49" name="テキスト ボックス 48"/>
        <xdr:cNvSpPr txBox="1"/>
      </xdr:nvSpPr>
      <xdr:spPr>
        <a:xfrm>
          <a:off x="3464719" y="47172562"/>
          <a:ext cx="954107" cy="13798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6000"/>
            <a:t>⑦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" sqref="C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22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42523</v>
      </c>
      <c r="C9" s="50">
        <v>2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 t="s">
        <v>37</v>
      </c>
      <c r="Q9" s="40"/>
      <c r="R9" s="40"/>
    </row>
    <row r="10" spans="1:18" x14ac:dyDescent="0.4">
      <c r="A10" s="9">
        <v>2</v>
      </c>
      <c r="B10" s="5">
        <v>42529</v>
      </c>
      <c r="C10" s="47">
        <v>1</v>
      </c>
      <c r="D10" s="57">
        <v>-1</v>
      </c>
      <c r="E10" s="58">
        <v>-1</v>
      </c>
      <c r="F10" s="59">
        <v>-1</v>
      </c>
      <c r="G10" s="22">
        <f t="shared" ref="G10:G42" si="2">IF(D10="","",G9+M10)</f>
        <v>94090</v>
      </c>
      <c r="H10" s="22">
        <f t="shared" ref="H10:H42" si="3">IF(E10="","",H9+N10)</f>
        <v>94090</v>
      </c>
      <c r="I10" s="22">
        <f t="shared" ref="I10:I42" si="4">IF(F10="","",I9+O10)</f>
        <v>94090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-2910</v>
      </c>
      <c r="N10" s="45">
        <f t="shared" ref="N10:N12" si="9">IF(E10="","",K10*E10)</f>
        <v>-2910</v>
      </c>
      <c r="O10" s="46">
        <f t="shared" ref="O10:O12" si="10">IF(F10="","",L10*F10)</f>
        <v>-2910</v>
      </c>
      <c r="P10" s="40" t="s">
        <v>39</v>
      </c>
      <c r="Q10" s="40"/>
      <c r="R10" s="40"/>
    </row>
    <row r="11" spans="1:18" x14ac:dyDescent="0.4">
      <c r="A11" s="9">
        <v>3</v>
      </c>
      <c r="B11" s="5">
        <v>42535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97674.828999999998</v>
      </c>
      <c r="H11" s="22">
        <f t="shared" si="3"/>
        <v>98324.05</v>
      </c>
      <c r="I11" s="22">
        <f t="shared" si="4"/>
        <v>99735.4</v>
      </c>
      <c r="J11" s="44">
        <f t="shared" si="5"/>
        <v>2822.7</v>
      </c>
      <c r="K11" s="45">
        <f t="shared" si="6"/>
        <v>2822.7</v>
      </c>
      <c r="L11" s="46">
        <f t="shared" si="7"/>
        <v>2822.7</v>
      </c>
      <c r="M11" s="44">
        <f t="shared" si="8"/>
        <v>3584.8289999999997</v>
      </c>
      <c r="N11" s="45">
        <f t="shared" si="9"/>
        <v>4234.0499999999993</v>
      </c>
      <c r="O11" s="46">
        <f t="shared" si="10"/>
        <v>5645.4</v>
      </c>
      <c r="P11" s="40" t="s">
        <v>38</v>
      </c>
      <c r="Q11" s="40"/>
      <c r="R11" s="40"/>
    </row>
    <row r="12" spans="1:18" x14ac:dyDescent="0.4">
      <c r="A12" s="9">
        <v>4</v>
      </c>
      <c r="B12" s="5">
        <v>42545</v>
      </c>
      <c r="C12" s="47">
        <v>1</v>
      </c>
      <c r="D12" s="57">
        <v>1.27</v>
      </c>
      <c r="E12" s="58">
        <v>1.5</v>
      </c>
      <c r="F12" s="59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96743.337999999989</v>
      </c>
      <c r="J12" s="44">
        <f t="shared" si="5"/>
        <v>2930.24487</v>
      </c>
      <c r="K12" s="45">
        <f t="shared" si="6"/>
        <v>2949.7215000000001</v>
      </c>
      <c r="L12" s="46">
        <f t="shared" si="7"/>
        <v>2992.0619999999999</v>
      </c>
      <c r="M12" s="44">
        <f t="shared" si="8"/>
        <v>3721.4109849000001</v>
      </c>
      <c r="N12" s="45">
        <f t="shared" si="9"/>
        <v>4424.5822500000004</v>
      </c>
      <c r="O12" s="46">
        <f t="shared" si="10"/>
        <v>-2992.0619999999999</v>
      </c>
      <c r="P12" s="40" t="s">
        <v>40</v>
      </c>
      <c r="Q12" s="40"/>
      <c r="R12" s="40"/>
    </row>
    <row r="13" spans="1:18" x14ac:dyDescent="0.4">
      <c r="A13" s="9">
        <v>5</v>
      </c>
      <c r="B13" s="5">
        <v>42549</v>
      </c>
      <c r="C13" s="47">
        <v>2</v>
      </c>
      <c r="D13" s="57">
        <v>-1</v>
      </c>
      <c r="E13" s="58">
        <v>-1</v>
      </c>
      <c r="F13" s="80">
        <v>-1</v>
      </c>
      <c r="G13" s="22">
        <f t="shared" si="2"/>
        <v>98354.352785352996</v>
      </c>
      <c r="H13" s="22">
        <f t="shared" si="3"/>
        <v>99666.173282500007</v>
      </c>
      <c r="I13" s="22">
        <f t="shared" si="4"/>
        <v>93841.037859999982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2902.3001399999994</v>
      </c>
      <c r="M13" s="44">
        <f t="shared" ref="M13:M58" si="14">IF(D13="","",J13*D13)</f>
        <v>-3041.8871995469995</v>
      </c>
      <c r="N13" s="45">
        <f t="shared" ref="N13:N58" si="15">IF(E13="","",K13*E13)</f>
        <v>-3082.4589675000002</v>
      </c>
      <c r="O13" s="46">
        <f t="shared" ref="O13:O58" si="16">IF(F13="","",L13*F13)</f>
        <v>-2902.3001399999994</v>
      </c>
      <c r="P13" s="40" t="s">
        <v>41</v>
      </c>
      <c r="Q13" s="40"/>
      <c r="R13" s="40"/>
    </row>
    <row r="14" spans="1:18" x14ac:dyDescent="0.4">
      <c r="A14" s="9">
        <v>6</v>
      </c>
      <c r="B14" s="5">
        <v>42555</v>
      </c>
      <c r="C14" s="47">
        <v>2</v>
      </c>
      <c r="D14" s="57">
        <v>1.27</v>
      </c>
      <c r="E14" s="58">
        <v>1.5</v>
      </c>
      <c r="F14" s="59">
        <v>-1</v>
      </c>
      <c r="G14" s="22">
        <f t="shared" si="2"/>
        <v>102101.65362647494</v>
      </c>
      <c r="H14" s="22">
        <f t="shared" si="3"/>
        <v>104151.15108021251</v>
      </c>
      <c r="I14" s="22">
        <f t="shared" si="4"/>
        <v>91025.806724199982</v>
      </c>
      <c r="J14" s="44">
        <f t="shared" si="11"/>
        <v>2950.6305835605899</v>
      </c>
      <c r="K14" s="45">
        <f t="shared" si="12"/>
        <v>2989.9851984750003</v>
      </c>
      <c r="L14" s="46">
        <f t="shared" si="13"/>
        <v>2815.2311357999993</v>
      </c>
      <c r="M14" s="44">
        <f t="shared" si="14"/>
        <v>3747.3008411219494</v>
      </c>
      <c r="N14" s="45">
        <f t="shared" si="15"/>
        <v>4484.9777977125004</v>
      </c>
      <c r="O14" s="46">
        <f t="shared" si="16"/>
        <v>-2815.2311357999993</v>
      </c>
      <c r="P14" s="40" t="s">
        <v>42</v>
      </c>
      <c r="Q14" s="40"/>
      <c r="R14" s="40"/>
    </row>
    <row r="15" spans="1:18" x14ac:dyDescent="0.4">
      <c r="A15" s="9">
        <v>7</v>
      </c>
      <c r="B15" s="5">
        <v>42586</v>
      </c>
      <c r="C15" s="47">
        <v>1</v>
      </c>
      <c r="D15" s="57">
        <v>-1</v>
      </c>
      <c r="E15" s="58">
        <v>-1</v>
      </c>
      <c r="F15" s="59">
        <v>-1</v>
      </c>
      <c r="G15" s="22">
        <f t="shared" si="2"/>
        <v>99038.6040176807</v>
      </c>
      <c r="H15" s="22">
        <f t="shared" si="3"/>
        <v>101026.61654780613</v>
      </c>
      <c r="I15" s="22">
        <f t="shared" si="4"/>
        <v>88295.032522473979</v>
      </c>
      <c r="J15" s="44">
        <f t="shared" si="11"/>
        <v>3063.0496087942483</v>
      </c>
      <c r="K15" s="45">
        <f t="shared" si="12"/>
        <v>3124.5345324063751</v>
      </c>
      <c r="L15" s="46">
        <f t="shared" si="13"/>
        <v>2730.7742017259993</v>
      </c>
      <c r="M15" s="44">
        <f t="shared" si="14"/>
        <v>-3063.0496087942483</v>
      </c>
      <c r="N15" s="45">
        <f t="shared" si="15"/>
        <v>-3124.5345324063751</v>
      </c>
      <c r="O15" s="46">
        <f t="shared" si="16"/>
        <v>-2730.7742017259993</v>
      </c>
      <c r="P15" s="40" t="s">
        <v>43</v>
      </c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>
        <f t="shared" si="11"/>
        <v>2971.158120530421</v>
      </c>
      <c r="K16" s="45">
        <f t="shared" si="12"/>
        <v>3030.798496434184</v>
      </c>
      <c r="L16" s="46">
        <f t="shared" si="13"/>
        <v>2648.8509756742192</v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</v>
      </c>
      <c r="E59" s="7">
        <f>COUNTIF(E9:E58,1.5)</f>
        <v>3</v>
      </c>
      <c r="F59" s="8">
        <f>COUNTIF(F9:F58,2)</f>
        <v>1</v>
      </c>
      <c r="G59" s="70">
        <f>M59+G8</f>
        <v>99038.6040176807</v>
      </c>
      <c r="H59" s="71">
        <f>N59+H8</f>
        <v>101026.61654780613</v>
      </c>
      <c r="I59" s="72">
        <f>O59+I8</f>
        <v>88295.032522474008</v>
      </c>
      <c r="J59" s="67" t="s">
        <v>31</v>
      </c>
      <c r="K59" s="68">
        <f>B58-B9</f>
        <v>-42523</v>
      </c>
      <c r="L59" s="69" t="s">
        <v>32</v>
      </c>
      <c r="M59" s="81">
        <f>SUM(M9:M58)</f>
        <v>-961.39598231929858</v>
      </c>
      <c r="N59" s="82">
        <f>SUM(N9:N58)</f>
        <v>1026.6165478061243</v>
      </c>
      <c r="O59" s="83">
        <f>SUM(O9:O58)</f>
        <v>-11704.967477525997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4</v>
      </c>
      <c r="E60" s="7">
        <f>COUNTIF(E9:E58,-1)</f>
        <v>4</v>
      </c>
      <c r="F60" s="8">
        <f>COUNTIF(F9:F58,-1)</f>
        <v>6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0.99038604017680698</v>
      </c>
      <c r="H61" s="77">
        <f t="shared" ref="H61" si="21">H59/H8</f>
        <v>1.0102661654780614</v>
      </c>
      <c r="I61" s="78">
        <f>I59/I8</f>
        <v>0.88295032522474004</v>
      </c>
      <c r="J61" s="65">
        <f>(G61-100%)*30/K59</f>
        <v>6.782653968341617E-6</v>
      </c>
      <c r="K61" s="65">
        <f>(H61-100%)*30/K59</f>
        <v>-7.2427854182875353E-6</v>
      </c>
      <c r="L61" s="66">
        <f>(I61-100%)*30/K59</f>
        <v>8.2578610240523933E-5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0.42857142857142855</v>
      </c>
      <c r="E62" s="74">
        <f t="shared" si="22"/>
        <v>0.42857142857142855</v>
      </c>
      <c r="F62" s="75">
        <f>F59/(F59+F60+F61)</f>
        <v>0.14285714285714285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3" zoomScale="80" zoomScaleNormal="80" workbookViewId="0">
      <selection activeCell="A254" sqref="A25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44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45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0" zoomScaleNormal="80" workbookViewId="0">
      <selection activeCell="E8" sqref="E8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t="s">
        <v>36</v>
      </c>
      <c r="C4" s="37"/>
      <c r="D4" s="38"/>
      <c r="E4" s="37" t="s">
        <v>46</v>
      </c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平尾浩一郎</cp:lastModifiedBy>
  <dcterms:created xsi:type="dcterms:W3CDTF">2020-09-18T03:10:57Z</dcterms:created>
  <dcterms:modified xsi:type="dcterms:W3CDTF">2020-12-25T07:44:29Z</dcterms:modified>
</cp:coreProperties>
</file>