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8DB10FE-C199-4C40-868C-0734BEC9EE55}" xr6:coauthVersionLast="45" xr6:coauthVersionMax="45" xr10:uidLastSave="{00000000-0000-0000-0000-000000000000}"/>
  <bookViews>
    <workbookView xWindow="-108" yWindow="-108" windowWidth="23256" windowHeight="13176" activeTab="1" xr2:uid="{00000000-000D-0000-FFFF-FFFF00000000}"/>
  </bookViews>
  <sheets>
    <sheet name="検証シート" sheetId="1" r:id="rId1"/>
    <sheet name="画像" sheetId="13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I59" i="1" l="1"/>
  <c r="G59" i="1"/>
  <c r="G61" i="1" l="1"/>
  <c r="H61" i="1"/>
  <c r="I61" i="1"/>
  <c r="H59" i="1"/>
  <c r="L8" i="1" l="1"/>
  <c r="K8" i="1"/>
  <c r="J8" i="1"/>
  <c r="I60" i="1"/>
  <c r="I62" i="1" s="1"/>
  <c r="H60" i="1"/>
  <c r="H62" i="1" s="1"/>
  <c r="G60" i="1"/>
  <c r="G62" i="1" s="1"/>
  <c r="N9" i="1" l="1"/>
  <c r="Q9" i="1" s="1"/>
  <c r="K9" i="1" s="1"/>
  <c r="O9" i="1"/>
  <c r="R9" i="1" s="1"/>
  <c r="L9" i="1" s="1"/>
  <c r="M9" i="1"/>
  <c r="P9" i="1" s="1"/>
  <c r="J9" i="1" s="1"/>
  <c r="M10" i="1" l="1"/>
  <c r="P10" i="1" s="1"/>
  <c r="J10" i="1" s="1"/>
  <c r="O10" i="1"/>
  <c r="R10" i="1" s="1"/>
  <c r="L10" i="1" s="1"/>
  <c r="N10" i="1"/>
  <c r="Q10" i="1" s="1"/>
  <c r="K10" i="1" s="1"/>
  <c r="O11" i="1" l="1"/>
  <c r="R11" i="1" s="1"/>
  <c r="L11" i="1" s="1"/>
  <c r="M11" i="1"/>
  <c r="P11" i="1" s="1"/>
  <c r="J11" i="1" s="1"/>
  <c r="N11" i="1"/>
  <c r="Q11" i="1" s="1"/>
  <c r="K11" i="1" s="1"/>
  <c r="M12" i="1" l="1"/>
  <c r="P12" i="1" s="1"/>
  <c r="J12" i="1" s="1"/>
  <c r="O12" i="1"/>
  <c r="R12" i="1" s="1"/>
  <c r="L12" i="1" s="1"/>
  <c r="N12" i="1"/>
  <c r="Q12" i="1" s="1"/>
  <c r="K12" i="1" s="1"/>
  <c r="M13" i="1" l="1"/>
  <c r="P13" i="1" s="1"/>
  <c r="J13" i="1" s="1"/>
  <c r="O13" i="1"/>
  <c r="R13" i="1" s="1"/>
  <c r="L13" i="1" s="1"/>
  <c r="N13" i="1"/>
  <c r="Q13" i="1" s="1"/>
  <c r="K13" i="1" s="1"/>
  <c r="O14" i="1" l="1"/>
  <c r="R14" i="1" s="1"/>
  <c r="L14" i="1" s="1"/>
  <c r="M14" i="1"/>
  <c r="P14" i="1" s="1"/>
  <c r="J14" i="1" s="1"/>
  <c r="N14" i="1"/>
  <c r="Q14" i="1" s="1"/>
  <c r="K14" i="1" s="1"/>
  <c r="N15" i="1" l="1"/>
  <c r="Q15" i="1" s="1"/>
  <c r="K15" i="1" s="1"/>
  <c r="M15" i="1"/>
  <c r="P15" i="1" s="1"/>
  <c r="J15" i="1" s="1"/>
  <c r="O15" i="1"/>
  <c r="R15" i="1" s="1"/>
  <c r="L15" i="1" s="1"/>
  <c r="M16" i="1" l="1"/>
  <c r="P16" i="1" s="1"/>
  <c r="J16" i="1" s="1"/>
  <c r="O16" i="1"/>
  <c r="R16" i="1" s="1"/>
  <c r="L16" i="1" s="1"/>
  <c r="N16" i="1"/>
  <c r="Q16" i="1" s="1"/>
  <c r="K16" i="1" s="1"/>
  <c r="N17" i="1" l="1"/>
  <c r="Q17" i="1" s="1"/>
  <c r="K17" i="1" s="1"/>
  <c r="O17" i="1"/>
  <c r="R17" i="1" s="1"/>
  <c r="L17" i="1" s="1"/>
  <c r="M17" i="1"/>
  <c r="P17" i="1" s="1"/>
  <c r="J17" i="1" s="1"/>
  <c r="M18" i="1" l="1"/>
  <c r="P18" i="1" s="1"/>
  <c r="J18" i="1" s="1"/>
  <c r="O18" i="1"/>
  <c r="R18" i="1" s="1"/>
  <c r="L18" i="1" s="1"/>
  <c r="N18" i="1"/>
  <c r="Q18" i="1" s="1"/>
  <c r="K18" i="1" s="1"/>
  <c r="N19" i="1" l="1"/>
  <c r="Q19" i="1" s="1"/>
  <c r="K19" i="1" s="1"/>
  <c r="M19" i="1"/>
  <c r="P19" i="1" s="1"/>
  <c r="J19" i="1" s="1"/>
  <c r="O19" i="1"/>
  <c r="R19" i="1" s="1"/>
  <c r="L19" i="1" s="1"/>
  <c r="O20" i="1" l="1"/>
  <c r="R20" i="1" s="1"/>
  <c r="L20" i="1" s="1"/>
  <c r="M20" i="1"/>
  <c r="P20" i="1" s="1"/>
  <c r="J20" i="1" s="1"/>
  <c r="N20" i="1"/>
  <c r="Q20" i="1" s="1"/>
  <c r="K20" i="1" s="1"/>
  <c r="N21" i="1" l="1"/>
  <c r="Q21" i="1" s="1"/>
  <c r="K21" i="1" s="1"/>
  <c r="M21" i="1"/>
  <c r="P21" i="1" s="1"/>
  <c r="J21" i="1" s="1"/>
  <c r="O21" i="1"/>
  <c r="R21" i="1" s="1"/>
  <c r="L21" i="1" s="1"/>
  <c r="O22" i="1" l="1"/>
  <c r="R22" i="1" s="1"/>
  <c r="L22" i="1" s="1"/>
  <c r="N22" i="1"/>
  <c r="Q22" i="1" s="1"/>
  <c r="K22" i="1" s="1"/>
  <c r="M22" i="1"/>
  <c r="P22" i="1" s="1"/>
  <c r="J22" i="1" s="1"/>
  <c r="M23" i="1" l="1"/>
  <c r="P23" i="1" s="1"/>
  <c r="J23" i="1" s="1"/>
  <c r="N23" i="1"/>
  <c r="Q23" i="1" s="1"/>
  <c r="K23" i="1" s="1"/>
  <c r="O23" i="1"/>
  <c r="R23" i="1" s="1"/>
  <c r="L23" i="1" s="1"/>
  <c r="O24" i="1" l="1"/>
  <c r="R24" i="1" s="1"/>
  <c r="L24" i="1" s="1"/>
  <c r="O25" i="1" s="1"/>
  <c r="R25" i="1" s="1"/>
  <c r="L25" i="1" s="1"/>
  <c r="O26" i="1" s="1"/>
  <c r="R26" i="1" s="1"/>
  <c r="L26" i="1" s="1"/>
  <c r="O27" i="1" s="1"/>
  <c r="R27" i="1" s="1"/>
  <c r="L27" i="1" s="1"/>
  <c r="O28" i="1" s="1"/>
  <c r="R28" i="1" s="1"/>
  <c r="L28" i="1" s="1"/>
  <c r="O29" i="1" s="1"/>
  <c r="R29" i="1" s="1"/>
  <c r="L29" i="1" s="1"/>
  <c r="O30" i="1" s="1"/>
  <c r="R30" i="1" s="1"/>
  <c r="L30" i="1" s="1"/>
  <c r="O31" i="1" s="1"/>
  <c r="R31" i="1" s="1"/>
  <c r="L31" i="1" s="1"/>
  <c r="O32" i="1" s="1"/>
  <c r="R32" i="1" s="1"/>
  <c r="L32" i="1" s="1"/>
  <c r="O33" i="1" s="1"/>
  <c r="R33" i="1" s="1"/>
  <c r="L33" i="1" s="1"/>
  <c r="O34" i="1" s="1"/>
  <c r="R34" i="1" s="1"/>
  <c r="L34" i="1" s="1"/>
  <c r="O35" i="1" s="1"/>
  <c r="R35" i="1" s="1"/>
  <c r="L35" i="1" s="1"/>
  <c r="O36" i="1" s="1"/>
  <c r="R36" i="1" s="1"/>
  <c r="L36" i="1" s="1"/>
  <c r="O37" i="1" s="1"/>
  <c r="R37" i="1" s="1"/>
  <c r="L37" i="1" s="1"/>
  <c r="O38" i="1" s="1"/>
  <c r="R38" i="1" s="1"/>
  <c r="L38" i="1" s="1"/>
  <c r="O39" i="1" s="1"/>
  <c r="R39" i="1" s="1"/>
  <c r="L39" i="1" s="1"/>
  <c r="O40" i="1" s="1"/>
  <c r="R40" i="1" s="1"/>
  <c r="L40" i="1" s="1"/>
  <c r="N24" i="1"/>
  <c r="Q24" i="1" s="1"/>
  <c r="K24" i="1" s="1"/>
  <c r="N25" i="1" s="1"/>
  <c r="Q25" i="1" s="1"/>
  <c r="K25" i="1" s="1"/>
  <c r="N26" i="1" s="1"/>
  <c r="Q26" i="1" s="1"/>
  <c r="K26" i="1" s="1"/>
  <c r="N27" i="1" s="1"/>
  <c r="Q27" i="1" s="1"/>
  <c r="K27" i="1" s="1"/>
  <c r="N28" i="1" s="1"/>
  <c r="Q28" i="1" s="1"/>
  <c r="K28" i="1" s="1"/>
  <c r="N29" i="1" s="1"/>
  <c r="Q29" i="1" s="1"/>
  <c r="K29" i="1" s="1"/>
  <c r="N30" i="1" s="1"/>
  <c r="Q30" i="1" s="1"/>
  <c r="K30" i="1" s="1"/>
  <c r="N31" i="1" s="1"/>
  <c r="Q31" i="1" s="1"/>
  <c r="K31" i="1" s="1"/>
  <c r="N32" i="1" s="1"/>
  <c r="Q32" i="1" s="1"/>
  <c r="K32" i="1" s="1"/>
  <c r="N33" i="1" s="1"/>
  <c r="Q33" i="1" s="1"/>
  <c r="K33" i="1" s="1"/>
  <c r="N34" i="1" s="1"/>
  <c r="Q34" i="1" s="1"/>
  <c r="K34" i="1" s="1"/>
  <c r="N35" i="1" s="1"/>
  <c r="Q35" i="1" s="1"/>
  <c r="K35" i="1" s="1"/>
  <c r="N36" i="1" s="1"/>
  <c r="Q36" i="1" s="1"/>
  <c r="K36" i="1" s="1"/>
  <c r="N37" i="1" s="1"/>
  <c r="Q37" i="1" s="1"/>
  <c r="K37" i="1" s="1"/>
  <c r="N38" i="1" s="1"/>
  <c r="Q38" i="1" s="1"/>
  <c r="K38" i="1" s="1"/>
  <c r="N39" i="1" s="1"/>
  <c r="Q39" i="1" s="1"/>
  <c r="K39" i="1" s="1"/>
  <c r="M24" i="1"/>
  <c r="P24" i="1" s="1"/>
  <c r="J24" i="1" s="1"/>
  <c r="M25" i="1" s="1"/>
  <c r="P25" i="1" s="1"/>
  <c r="J25" i="1" s="1"/>
  <c r="M26" i="1" s="1"/>
  <c r="P26" i="1" s="1"/>
  <c r="J26" i="1" s="1"/>
  <c r="M27" i="1" s="1"/>
  <c r="P27" i="1" s="1"/>
  <c r="J27" i="1" s="1"/>
  <c r="M28" i="1" s="1"/>
  <c r="P28" i="1" s="1"/>
  <c r="J28" i="1" s="1"/>
  <c r="M29" i="1" s="1"/>
  <c r="P29" i="1" s="1"/>
  <c r="J29" i="1" s="1"/>
  <c r="M30" i="1" s="1"/>
  <c r="P30" i="1" s="1"/>
  <c r="J30" i="1" s="1"/>
  <c r="M31" i="1" s="1"/>
  <c r="P31" i="1" s="1"/>
  <c r="J31" i="1" s="1"/>
  <c r="M32" i="1" s="1"/>
  <c r="P32" i="1" s="1"/>
  <c r="J32" i="1" s="1"/>
  <c r="M33" i="1" s="1"/>
  <c r="P33" i="1" s="1"/>
  <c r="J33" i="1" s="1"/>
  <c r="M34" i="1" s="1"/>
  <c r="P34" i="1" s="1"/>
  <c r="J34" i="1" s="1"/>
  <c r="M35" i="1" s="1"/>
  <c r="P35" i="1" s="1"/>
  <c r="J35" i="1" s="1"/>
  <c r="M36" i="1" s="1"/>
  <c r="P36" i="1" s="1"/>
  <c r="J36" i="1" s="1"/>
  <c r="M37" i="1" s="1"/>
  <c r="P37" i="1" s="1"/>
  <c r="J37" i="1" s="1"/>
  <c r="M38" i="1" s="1"/>
  <c r="P38" i="1" s="1"/>
  <c r="J38" i="1" s="1"/>
  <c r="M39" i="1" s="1"/>
  <c r="P39" i="1" s="1"/>
  <c r="J39" i="1" s="1"/>
  <c r="M40" i="1" l="1"/>
  <c r="P40" i="1" s="1"/>
  <c r="J40" i="1" s="1"/>
  <c r="N40" i="1"/>
  <c r="Q40" i="1" s="1"/>
  <c r="K40" i="1" s="1"/>
  <c r="O41" i="1"/>
  <c r="R41" i="1" s="1"/>
  <c r="L41" i="1" s="1"/>
  <c r="O42" i="1" l="1"/>
  <c r="R42" i="1" s="1"/>
  <c r="L42" i="1" s="1"/>
  <c r="O43" i="1" s="1"/>
  <c r="R43" i="1" s="1"/>
  <c r="L43" i="1" s="1"/>
  <c r="O44" i="1" s="1"/>
  <c r="R44" i="1" s="1"/>
  <c r="L44" i="1" s="1"/>
  <c r="N41" i="1"/>
  <c r="Q41" i="1" s="1"/>
  <c r="K41" i="1" s="1"/>
  <c r="M41" i="1"/>
  <c r="P41" i="1" s="1"/>
  <c r="J41" i="1" s="1"/>
  <c r="N42" i="1" l="1"/>
  <c r="Q42" i="1" s="1"/>
  <c r="K42" i="1" s="1"/>
  <c r="N43" i="1" s="1"/>
  <c r="Q43" i="1" s="1"/>
  <c r="K43" i="1" s="1"/>
  <c r="M42" i="1"/>
  <c r="P42" i="1" s="1"/>
  <c r="J42" i="1" s="1"/>
  <c r="O45" i="1"/>
  <c r="R45" i="1" s="1"/>
  <c r="L45" i="1" s="1"/>
  <c r="M43" i="1" l="1"/>
  <c r="P43" i="1" s="1"/>
  <c r="J43" i="1" s="1"/>
  <c r="N44" i="1"/>
  <c r="Q44" i="1" s="1"/>
  <c r="K44" i="1" s="1"/>
  <c r="N45" i="1" s="1"/>
  <c r="Q45" i="1" s="1"/>
  <c r="K45" i="1" s="1"/>
  <c r="O46" i="1"/>
  <c r="R46" i="1" s="1"/>
  <c r="L46" i="1" s="1"/>
  <c r="M44" i="1" l="1"/>
  <c r="P44" i="1" s="1"/>
  <c r="J44" i="1" s="1"/>
  <c r="N46" i="1"/>
  <c r="Q46" i="1" s="1"/>
  <c r="K46" i="1" s="1"/>
  <c r="N47" i="1" s="1"/>
  <c r="Q47" i="1" s="1"/>
  <c r="K47" i="1" s="1"/>
  <c r="O47" i="1"/>
  <c r="R47" i="1" s="1"/>
  <c r="L47" i="1" s="1"/>
  <c r="M45" i="1" l="1"/>
  <c r="P45" i="1" s="1"/>
  <c r="J45" i="1" s="1"/>
  <c r="N48" i="1"/>
  <c r="Q48" i="1" s="1"/>
  <c r="K48" i="1" s="1"/>
  <c r="O48" i="1"/>
  <c r="R48" i="1" s="1"/>
  <c r="L48" i="1" s="1"/>
  <c r="M46" i="1" l="1"/>
  <c r="P46" i="1" s="1"/>
  <c r="J46" i="1" s="1"/>
  <c r="N49" i="1"/>
  <c r="Q49" i="1" s="1"/>
  <c r="K49" i="1" s="1"/>
  <c r="O49" i="1"/>
  <c r="R49" i="1" s="1"/>
  <c r="L49" i="1" s="1"/>
  <c r="M47" i="1" l="1"/>
  <c r="P47" i="1" s="1"/>
  <c r="J47" i="1" s="1"/>
  <c r="N50" i="1"/>
  <c r="Q50" i="1" s="1"/>
  <c r="K50" i="1" s="1"/>
  <c r="O50" i="1"/>
  <c r="R50" i="1" s="1"/>
  <c r="L50" i="1" s="1"/>
  <c r="M48" i="1" l="1"/>
  <c r="P48" i="1" s="1"/>
  <c r="J48" i="1" s="1"/>
  <c r="N51" i="1"/>
  <c r="Q51" i="1" s="1"/>
  <c r="K51" i="1" s="1"/>
  <c r="O51" i="1"/>
  <c r="R51" i="1" s="1"/>
  <c r="L51" i="1" s="1"/>
  <c r="M49" i="1" l="1"/>
  <c r="P49" i="1" s="1"/>
  <c r="J49" i="1" s="1"/>
  <c r="N52" i="1"/>
  <c r="Q52" i="1" s="1"/>
  <c r="K52" i="1" s="1"/>
  <c r="O52" i="1"/>
  <c r="R52" i="1" s="1"/>
  <c r="L52" i="1" s="1"/>
  <c r="M50" i="1" l="1"/>
  <c r="P50" i="1" s="1"/>
  <c r="J50" i="1" s="1"/>
  <c r="N53" i="1"/>
  <c r="Q53" i="1" s="1"/>
  <c r="K53" i="1" s="1"/>
  <c r="O53" i="1"/>
  <c r="R53" i="1" s="1"/>
  <c r="L53" i="1" s="1"/>
  <c r="M51" i="1" l="1"/>
  <c r="P51" i="1" s="1"/>
  <c r="J51" i="1" s="1"/>
  <c r="N54" i="1"/>
  <c r="Q54" i="1" s="1"/>
  <c r="K54" i="1" s="1"/>
  <c r="O54" i="1"/>
  <c r="R54" i="1" s="1"/>
  <c r="L54" i="1" s="1"/>
  <c r="M52" i="1" l="1"/>
  <c r="P52" i="1" s="1"/>
  <c r="J52" i="1" s="1"/>
  <c r="N55" i="1"/>
  <c r="Q55" i="1" s="1"/>
  <c r="K55" i="1" s="1"/>
  <c r="O55" i="1"/>
  <c r="R55" i="1" s="1"/>
  <c r="L55" i="1" s="1"/>
  <c r="M53" i="1" l="1"/>
  <c r="P53" i="1" s="1"/>
  <c r="J53" i="1" s="1"/>
  <c r="N56" i="1"/>
  <c r="Q56" i="1" s="1"/>
  <c r="K56" i="1" s="1"/>
  <c r="O56" i="1"/>
  <c r="R56" i="1" s="1"/>
  <c r="L56" i="1" s="1"/>
  <c r="M54" i="1" l="1"/>
  <c r="P54" i="1" s="1"/>
  <c r="J54" i="1" s="1"/>
  <c r="N57" i="1"/>
  <c r="Q57" i="1" s="1"/>
  <c r="K57" i="1" s="1"/>
  <c r="O57" i="1"/>
  <c r="R57" i="1" s="1"/>
  <c r="L57" i="1" s="1"/>
  <c r="M55" i="1" l="1"/>
  <c r="P55" i="1" s="1"/>
  <c r="J55" i="1" s="1"/>
  <c r="N58" i="1"/>
  <c r="Q58" i="1" s="1"/>
  <c r="K58" i="1" s="1"/>
  <c r="K59" i="1" s="1"/>
  <c r="K61" i="1" s="1"/>
  <c r="N61" i="1" s="1"/>
  <c r="O58" i="1"/>
  <c r="R58" i="1" s="1"/>
  <c r="L58" i="1" s="1"/>
  <c r="L59" i="1" s="1"/>
  <c r="L61" i="1" s="1"/>
  <c r="O61" i="1" s="1"/>
  <c r="M56" i="1" l="1"/>
  <c r="P56" i="1" s="1"/>
  <c r="J56" i="1" s="1"/>
  <c r="M57" i="1" l="1"/>
  <c r="P57" i="1" s="1"/>
  <c r="J57" i="1" s="1"/>
  <c r="M58" i="1" l="1"/>
  <c r="P58" i="1" s="1"/>
  <c r="J58" i="1" s="1"/>
  <c r="J59" i="1" s="1"/>
  <c r="J61" i="1" s="1"/>
  <c r="M61" i="1" s="1"/>
</calcChain>
</file>

<file path=xl/sharedStrings.xml><?xml version="1.0" encoding="utf-8"?>
<sst xmlns="http://schemas.openxmlformats.org/spreadsheetml/2006/main" count="72" uniqueCount="49">
  <si>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</si>
  <si>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</si>
  <si>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</si>
  <si>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</si>
  <si>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</si>
  <si>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</si>
  <si>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</si>
  <si>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</si>
  <si>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</si>
  <si>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</si>
  <si>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</si>
  <si>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</si>
  <si>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</si>
  <si>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</si>
  <si>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</si>
  <si>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</si>
  <si>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</si>
  <si>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</si>
  <si>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</si>
  <si>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</si>
  <si>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</si>
  <si>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</si>
  <si>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t>気付き　質問</t>
  </si>
  <si>
    <t>感想</t>
  </si>
  <si>
    <t>今後</t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</si>
  <si>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</si>
  <si>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</si>
  <si>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</si>
  <si>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</si>
  <si>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引分</t>
    <rPh sb="0" eb="2">
      <t>ヒキワケ</t>
    </rPh>
    <phoneticPr fontId="1"/>
  </si>
  <si>
    <t>USD/JPY</t>
    <phoneticPr fontId="5"/>
  </si>
  <si>
    <t>買い／売り</t>
    <rPh sb="0" eb="1">
      <t>カ</t>
    </rPh>
    <rPh sb="3" eb="4">
      <t>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</si>
  <si>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(利確:1.27、1.5、2, 損切:-1)</t>
    </r>
    <rPh sb="0" eb="2">
      <t>ケッサイ</t>
    </rPh>
    <rPh sb="3" eb="4">
      <t>リ</t>
    </rPh>
    <rPh sb="4" eb="5">
      <t>カク</t>
    </rPh>
    <rPh sb="18" eb="20">
      <t>ソンギリ</t>
    </rPh>
    <phoneticPr fontId="1"/>
  </si>
  <si>
    <t>EB</t>
    <phoneticPr fontId="5"/>
  </si>
  <si>
    <t>途中</t>
    <rPh sb="0" eb="2">
      <t>トチュウ</t>
    </rPh>
    <phoneticPr fontId="5"/>
  </si>
  <si>
    <t>エントリー</t>
    <phoneticPr fontId="1"/>
  </si>
  <si>
    <t>レート</t>
    <phoneticPr fontId="1"/>
  </si>
  <si>
    <t>フィボナッチターゲット1.27, 1.5, 2.0で決済</t>
    <phoneticPr fontId="1"/>
  </si>
  <si>
    <t>pips</t>
    <phoneticPr fontId="1"/>
  </si>
  <si>
    <t>USD/JPY</t>
    <phoneticPr fontId="1"/>
  </si>
  <si>
    <t>円</t>
    <rPh sb="0" eb="1">
      <t>エン</t>
    </rPh>
    <phoneticPr fontId="1"/>
  </si>
  <si>
    <t>30分足</t>
    <rPh sb="2" eb="3">
      <t>フン</t>
    </rPh>
    <rPh sb="3" eb="4">
      <t>アシ</t>
    </rPh>
    <phoneticPr fontId="5"/>
  </si>
  <si>
    <t>戻りを考えた検証</t>
    <rPh sb="0" eb="1">
      <t>モド</t>
    </rPh>
    <rPh sb="3" eb="4">
      <t>カンガ</t>
    </rPh>
    <rPh sb="6" eb="8">
      <t>ケンショウ</t>
    </rPh>
    <phoneticPr fontId="5"/>
  </si>
  <si>
    <t>30分足でエントリーポイントがない</t>
    <rPh sb="2" eb="3">
      <t>フン</t>
    </rPh>
    <rPh sb="3" eb="4">
      <t>アシ</t>
    </rPh>
    <phoneticPr fontId="5"/>
  </si>
  <si>
    <t>15分足</t>
    <rPh sb="2" eb="3">
      <t>フン</t>
    </rPh>
    <rPh sb="3" eb="4">
      <t>アシ</t>
    </rPh>
    <phoneticPr fontId="5"/>
  </si>
  <si>
    <t>買</t>
  </si>
  <si>
    <t>売</t>
  </si>
  <si>
    <t>4と5</t>
    <phoneticPr fontId="1"/>
  </si>
  <si>
    <t>15分足</t>
    <rPh sb="2" eb="3">
      <t>フン</t>
    </rPh>
    <rPh sb="3" eb="4">
      <t>アシ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</si>
</sst>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#,##0_);[Red]\(#,##0\)"/>
    <numFmt numFmtId="178" formatCode="#,##0_ "/>
    <numFmt numFmtId="179" formatCode="0.0%"/>
    <numFmt numFmtId="180" formatCode="m/d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9" fillId="0" borderId="3" xfId="0" applyFont="1" applyBorder="1" applyAlignment="1">
      <alignment horizontal="left" vertical="center"/>
    </xf>
    <xf numFmtId="0" fontId="10" fillId="0" borderId="0" xfId="2">
      <alignment vertical="center"/>
    </xf>
    <xf numFmtId="0" fontId="11" fillId="0" borderId="8" xfId="0" applyNumberFormat="1" applyFont="1" applyBorder="1">
      <alignment vertical="center"/>
    </xf>
    <xf numFmtId="0" fontId="11" fillId="0" borderId="0" xfId="0" applyNumberFormat="1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2" fillId="0" borderId="13" xfId="1" applyFont="1" applyFill="1" applyBorder="1">
      <alignment vertical="center"/>
    </xf>
    <xf numFmtId="0" fontId="12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1" fillId="3" borderId="9" xfId="0" applyNumberFormat="1" applyFont="1" applyFill="1" applyBorder="1">
      <alignment vertical="center"/>
    </xf>
    <xf numFmtId="0" fontId="6" fillId="0" borderId="16" xfId="0" applyFont="1" applyBorder="1" applyAlignment="1">
      <alignment horizontal="center" vertical="center"/>
    </xf>
    <xf numFmtId="176" fontId="0" fillId="0" borderId="8" xfId="0" applyNumberFormat="1" applyBorder="1">
      <alignment vertical="center"/>
    </xf>
    <xf numFmtId="0" fontId="13" fillId="0" borderId="0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10" xfId="0" applyBorder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2" fontId="13" fillId="0" borderId="12" xfId="0" applyNumberFormat="1" applyFont="1" applyBorder="1">
      <alignment vertical="center"/>
    </xf>
    <xf numFmtId="2" fontId="13" fillId="0" borderId="8" xfId="0" applyNumberFormat="1" applyFont="1" applyBorder="1">
      <alignment vertical="center"/>
    </xf>
    <xf numFmtId="2" fontId="0" fillId="0" borderId="8" xfId="0" applyNumberForma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180" fontId="13" fillId="0" borderId="9" xfId="0" applyNumberFormat="1" applyFont="1" applyBorder="1" applyAlignment="1">
      <alignment horizontal="center" vertical="center"/>
    </xf>
    <xf numFmtId="180" fontId="13" fillId="0" borderId="17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76" fontId="0" fillId="0" borderId="9" xfId="0" applyNumberFormat="1" applyBorder="1">
      <alignment vertical="center"/>
    </xf>
    <xf numFmtId="56" fontId="10" fillId="0" borderId="0" xfId="2" applyNumberFormat="1">
      <alignment vertical="center"/>
    </xf>
    <xf numFmtId="14" fontId="7" fillId="0" borderId="16" xfId="0" applyNumberFormat="1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  <xf numFmtId="0" fontId="6" fillId="0" borderId="16" xfId="0" applyFont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347649</xdr:colOff>
      <xdr:row>28</xdr:row>
      <xdr:rowOff>103990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C90E5C1-5ACE-4BAD-BF3C-630D70923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"/>
          <a:ext cx="7723809" cy="62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13</xdr:col>
      <xdr:colOff>25577</xdr:colOff>
      <xdr:row>57</xdr:row>
      <xdr:rowOff>142086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AED2158-C872-4470-A023-BCD4B2F37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858000"/>
          <a:ext cx="8742857" cy="63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14</xdr:col>
      <xdr:colOff>145493</xdr:colOff>
      <xdr:row>86</xdr:row>
      <xdr:rowOff>104019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C836EDD-46B0-46BD-8364-37497AD5B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716000"/>
          <a:ext cx="9533333" cy="60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19</xdr:col>
      <xdr:colOff>106979</xdr:colOff>
      <xdr:row>116</xdr:row>
      <xdr:rowOff>84914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D74DD11-327A-4887-B79C-D4E9C73A6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0116800"/>
          <a:ext cx="12847619" cy="6485714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41</xdr:col>
      <xdr:colOff>394430</xdr:colOff>
      <xdr:row>116</xdr:row>
      <xdr:rowOff>208724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3445D6E-C5C6-4912-84F9-BBF3A6324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411200" y="20116800"/>
          <a:ext cx="14476190" cy="66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17</xdr:col>
      <xdr:colOff>76670</xdr:colOff>
      <xdr:row>145</xdr:row>
      <xdr:rowOff>65895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C9188345-5790-4E0D-BCDB-3FDB5E0F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6974800"/>
          <a:ext cx="11476190" cy="6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14</xdr:col>
      <xdr:colOff>364541</xdr:colOff>
      <xdr:row>175</xdr:row>
      <xdr:rowOff>161105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5D8C7D53-0327-439F-974D-1103A6744B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3604200"/>
          <a:ext cx="9752381" cy="65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14</xdr:col>
      <xdr:colOff>12160</xdr:colOff>
      <xdr:row>203</xdr:row>
      <xdr:rowOff>161162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E955A96A-EB08-4926-BC36-F9F896A96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0462200"/>
          <a:ext cx="9400000" cy="61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15</xdr:col>
      <xdr:colOff>236838</xdr:colOff>
      <xdr:row>232</xdr:row>
      <xdr:rowOff>132590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B7A6B474-ED93-484A-9492-D1476E54C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47091600"/>
          <a:ext cx="10295238" cy="607619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206</xdr:row>
      <xdr:rowOff>0</xdr:rowOff>
    </xdr:from>
    <xdr:to>
      <xdr:col>27</xdr:col>
      <xdr:colOff>300030</xdr:colOff>
      <xdr:row>233</xdr:row>
      <xdr:rowOff>94467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6BA5D93F-C83E-4CF9-99C4-D38641FD4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728960" y="47091600"/>
          <a:ext cx="7676190" cy="62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12</xdr:col>
      <xdr:colOff>134232</xdr:colOff>
      <xdr:row>261</xdr:row>
      <xdr:rowOff>37324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7A73BCD4-A55F-474E-BA73-474EF1789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53492400"/>
          <a:ext cx="8180952" cy="620952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234</xdr:row>
      <xdr:rowOff>0</xdr:rowOff>
    </xdr:from>
    <xdr:to>
      <xdr:col>22</xdr:col>
      <xdr:colOff>641150</xdr:colOff>
      <xdr:row>261</xdr:row>
      <xdr:rowOff>170657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73E490B9-FC5F-4441-AFFD-EEC852627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717280" y="53492400"/>
          <a:ext cx="6676190" cy="63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20</xdr:col>
      <xdr:colOff>7847</xdr:colOff>
      <xdr:row>290</xdr:row>
      <xdr:rowOff>132562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09A1601-C866-4D37-A33C-51FC5E063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60121800"/>
          <a:ext cx="13419047" cy="6304762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263</xdr:row>
      <xdr:rowOff>0</xdr:rowOff>
    </xdr:from>
    <xdr:to>
      <xdr:col>35</xdr:col>
      <xdr:colOff>659779</xdr:colOff>
      <xdr:row>290</xdr:row>
      <xdr:rowOff>46848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C47596BD-F823-468E-A8F3-1BE2EC182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4081760" y="60121800"/>
          <a:ext cx="10047619" cy="62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"/>
  <sheetViews>
    <sheetView zoomScale="77" zoomScaleNormal="77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19" sqref="F19"/>
    </sheetView>
  </sheetViews>
  <sheetFormatPr defaultRowHeight="18" x14ac:dyDescent="0.45"/>
  <cols>
    <col min="1" max="1" width="4.8984375" customWidth="1"/>
    <col min="2" max="2" width="5.5" bestFit="1" customWidth="1"/>
    <col min="3" max="4" width="12" customWidth="1"/>
    <col min="5" max="5" width="10.3984375" bestFit="1" customWidth="1"/>
    <col min="6" max="6" width="10.59765625" customWidth="1"/>
    <col min="7" max="9" width="8.19921875" customWidth="1"/>
    <col min="10" max="10" width="9.8984375" customWidth="1"/>
    <col min="13" max="18" width="7.69921875" customWidth="1"/>
  </cols>
  <sheetData>
    <row r="1" spans="1:21" x14ac:dyDescent="0.45">
      <c r="A1" s="1" t="s">
        <v>7</v>
      </c>
      <c r="B1" s="1"/>
      <c r="F1" t="s">
        <v>39</v>
      </c>
    </row>
    <row r="2" spans="1:21" x14ac:dyDescent="0.45">
      <c r="A2" s="1" t="s">
        <v>8</v>
      </c>
      <c r="B2" s="1"/>
      <c r="F2" t="s">
        <v>48</v>
      </c>
    </row>
    <row r="3" spans="1:21" x14ac:dyDescent="0.45">
      <c r="A3" s="1" t="s">
        <v>9</v>
      </c>
      <c r="B3" s="1"/>
      <c r="F3" s="26">
        <v>100000</v>
      </c>
      <c r="G3" t="s">
        <v>40</v>
      </c>
    </row>
    <row r="4" spans="1:21" x14ac:dyDescent="0.45">
      <c r="A4" s="1" t="s">
        <v>10</v>
      </c>
      <c r="B4" s="1"/>
      <c r="F4" s="26" t="s">
        <v>12</v>
      </c>
    </row>
    <row r="5" spans="1:21" ht="18.600000000000001" thickBot="1" x14ac:dyDescent="0.5">
      <c r="A5" s="1" t="s">
        <v>11</v>
      </c>
      <c r="B5" s="1"/>
      <c r="F5" s="26" t="s">
        <v>37</v>
      </c>
    </row>
    <row r="6" spans="1:21" ht="18.600000000000001" thickBot="1" x14ac:dyDescent="0.5">
      <c r="A6" s="22" t="s">
        <v>0</v>
      </c>
      <c r="B6" s="22"/>
      <c r="C6" s="22" t="s">
        <v>1</v>
      </c>
      <c r="D6" s="22" t="s">
        <v>35</v>
      </c>
      <c r="E6" s="22"/>
      <c r="F6" s="17" t="s">
        <v>1</v>
      </c>
      <c r="G6" s="44" t="s">
        <v>32</v>
      </c>
      <c r="H6" s="23"/>
      <c r="I6" s="24"/>
      <c r="J6" s="98" t="s">
        <v>3</v>
      </c>
      <c r="K6" s="92"/>
      <c r="L6" s="99"/>
      <c r="M6" s="98" t="s">
        <v>20</v>
      </c>
      <c r="N6" s="92"/>
      <c r="O6" s="99"/>
      <c r="P6" s="98" t="s">
        <v>21</v>
      </c>
      <c r="Q6" s="92"/>
      <c r="R6" s="99"/>
    </row>
    <row r="7" spans="1:21" ht="18.600000000000001" thickBot="1" x14ac:dyDescent="0.5">
      <c r="A7" s="25"/>
      <c r="B7" s="25"/>
      <c r="C7" s="25" t="s">
        <v>2</v>
      </c>
      <c r="D7" s="75" t="s">
        <v>36</v>
      </c>
      <c r="E7" s="25" t="s">
        <v>38</v>
      </c>
      <c r="F7" s="79" t="s">
        <v>31</v>
      </c>
      <c r="G7" s="12">
        <v>1.27</v>
      </c>
      <c r="H7" s="13">
        <v>1.5</v>
      </c>
      <c r="I7" s="14">
        <v>2</v>
      </c>
      <c r="J7" s="12">
        <v>1.27</v>
      </c>
      <c r="K7" s="13">
        <v>1.5</v>
      </c>
      <c r="L7" s="14">
        <v>2</v>
      </c>
      <c r="M7" s="12">
        <v>1.27</v>
      </c>
      <c r="N7" s="13">
        <v>1.5</v>
      </c>
      <c r="O7" s="14">
        <v>2</v>
      </c>
      <c r="P7" s="12">
        <v>1.27</v>
      </c>
      <c r="Q7" s="13">
        <v>1.5</v>
      </c>
      <c r="R7" s="14">
        <v>2</v>
      </c>
    </row>
    <row r="8" spans="1:21" ht="18.600000000000001" thickBot="1" x14ac:dyDescent="0.5">
      <c r="A8" s="69"/>
      <c r="B8" s="69"/>
      <c r="C8" s="84"/>
      <c r="D8" s="70"/>
      <c r="E8" s="70"/>
      <c r="F8" s="80"/>
      <c r="G8" s="16"/>
      <c r="H8" s="15"/>
      <c r="I8" s="17"/>
      <c r="J8" s="18">
        <f>F3</f>
        <v>100000</v>
      </c>
      <c r="K8" s="19">
        <f>F3</f>
        <v>100000</v>
      </c>
      <c r="L8" s="20">
        <f>F3</f>
        <v>100000</v>
      </c>
      <c r="M8" s="95" t="s">
        <v>20</v>
      </c>
      <c r="N8" s="96"/>
      <c r="O8" s="97"/>
      <c r="P8" s="95"/>
      <c r="Q8" s="96"/>
      <c r="R8" s="97"/>
    </row>
    <row r="9" spans="1:21" x14ac:dyDescent="0.45">
      <c r="A9" s="82">
        <v>1</v>
      </c>
      <c r="B9" s="82">
        <v>2017</v>
      </c>
      <c r="C9" s="85">
        <v>43836</v>
      </c>
      <c r="D9" s="76">
        <v>116.55</v>
      </c>
      <c r="E9" s="71">
        <v>17</v>
      </c>
      <c r="F9" s="72" t="s">
        <v>45</v>
      </c>
      <c r="G9" s="46">
        <v>1.27</v>
      </c>
      <c r="H9" s="47">
        <v>-1</v>
      </c>
      <c r="I9" s="63">
        <v>-1</v>
      </c>
      <c r="J9" s="21">
        <f>IF(G9="","",J8+P9)</f>
        <v>103810</v>
      </c>
      <c r="K9" s="21">
        <f>IF(H9="","",K8+Q9)</f>
        <v>97000</v>
      </c>
      <c r="L9" s="21">
        <f>IF(I9="","",L8+R9)</f>
        <v>97000</v>
      </c>
      <c r="M9" s="38">
        <f>IF(J8="","",J8*0.03)</f>
        <v>3000</v>
      </c>
      <c r="N9" s="39">
        <f>IF(K8="","",K8*0.03)</f>
        <v>3000</v>
      </c>
      <c r="O9" s="40">
        <f>IF(L8="","",L8*0.03)</f>
        <v>3000</v>
      </c>
      <c r="P9" s="38">
        <f>IF(G9="","",M9*G9)</f>
        <v>3810</v>
      </c>
      <c r="Q9" s="39">
        <f>IF(H9="","",N9*H9)</f>
        <v>-3000</v>
      </c>
      <c r="R9" s="40">
        <f>IF(I9="","",O9*I9)</f>
        <v>-3000</v>
      </c>
      <c r="S9" s="37"/>
      <c r="T9" s="37"/>
      <c r="U9" s="37"/>
    </row>
    <row r="10" spans="1:21" x14ac:dyDescent="0.45">
      <c r="A10" s="82">
        <v>2</v>
      </c>
      <c r="B10" s="82">
        <v>2017</v>
      </c>
      <c r="C10" s="85">
        <v>43839</v>
      </c>
      <c r="D10" s="67">
        <v>117011</v>
      </c>
      <c r="E10" s="71">
        <v>11</v>
      </c>
      <c r="F10" s="72" t="s">
        <v>46</v>
      </c>
      <c r="G10" s="46">
        <v>1.27</v>
      </c>
      <c r="H10" s="47">
        <v>1.5</v>
      </c>
      <c r="I10" s="63">
        <v>2</v>
      </c>
      <c r="J10" s="21">
        <f t="shared" ref="J10:J18" si="0">IF(G10="","",J9+P10)</f>
        <v>107765.16099999999</v>
      </c>
      <c r="K10" s="21">
        <f t="shared" ref="K10:K18" si="1">IF(H10="","",K9+Q10)</f>
        <v>101365</v>
      </c>
      <c r="L10" s="21">
        <f t="shared" ref="L10:L18" si="2">IF(I10="","",L9+R10)</f>
        <v>102820</v>
      </c>
      <c r="M10" s="41">
        <f t="shared" ref="M10:M12" si="3">IF(J9="","",J9*0.03)</f>
        <v>3114.2999999999997</v>
      </c>
      <c r="N10" s="42">
        <f t="shared" ref="N10:N12" si="4">IF(K9="","",K9*0.03)</f>
        <v>2910</v>
      </c>
      <c r="O10" s="43">
        <f t="shared" ref="O10:O12" si="5">IF(L9="","",L9*0.03)</f>
        <v>2910</v>
      </c>
      <c r="P10" s="41">
        <f t="shared" ref="P10:P12" si="6">IF(G10="","",M10*G10)</f>
        <v>3955.1609999999996</v>
      </c>
      <c r="Q10" s="42">
        <f t="shared" ref="Q10:Q12" si="7">IF(H10="","",N10*H10)</f>
        <v>4365</v>
      </c>
      <c r="R10" s="43">
        <f t="shared" ref="R10:R12" si="8">IF(I10="","",O10*I10)</f>
        <v>5820</v>
      </c>
      <c r="S10" s="37"/>
      <c r="T10" s="37"/>
      <c r="U10" s="37"/>
    </row>
    <row r="11" spans="1:21" x14ac:dyDescent="0.45">
      <c r="A11" s="82">
        <v>3</v>
      </c>
      <c r="B11" s="82">
        <v>2017</v>
      </c>
      <c r="C11" s="85">
        <v>43840</v>
      </c>
      <c r="D11" s="67">
        <v>115.68</v>
      </c>
      <c r="E11" s="71">
        <v>27</v>
      </c>
      <c r="F11" s="72" t="s">
        <v>46</v>
      </c>
      <c r="G11" s="46">
        <v>1.27</v>
      </c>
      <c r="H11" s="47">
        <v>1.5</v>
      </c>
      <c r="I11" s="63">
        <v>-1</v>
      </c>
      <c r="J11" s="21">
        <f t="shared" si="0"/>
        <v>111871.01363409999</v>
      </c>
      <c r="K11" s="21">
        <f t="shared" si="1"/>
        <v>105926.425</v>
      </c>
      <c r="L11" s="21">
        <f t="shared" si="2"/>
        <v>99735.4</v>
      </c>
      <c r="M11" s="41">
        <f t="shared" si="3"/>
        <v>3232.9548299999997</v>
      </c>
      <c r="N11" s="42">
        <f t="shared" si="4"/>
        <v>3040.95</v>
      </c>
      <c r="O11" s="43">
        <f t="shared" si="5"/>
        <v>3084.6</v>
      </c>
      <c r="P11" s="41">
        <f t="shared" si="6"/>
        <v>4105.8526340999997</v>
      </c>
      <c r="Q11" s="42">
        <f t="shared" si="7"/>
        <v>4561.4249999999993</v>
      </c>
      <c r="R11" s="43">
        <f t="shared" si="8"/>
        <v>-3084.6</v>
      </c>
      <c r="S11" s="37"/>
      <c r="T11" s="37"/>
      <c r="U11" s="37"/>
    </row>
    <row r="12" spans="1:21" x14ac:dyDescent="0.45">
      <c r="A12" s="82">
        <v>4</v>
      </c>
      <c r="B12" s="82">
        <v>2017</v>
      </c>
      <c r="C12" s="85">
        <v>43842</v>
      </c>
      <c r="D12" s="67">
        <v>115</v>
      </c>
      <c r="E12" s="71">
        <v>20</v>
      </c>
      <c r="F12" s="72" t="s">
        <v>46</v>
      </c>
      <c r="G12" s="46">
        <v>1.27</v>
      </c>
      <c r="H12" s="47">
        <v>1.5</v>
      </c>
      <c r="I12" s="63">
        <v>2</v>
      </c>
      <c r="J12" s="21">
        <f t="shared" si="0"/>
        <v>116133.29925355921</v>
      </c>
      <c r="K12" s="21">
        <f t="shared" si="1"/>
        <v>110693.11412500001</v>
      </c>
      <c r="L12" s="21">
        <f t="shared" si="2"/>
        <v>105719.52399999999</v>
      </c>
      <c r="M12" s="41">
        <f t="shared" si="3"/>
        <v>3356.1304090229996</v>
      </c>
      <c r="N12" s="42">
        <f t="shared" si="4"/>
        <v>3177.7927500000001</v>
      </c>
      <c r="O12" s="43">
        <f t="shared" si="5"/>
        <v>2992.0619999999999</v>
      </c>
      <c r="P12" s="41">
        <f t="shared" si="6"/>
        <v>4262.2856194592096</v>
      </c>
      <c r="Q12" s="42">
        <f t="shared" si="7"/>
        <v>4766.6891249999999</v>
      </c>
      <c r="R12" s="43">
        <f t="shared" si="8"/>
        <v>5984.1239999999998</v>
      </c>
      <c r="S12" s="37"/>
      <c r="T12" s="37"/>
      <c r="U12" s="37"/>
    </row>
    <row r="13" spans="1:21" x14ac:dyDescent="0.45">
      <c r="A13" s="82">
        <v>5</v>
      </c>
      <c r="B13" s="82">
        <v>2017</v>
      </c>
      <c r="C13" s="85">
        <v>43842</v>
      </c>
      <c r="D13" s="67">
        <v>114.96</v>
      </c>
      <c r="E13" s="71">
        <v>21</v>
      </c>
      <c r="F13" s="72" t="s">
        <v>46</v>
      </c>
      <c r="G13" s="46">
        <v>1.27</v>
      </c>
      <c r="H13" s="47">
        <v>1.5</v>
      </c>
      <c r="I13" s="63">
        <v>2</v>
      </c>
      <c r="J13" s="21">
        <f t="shared" si="0"/>
        <v>120557.97795511982</v>
      </c>
      <c r="K13" s="21">
        <f t="shared" si="1"/>
        <v>115674.30426062501</v>
      </c>
      <c r="L13" s="21">
        <f t="shared" si="2"/>
        <v>112062.69544</v>
      </c>
      <c r="M13" s="41">
        <f t="shared" ref="M13:M58" si="9">IF(J12="","",J12*0.03)</f>
        <v>3483.998977606776</v>
      </c>
      <c r="N13" s="42">
        <f t="shared" ref="N13:N58" si="10">IF(K12="","",K12*0.03)</f>
        <v>3320.7934237499999</v>
      </c>
      <c r="O13" s="43">
        <f t="shared" ref="O13:O58" si="11">IF(L12="","",L12*0.03)</f>
        <v>3171.5857199999996</v>
      </c>
      <c r="P13" s="41">
        <f t="shared" ref="P13:P58" si="12">IF(G13="","",M13*G13)</f>
        <v>4424.6787015606051</v>
      </c>
      <c r="Q13" s="42">
        <f t="shared" ref="Q13:Q58" si="13">IF(H13="","",N13*H13)</f>
        <v>4981.190135625</v>
      </c>
      <c r="R13" s="43">
        <f t="shared" ref="R13:R58" si="14">IF(I13="","",O13*I13)</f>
        <v>6343.1714399999992</v>
      </c>
      <c r="S13" s="37"/>
      <c r="T13" s="37"/>
      <c r="U13" s="37"/>
    </row>
    <row r="14" spans="1:21" x14ac:dyDescent="0.45">
      <c r="A14" s="82">
        <v>6</v>
      </c>
      <c r="B14" s="82">
        <v>2017</v>
      </c>
      <c r="C14" s="85">
        <v>43843</v>
      </c>
      <c r="D14" s="67">
        <v>114.69</v>
      </c>
      <c r="E14" s="71">
        <v>14</v>
      </c>
      <c r="F14" s="72" t="s">
        <v>45</v>
      </c>
      <c r="G14" s="46">
        <v>1.27</v>
      </c>
      <c r="H14" s="47">
        <v>1.5</v>
      </c>
      <c r="I14" s="63">
        <v>2</v>
      </c>
      <c r="J14" s="21">
        <f t="shared" si="0"/>
        <v>125151.23691520988</v>
      </c>
      <c r="K14" s="21">
        <f t="shared" si="1"/>
        <v>120879.64795235313</v>
      </c>
      <c r="L14" s="21">
        <f t="shared" si="2"/>
        <v>118786.4571664</v>
      </c>
      <c r="M14" s="41">
        <f t="shared" si="9"/>
        <v>3616.7393386535941</v>
      </c>
      <c r="N14" s="42">
        <f t="shared" si="10"/>
        <v>3470.2291278187499</v>
      </c>
      <c r="O14" s="43">
        <f t="shared" si="11"/>
        <v>3361.8808631999996</v>
      </c>
      <c r="P14" s="41">
        <f t="shared" si="12"/>
        <v>4593.2589600900646</v>
      </c>
      <c r="Q14" s="42">
        <f t="shared" si="13"/>
        <v>5205.3436917281251</v>
      </c>
      <c r="R14" s="43">
        <f t="shared" si="14"/>
        <v>6723.7617263999991</v>
      </c>
      <c r="S14" s="37"/>
      <c r="T14" s="37"/>
      <c r="U14" s="37"/>
    </row>
    <row r="15" spans="1:21" x14ac:dyDescent="0.45">
      <c r="A15" s="82">
        <v>7</v>
      </c>
      <c r="B15" s="82">
        <v>2017</v>
      </c>
      <c r="C15" s="85">
        <v>43843</v>
      </c>
      <c r="D15" s="67">
        <v>115.12</v>
      </c>
      <c r="E15" s="71">
        <v>19</v>
      </c>
      <c r="F15" s="72" t="s">
        <v>45</v>
      </c>
      <c r="G15" s="46">
        <v>1.27</v>
      </c>
      <c r="H15" s="47">
        <v>1.5</v>
      </c>
      <c r="I15" s="63">
        <v>2</v>
      </c>
      <c r="J15" s="21">
        <f t="shared" si="0"/>
        <v>129919.49904167937</v>
      </c>
      <c r="K15" s="21">
        <f t="shared" si="1"/>
        <v>126319.23211020902</v>
      </c>
      <c r="L15" s="21">
        <f t="shared" si="2"/>
        <v>125913.64459638399</v>
      </c>
      <c r="M15" s="41">
        <f t="shared" si="9"/>
        <v>3754.5371074562963</v>
      </c>
      <c r="N15" s="42">
        <f t="shared" si="10"/>
        <v>3626.3894385705939</v>
      </c>
      <c r="O15" s="43">
        <f t="shared" si="11"/>
        <v>3563.5937149919996</v>
      </c>
      <c r="P15" s="41">
        <f t="shared" si="12"/>
        <v>4768.2621264694963</v>
      </c>
      <c r="Q15" s="42">
        <f t="shared" si="13"/>
        <v>5439.5841578558911</v>
      </c>
      <c r="R15" s="43">
        <f t="shared" si="14"/>
        <v>7127.1874299839992</v>
      </c>
      <c r="S15" s="37"/>
      <c r="T15" s="37"/>
      <c r="U15" s="37"/>
    </row>
    <row r="16" spans="1:21" x14ac:dyDescent="0.45">
      <c r="A16" s="82">
        <v>8</v>
      </c>
      <c r="B16" s="82">
        <v>2017</v>
      </c>
      <c r="C16" s="86">
        <v>43846</v>
      </c>
      <c r="D16" s="67">
        <v>114.16</v>
      </c>
      <c r="E16" s="71">
        <v>9</v>
      </c>
      <c r="F16" s="72" t="s">
        <v>45</v>
      </c>
      <c r="G16" s="46">
        <v>-1</v>
      </c>
      <c r="H16" s="47">
        <v>-1</v>
      </c>
      <c r="I16" s="63">
        <v>-1</v>
      </c>
      <c r="J16" s="21">
        <f t="shared" si="0"/>
        <v>126021.91407042899</v>
      </c>
      <c r="K16" s="21">
        <f t="shared" si="1"/>
        <v>122529.65514690275</v>
      </c>
      <c r="L16" s="21">
        <f t="shared" si="2"/>
        <v>122136.23525849248</v>
      </c>
      <c r="M16" s="41">
        <f t="shared" si="9"/>
        <v>3897.5849712503809</v>
      </c>
      <c r="N16" s="42">
        <f t="shared" si="10"/>
        <v>3789.5769633062705</v>
      </c>
      <c r="O16" s="43">
        <f t="shared" si="11"/>
        <v>3777.4093378915195</v>
      </c>
      <c r="P16" s="41">
        <f t="shared" si="12"/>
        <v>-3897.5849712503809</v>
      </c>
      <c r="Q16" s="42">
        <f t="shared" si="13"/>
        <v>-3789.5769633062705</v>
      </c>
      <c r="R16" s="43">
        <f t="shared" si="14"/>
        <v>-3777.4093378915195</v>
      </c>
      <c r="S16" s="37"/>
      <c r="T16" s="37"/>
      <c r="U16" s="37"/>
    </row>
    <row r="17" spans="1:21" x14ac:dyDescent="0.45">
      <c r="A17" s="82">
        <v>9</v>
      </c>
      <c r="B17" s="82">
        <v>2017</v>
      </c>
      <c r="C17" s="86">
        <v>43847</v>
      </c>
      <c r="D17" s="67">
        <v>113.35</v>
      </c>
      <c r="E17" s="71">
        <v>18</v>
      </c>
      <c r="F17" s="72" t="s">
        <v>46</v>
      </c>
      <c r="G17" s="46">
        <v>1.27</v>
      </c>
      <c r="H17" s="47">
        <v>1.5</v>
      </c>
      <c r="I17" s="63">
        <v>2</v>
      </c>
      <c r="J17" s="21">
        <f t="shared" si="0"/>
        <v>130823.34899651233</v>
      </c>
      <c r="K17" s="21">
        <f t="shared" si="1"/>
        <v>128043.48962851337</v>
      </c>
      <c r="L17" s="21">
        <f t="shared" si="2"/>
        <v>129464.40937400203</v>
      </c>
      <c r="M17" s="41">
        <f t="shared" si="9"/>
        <v>3780.6574221128694</v>
      </c>
      <c r="N17" s="42">
        <f t="shared" si="10"/>
        <v>3675.8896544070822</v>
      </c>
      <c r="O17" s="43">
        <f t="shared" si="11"/>
        <v>3664.0870577547744</v>
      </c>
      <c r="P17" s="41">
        <f t="shared" si="12"/>
        <v>4801.4349260833442</v>
      </c>
      <c r="Q17" s="42">
        <f t="shared" si="13"/>
        <v>5513.8344816106237</v>
      </c>
      <c r="R17" s="43">
        <f t="shared" si="14"/>
        <v>7328.1741155095488</v>
      </c>
      <c r="S17" s="37"/>
      <c r="T17" s="37"/>
      <c r="U17" s="37"/>
    </row>
    <row r="18" spans="1:21" x14ac:dyDescent="0.45">
      <c r="A18" s="82">
        <v>10</v>
      </c>
      <c r="B18" s="82">
        <v>2017</v>
      </c>
      <c r="C18" s="86">
        <v>43848</v>
      </c>
      <c r="D18" s="68">
        <v>113.46</v>
      </c>
      <c r="E18" s="71">
        <v>12</v>
      </c>
      <c r="F18" s="72" t="s">
        <v>45</v>
      </c>
      <c r="G18" s="46">
        <v>-1</v>
      </c>
      <c r="H18" s="47">
        <v>-1</v>
      </c>
      <c r="I18" s="63">
        <v>-1</v>
      </c>
      <c r="J18" s="21">
        <f t="shared" si="0"/>
        <v>126898.64852661696</v>
      </c>
      <c r="K18" s="21">
        <f t="shared" si="1"/>
        <v>124202.18493965798</v>
      </c>
      <c r="L18" s="21">
        <f t="shared" si="2"/>
        <v>125580.47709278198</v>
      </c>
      <c r="M18" s="41">
        <f t="shared" si="9"/>
        <v>3924.7004698953697</v>
      </c>
      <c r="N18" s="42">
        <f t="shared" si="10"/>
        <v>3841.3046888554009</v>
      </c>
      <c r="O18" s="43">
        <f t="shared" si="11"/>
        <v>3883.9322812200608</v>
      </c>
      <c r="P18" s="41">
        <f t="shared" si="12"/>
        <v>-3924.7004698953697</v>
      </c>
      <c r="Q18" s="42">
        <f t="shared" si="13"/>
        <v>-3841.3046888554009</v>
      </c>
      <c r="R18" s="43">
        <f t="shared" si="14"/>
        <v>-3883.9322812200608</v>
      </c>
      <c r="S18" s="37"/>
      <c r="T18" s="37"/>
      <c r="U18" s="37"/>
    </row>
    <row r="19" spans="1:21" x14ac:dyDescent="0.45">
      <c r="A19" s="82">
        <v>11</v>
      </c>
      <c r="B19" s="82">
        <v>2017</v>
      </c>
      <c r="C19" s="86">
        <v>43848</v>
      </c>
      <c r="D19" s="68">
        <v>14.11</v>
      </c>
      <c r="E19" s="71">
        <v>61</v>
      </c>
      <c r="F19" s="72" t="s">
        <v>45</v>
      </c>
      <c r="G19" s="46">
        <v>1.27</v>
      </c>
      <c r="H19" s="47">
        <v>1.5</v>
      </c>
      <c r="I19" s="63">
        <v>2</v>
      </c>
      <c r="J19" s="21">
        <f t="shared" ref="J19:J42" si="15">IF(G19="","",J18+P19)</f>
        <v>131733.48703548106</v>
      </c>
      <c r="K19" s="21">
        <f t="shared" ref="K19:K42" si="16">IF(H19="","",K18+Q19)</f>
        <v>129791.28326194259</v>
      </c>
      <c r="L19" s="21">
        <f t="shared" ref="L19:L42" si="17">IF(I19="","",L18+R19)</f>
        <v>133115.30571834889</v>
      </c>
      <c r="M19" s="41">
        <f t="shared" si="9"/>
        <v>3806.9594557985088</v>
      </c>
      <c r="N19" s="42">
        <f t="shared" si="10"/>
        <v>3726.0655481897393</v>
      </c>
      <c r="O19" s="43">
        <f t="shared" si="11"/>
        <v>3767.4143127834591</v>
      </c>
      <c r="P19" s="41">
        <f t="shared" si="12"/>
        <v>4834.8385088641062</v>
      </c>
      <c r="Q19" s="42">
        <f t="shared" si="13"/>
        <v>5589.0983222846089</v>
      </c>
      <c r="R19" s="43">
        <f t="shared" si="14"/>
        <v>7534.8286255669182</v>
      </c>
      <c r="S19" s="37"/>
      <c r="T19" s="37"/>
      <c r="U19" s="37"/>
    </row>
    <row r="20" spans="1:21" x14ac:dyDescent="0.45">
      <c r="A20" s="82">
        <v>12</v>
      </c>
      <c r="B20" s="82">
        <v>2017</v>
      </c>
      <c r="C20" s="86"/>
      <c r="D20" s="68"/>
      <c r="E20" s="71"/>
      <c r="F20" s="72"/>
      <c r="G20" s="46">
        <v>1.27</v>
      </c>
      <c r="H20" s="47">
        <v>1.5</v>
      </c>
      <c r="I20" s="63">
        <v>2</v>
      </c>
      <c r="J20" s="21">
        <f t="shared" si="15"/>
        <v>136752.53289153287</v>
      </c>
      <c r="K20" s="21">
        <f t="shared" si="16"/>
        <v>135631.89100873002</v>
      </c>
      <c r="L20" s="21">
        <f t="shared" si="17"/>
        <v>141102.22406144982</v>
      </c>
      <c r="M20" s="41">
        <f t="shared" si="9"/>
        <v>3952.0046110644316</v>
      </c>
      <c r="N20" s="42">
        <f t="shared" si="10"/>
        <v>3893.7384978582777</v>
      </c>
      <c r="O20" s="43">
        <f t="shared" si="11"/>
        <v>3993.4591715504666</v>
      </c>
      <c r="P20" s="41">
        <f t="shared" si="12"/>
        <v>5019.0458560518282</v>
      </c>
      <c r="Q20" s="42">
        <f t="shared" si="13"/>
        <v>5840.6077467874165</v>
      </c>
      <c r="R20" s="43">
        <f t="shared" si="14"/>
        <v>7986.9183431009333</v>
      </c>
      <c r="S20" s="37"/>
      <c r="T20" s="37"/>
      <c r="U20" s="37"/>
    </row>
    <row r="21" spans="1:21" x14ac:dyDescent="0.45">
      <c r="A21" s="82">
        <v>13</v>
      </c>
      <c r="B21" s="82">
        <v>2017</v>
      </c>
      <c r="C21" s="86"/>
      <c r="D21" s="68"/>
      <c r="E21" s="71"/>
      <c r="F21" s="72"/>
      <c r="G21" s="46">
        <v>1.27</v>
      </c>
      <c r="H21" s="47">
        <v>1.5</v>
      </c>
      <c r="I21" s="63">
        <v>2</v>
      </c>
      <c r="J21" s="21">
        <f t="shared" si="15"/>
        <v>141962.80439470027</v>
      </c>
      <c r="K21" s="21">
        <f t="shared" si="16"/>
        <v>141735.32610412285</v>
      </c>
      <c r="L21" s="21">
        <f t="shared" si="17"/>
        <v>149568.35750513681</v>
      </c>
      <c r="M21" s="41">
        <f t="shared" si="9"/>
        <v>4102.5759867459856</v>
      </c>
      <c r="N21" s="42">
        <f t="shared" si="10"/>
        <v>4068.9567302619002</v>
      </c>
      <c r="O21" s="43">
        <f t="shared" si="11"/>
        <v>4233.0667218434946</v>
      </c>
      <c r="P21" s="41">
        <f t="shared" si="12"/>
        <v>5210.2715031674015</v>
      </c>
      <c r="Q21" s="42">
        <f t="shared" si="13"/>
        <v>6103.4350953928506</v>
      </c>
      <c r="R21" s="43">
        <f t="shared" si="14"/>
        <v>8466.1334436869893</v>
      </c>
      <c r="S21" s="37"/>
      <c r="T21" s="37"/>
      <c r="U21" s="37"/>
    </row>
    <row r="22" spans="1:21" x14ac:dyDescent="0.45">
      <c r="A22" s="82">
        <v>14</v>
      </c>
      <c r="B22" s="82">
        <v>2017</v>
      </c>
      <c r="C22" s="86"/>
      <c r="D22" s="77"/>
      <c r="E22" s="71"/>
      <c r="F22" s="72"/>
      <c r="G22" s="46">
        <v>1.27</v>
      </c>
      <c r="H22" s="47">
        <v>1.5</v>
      </c>
      <c r="I22" s="63">
        <v>-1</v>
      </c>
      <c r="J22" s="21">
        <f t="shared" si="15"/>
        <v>147371.58724213834</v>
      </c>
      <c r="K22" s="21">
        <f t="shared" si="16"/>
        <v>148113.41577880838</v>
      </c>
      <c r="L22" s="21">
        <f t="shared" si="17"/>
        <v>145081.3067799827</v>
      </c>
      <c r="M22" s="41">
        <f t="shared" si="9"/>
        <v>4258.8841318410077</v>
      </c>
      <c r="N22" s="42">
        <f t="shared" si="10"/>
        <v>4252.0597831236855</v>
      </c>
      <c r="O22" s="43">
        <f t="shared" si="11"/>
        <v>4487.0507251541039</v>
      </c>
      <c r="P22" s="41">
        <f t="shared" si="12"/>
        <v>5408.7828474380794</v>
      </c>
      <c r="Q22" s="42">
        <f t="shared" si="13"/>
        <v>6378.0896746855287</v>
      </c>
      <c r="R22" s="43">
        <f t="shared" si="14"/>
        <v>-4487.0507251541039</v>
      </c>
      <c r="S22" s="37"/>
      <c r="T22" s="37"/>
      <c r="U22" s="37"/>
    </row>
    <row r="23" spans="1:21" x14ac:dyDescent="0.45">
      <c r="A23" s="82">
        <v>15</v>
      </c>
      <c r="B23" s="82">
        <v>2017</v>
      </c>
      <c r="C23" s="86"/>
      <c r="D23" s="68"/>
      <c r="E23" s="71"/>
      <c r="F23" s="72"/>
      <c r="G23" s="46">
        <v>1.27</v>
      </c>
      <c r="H23" s="47">
        <v>1.5</v>
      </c>
      <c r="I23" s="63">
        <v>-1</v>
      </c>
      <c r="J23" s="21">
        <f t="shared" si="15"/>
        <v>152986.44471606382</v>
      </c>
      <c r="K23" s="21">
        <f t="shared" si="16"/>
        <v>154778.51948885477</v>
      </c>
      <c r="L23" s="21">
        <f t="shared" si="17"/>
        <v>140728.86757658323</v>
      </c>
      <c r="M23" s="41">
        <f t="shared" si="9"/>
        <v>4421.1476172641496</v>
      </c>
      <c r="N23" s="42">
        <f t="shared" si="10"/>
        <v>4443.4024733642509</v>
      </c>
      <c r="O23" s="43">
        <f t="shared" si="11"/>
        <v>4352.4392033994809</v>
      </c>
      <c r="P23" s="41">
        <f t="shared" si="12"/>
        <v>5614.85747392547</v>
      </c>
      <c r="Q23" s="42">
        <f t="shared" si="13"/>
        <v>6665.1037100463764</v>
      </c>
      <c r="R23" s="43">
        <f t="shared" si="14"/>
        <v>-4352.4392033994809</v>
      </c>
      <c r="S23" s="37"/>
      <c r="T23" s="37"/>
      <c r="U23" s="37"/>
    </row>
    <row r="24" spans="1:21" x14ac:dyDescent="0.45">
      <c r="A24" s="82">
        <v>16</v>
      </c>
      <c r="B24" s="82">
        <v>2017</v>
      </c>
      <c r="C24" s="86"/>
      <c r="D24" s="68"/>
      <c r="E24" s="71"/>
      <c r="F24" s="72"/>
      <c r="G24" s="46">
        <v>1.27</v>
      </c>
      <c r="H24" s="47">
        <v>1.5</v>
      </c>
      <c r="I24" s="63">
        <v>2</v>
      </c>
      <c r="J24" s="21">
        <f t="shared" si="15"/>
        <v>158815.22825974587</v>
      </c>
      <c r="K24" s="21">
        <f t="shared" si="16"/>
        <v>161743.55286585324</v>
      </c>
      <c r="L24" s="21">
        <f t="shared" si="17"/>
        <v>149172.59963117822</v>
      </c>
      <c r="M24" s="41">
        <f t="shared" si="9"/>
        <v>4589.5933414819146</v>
      </c>
      <c r="N24" s="42">
        <f t="shared" si="10"/>
        <v>4643.3555846656427</v>
      </c>
      <c r="O24" s="43">
        <f t="shared" si="11"/>
        <v>4221.8660272974967</v>
      </c>
      <c r="P24" s="41">
        <f t="shared" si="12"/>
        <v>5828.7835436820314</v>
      </c>
      <c r="Q24" s="42">
        <f t="shared" si="13"/>
        <v>6965.0333769984645</v>
      </c>
      <c r="R24" s="43">
        <f t="shared" si="14"/>
        <v>8443.7320545949933</v>
      </c>
      <c r="S24" s="37"/>
      <c r="T24" s="37"/>
      <c r="U24" s="37"/>
    </row>
    <row r="25" spans="1:21" x14ac:dyDescent="0.45">
      <c r="A25" s="82">
        <v>17</v>
      </c>
      <c r="B25" s="82">
        <v>2017</v>
      </c>
      <c r="C25" s="86"/>
      <c r="D25" s="68"/>
      <c r="E25" s="71"/>
      <c r="F25" s="72"/>
      <c r="G25" s="46">
        <v>1.27</v>
      </c>
      <c r="H25" s="47">
        <v>1.5</v>
      </c>
      <c r="I25" s="63">
        <v>2</v>
      </c>
      <c r="J25" s="21">
        <f>IF(G25="","",J24+P25)</f>
        <v>164866.08845644217</v>
      </c>
      <c r="K25" s="21">
        <f>IF(H25="","",K24+Q25)</f>
        <v>169022.01274481663</v>
      </c>
      <c r="L25" s="21">
        <f>IF(I25="","",L24+R25)</f>
        <v>158122.95560904892</v>
      </c>
      <c r="M25" s="41">
        <f>IF(J24="","",J24*0.03)</f>
        <v>4764.4568477923758</v>
      </c>
      <c r="N25" s="42">
        <f>IF(K24="","",K24*0.03)</f>
        <v>4852.306585975597</v>
      </c>
      <c r="O25" s="43">
        <f>IF(L24="","",L24*0.03)</f>
        <v>4475.1779889353465</v>
      </c>
      <c r="P25" s="41">
        <f t="shared" si="12"/>
        <v>6050.860196696317</v>
      </c>
      <c r="Q25" s="42">
        <f t="shared" si="13"/>
        <v>7278.4598789633956</v>
      </c>
      <c r="R25" s="43">
        <f t="shared" si="14"/>
        <v>8950.3559778706931</v>
      </c>
      <c r="S25" s="37"/>
      <c r="T25" s="37"/>
      <c r="U25" s="37"/>
    </row>
    <row r="26" spans="1:21" x14ac:dyDescent="0.45">
      <c r="A26" s="82">
        <v>18</v>
      </c>
      <c r="B26" s="82">
        <v>2017</v>
      </c>
      <c r="C26" s="86"/>
      <c r="D26" s="68"/>
      <c r="E26" s="71"/>
      <c r="F26" s="72"/>
      <c r="G26" s="46">
        <v>1.27</v>
      </c>
      <c r="H26" s="47">
        <v>1.5</v>
      </c>
      <c r="I26" s="63">
        <v>2</v>
      </c>
      <c r="J26" s="21">
        <f t="shared" si="15"/>
        <v>171147.48642663262</v>
      </c>
      <c r="K26" s="21">
        <f t="shared" si="16"/>
        <v>176628.00331833339</v>
      </c>
      <c r="L26" s="21">
        <f t="shared" si="17"/>
        <v>167610.33294559186</v>
      </c>
      <c r="M26" s="41">
        <f t="shared" si="9"/>
        <v>4945.9826536932651</v>
      </c>
      <c r="N26" s="42">
        <f t="shared" si="10"/>
        <v>5070.6603823444984</v>
      </c>
      <c r="O26" s="43">
        <f t="shared" si="11"/>
        <v>4743.6886682714676</v>
      </c>
      <c r="P26" s="41">
        <f t="shared" si="12"/>
        <v>6281.3979701904464</v>
      </c>
      <c r="Q26" s="42">
        <f t="shared" si="13"/>
        <v>7605.9905735167476</v>
      </c>
      <c r="R26" s="43">
        <f t="shared" si="14"/>
        <v>9487.3773365429352</v>
      </c>
      <c r="S26" s="37"/>
      <c r="T26" s="37"/>
      <c r="U26" s="37"/>
    </row>
    <row r="27" spans="1:21" x14ac:dyDescent="0.45">
      <c r="A27" s="82">
        <v>19</v>
      </c>
      <c r="B27" s="82">
        <v>2017</v>
      </c>
      <c r="C27" s="86"/>
      <c r="D27" s="68"/>
      <c r="E27" s="71"/>
      <c r="F27" s="72"/>
      <c r="G27" s="46"/>
      <c r="H27" s="47"/>
      <c r="I27" s="63"/>
      <c r="J27" s="21" t="str">
        <f t="shared" si="15"/>
        <v/>
      </c>
      <c r="K27" s="21" t="str">
        <f t="shared" si="16"/>
        <v/>
      </c>
      <c r="L27" s="21" t="str">
        <f t="shared" si="17"/>
        <v/>
      </c>
      <c r="M27" s="41">
        <f t="shared" si="9"/>
        <v>5134.4245927989787</v>
      </c>
      <c r="N27" s="42">
        <f t="shared" si="10"/>
        <v>5298.8400995500015</v>
      </c>
      <c r="O27" s="43">
        <f t="shared" si="11"/>
        <v>5028.309988367756</v>
      </c>
      <c r="P27" s="41" t="str">
        <f t="shared" si="12"/>
        <v/>
      </c>
      <c r="Q27" s="42" t="str">
        <f t="shared" si="13"/>
        <v/>
      </c>
      <c r="R27" s="43" t="str">
        <f t="shared" si="14"/>
        <v/>
      </c>
      <c r="S27" s="37"/>
      <c r="T27" s="37"/>
      <c r="U27" s="37"/>
    </row>
    <row r="28" spans="1:21" x14ac:dyDescent="0.45">
      <c r="A28" s="82">
        <v>20</v>
      </c>
      <c r="B28" s="82">
        <v>2017</v>
      </c>
      <c r="C28" s="86"/>
      <c r="D28" s="77"/>
      <c r="E28" s="71"/>
      <c r="F28" s="72"/>
      <c r="G28" s="46"/>
      <c r="H28" s="47"/>
      <c r="I28" s="63"/>
      <c r="J28" s="21" t="str">
        <f t="shared" si="15"/>
        <v/>
      </c>
      <c r="K28" s="21" t="str">
        <f t="shared" si="16"/>
        <v/>
      </c>
      <c r="L28" s="21" t="str">
        <f t="shared" si="17"/>
        <v/>
      </c>
      <c r="M28" s="41" t="str">
        <f t="shared" si="9"/>
        <v/>
      </c>
      <c r="N28" s="42" t="str">
        <f t="shared" si="10"/>
        <v/>
      </c>
      <c r="O28" s="43" t="str">
        <f t="shared" si="11"/>
        <v/>
      </c>
      <c r="P28" s="41" t="str">
        <f t="shared" si="12"/>
        <v/>
      </c>
      <c r="Q28" s="42" t="str">
        <f t="shared" si="13"/>
        <v/>
      </c>
      <c r="R28" s="43" t="str">
        <f t="shared" si="14"/>
        <v/>
      </c>
      <c r="S28" s="37"/>
      <c r="T28" s="37"/>
      <c r="U28" s="37"/>
    </row>
    <row r="29" spans="1:21" x14ac:dyDescent="0.45">
      <c r="A29" s="82">
        <v>21</v>
      </c>
      <c r="B29" s="82">
        <v>2017</v>
      </c>
      <c r="C29" s="86"/>
      <c r="D29" s="68"/>
      <c r="E29" s="71"/>
      <c r="F29" s="72"/>
      <c r="G29" s="46"/>
      <c r="H29" s="47"/>
      <c r="I29" s="63"/>
      <c r="J29" s="21" t="str">
        <f t="shared" si="15"/>
        <v/>
      </c>
      <c r="K29" s="21" t="str">
        <f t="shared" si="16"/>
        <v/>
      </c>
      <c r="L29" s="21" t="str">
        <f t="shared" si="17"/>
        <v/>
      </c>
      <c r="M29" s="41" t="str">
        <f t="shared" si="9"/>
        <v/>
      </c>
      <c r="N29" s="42" t="str">
        <f t="shared" si="10"/>
        <v/>
      </c>
      <c r="O29" s="43" t="str">
        <f t="shared" si="11"/>
        <v/>
      </c>
      <c r="P29" s="41" t="str">
        <f t="shared" si="12"/>
        <v/>
      </c>
      <c r="Q29" s="42" t="str">
        <f t="shared" si="13"/>
        <v/>
      </c>
      <c r="R29" s="43" t="str">
        <f t="shared" si="14"/>
        <v/>
      </c>
      <c r="S29" s="37"/>
      <c r="T29" s="37"/>
      <c r="U29" s="37"/>
    </row>
    <row r="30" spans="1:21" x14ac:dyDescent="0.45">
      <c r="A30" s="82">
        <v>22</v>
      </c>
      <c r="B30" s="82">
        <v>2017</v>
      </c>
      <c r="C30" s="86"/>
      <c r="D30" s="68"/>
      <c r="E30" s="71"/>
      <c r="F30" s="72"/>
      <c r="G30" s="46"/>
      <c r="H30" s="47"/>
      <c r="I30" s="63"/>
      <c r="J30" s="21" t="str">
        <f t="shared" si="15"/>
        <v/>
      </c>
      <c r="K30" s="21" t="str">
        <f t="shared" si="16"/>
        <v/>
      </c>
      <c r="L30" s="21" t="str">
        <f t="shared" si="17"/>
        <v/>
      </c>
      <c r="M30" s="41" t="str">
        <f t="shared" si="9"/>
        <v/>
      </c>
      <c r="N30" s="42" t="str">
        <f t="shared" si="10"/>
        <v/>
      </c>
      <c r="O30" s="43" t="str">
        <f t="shared" si="11"/>
        <v/>
      </c>
      <c r="P30" s="41" t="str">
        <f t="shared" si="12"/>
        <v/>
      </c>
      <c r="Q30" s="42" t="str">
        <f t="shared" si="13"/>
        <v/>
      </c>
      <c r="R30" s="43" t="str">
        <f t="shared" si="14"/>
        <v/>
      </c>
      <c r="S30" s="37"/>
      <c r="T30" s="37"/>
      <c r="U30" s="37"/>
    </row>
    <row r="31" spans="1:21" x14ac:dyDescent="0.45">
      <c r="A31" s="82">
        <v>23</v>
      </c>
      <c r="B31" s="82">
        <v>2017</v>
      </c>
      <c r="C31" s="86"/>
      <c r="D31" s="68"/>
      <c r="E31" s="71"/>
      <c r="F31" s="72"/>
      <c r="G31" s="46"/>
      <c r="H31" s="47"/>
      <c r="I31" s="63"/>
      <c r="J31" s="21" t="str">
        <f t="shared" si="15"/>
        <v/>
      </c>
      <c r="K31" s="21" t="str">
        <f t="shared" si="16"/>
        <v/>
      </c>
      <c r="L31" s="21" t="str">
        <f t="shared" si="17"/>
        <v/>
      </c>
      <c r="M31" s="41" t="str">
        <f t="shared" si="9"/>
        <v/>
      </c>
      <c r="N31" s="42" t="str">
        <f t="shared" si="10"/>
        <v/>
      </c>
      <c r="O31" s="43" t="str">
        <f t="shared" si="11"/>
        <v/>
      </c>
      <c r="P31" s="41" t="str">
        <f t="shared" si="12"/>
        <v/>
      </c>
      <c r="Q31" s="42" t="str">
        <f t="shared" si="13"/>
        <v/>
      </c>
      <c r="R31" s="43" t="str">
        <f t="shared" si="14"/>
        <v/>
      </c>
      <c r="S31" s="37"/>
      <c r="T31" s="37"/>
      <c r="U31" s="37"/>
    </row>
    <row r="32" spans="1:21" x14ac:dyDescent="0.45">
      <c r="A32" s="82">
        <v>24</v>
      </c>
      <c r="B32" s="82">
        <v>2017</v>
      </c>
      <c r="C32" s="85"/>
      <c r="D32" s="66"/>
      <c r="E32" s="71"/>
      <c r="F32" s="72"/>
      <c r="G32" s="46"/>
      <c r="H32" s="47"/>
      <c r="I32" s="63"/>
      <c r="J32" s="21" t="str">
        <f t="shared" si="15"/>
        <v/>
      </c>
      <c r="K32" s="21" t="str">
        <f t="shared" si="16"/>
        <v/>
      </c>
      <c r="L32" s="21" t="str">
        <f t="shared" si="17"/>
        <v/>
      </c>
      <c r="M32" s="41" t="str">
        <f t="shared" si="9"/>
        <v/>
      </c>
      <c r="N32" s="42" t="str">
        <f t="shared" si="10"/>
        <v/>
      </c>
      <c r="O32" s="43" t="str">
        <f t="shared" si="11"/>
        <v/>
      </c>
      <c r="P32" s="41" t="str">
        <f t="shared" si="12"/>
        <v/>
      </c>
      <c r="Q32" s="42" t="str">
        <f t="shared" si="13"/>
        <v/>
      </c>
      <c r="R32" s="43" t="str">
        <f t="shared" si="14"/>
        <v/>
      </c>
      <c r="S32" s="37"/>
      <c r="T32" s="37"/>
      <c r="U32" s="37"/>
    </row>
    <row r="33" spans="1:21" x14ac:dyDescent="0.45">
      <c r="A33" s="82">
        <v>25</v>
      </c>
      <c r="B33" s="82">
        <v>2017</v>
      </c>
      <c r="C33" s="87"/>
      <c r="D33" s="78"/>
      <c r="E33" s="81"/>
      <c r="F33" s="72"/>
      <c r="G33" s="46"/>
      <c r="H33" s="47"/>
      <c r="I33" s="63"/>
      <c r="J33" s="21" t="str">
        <f t="shared" si="15"/>
        <v/>
      </c>
      <c r="K33" s="21" t="str">
        <f t="shared" si="16"/>
        <v/>
      </c>
      <c r="L33" s="21" t="str">
        <f t="shared" si="17"/>
        <v/>
      </c>
      <c r="M33" s="41" t="str">
        <f t="shared" si="9"/>
        <v/>
      </c>
      <c r="N33" s="42" t="str">
        <f t="shared" si="10"/>
        <v/>
      </c>
      <c r="O33" s="43" t="str">
        <f t="shared" si="11"/>
        <v/>
      </c>
      <c r="P33" s="41" t="str">
        <f t="shared" si="12"/>
        <v/>
      </c>
      <c r="Q33" s="42" t="str">
        <f t="shared" si="13"/>
        <v/>
      </c>
      <c r="R33" s="43" t="str">
        <f t="shared" si="14"/>
        <v/>
      </c>
      <c r="S33" s="37"/>
      <c r="T33" s="37"/>
      <c r="U33" s="37"/>
    </row>
    <row r="34" spans="1:21" x14ac:dyDescent="0.45">
      <c r="A34" s="82">
        <v>26</v>
      </c>
      <c r="B34" s="82">
        <v>2017</v>
      </c>
      <c r="C34" s="87"/>
      <c r="D34" s="78"/>
      <c r="E34" s="81"/>
      <c r="F34" s="72"/>
      <c r="G34" s="46"/>
      <c r="H34" s="47"/>
      <c r="I34" s="63"/>
      <c r="J34" s="21" t="str">
        <f t="shared" si="15"/>
        <v/>
      </c>
      <c r="K34" s="21" t="str">
        <f t="shared" si="16"/>
        <v/>
      </c>
      <c r="L34" s="21" t="str">
        <f t="shared" si="17"/>
        <v/>
      </c>
      <c r="M34" s="41" t="str">
        <f t="shared" si="9"/>
        <v/>
      </c>
      <c r="N34" s="42" t="str">
        <f t="shared" si="10"/>
        <v/>
      </c>
      <c r="O34" s="43" t="str">
        <f t="shared" si="11"/>
        <v/>
      </c>
      <c r="P34" s="41" t="str">
        <f t="shared" si="12"/>
        <v/>
      </c>
      <c r="Q34" s="42" t="str">
        <f t="shared" si="13"/>
        <v/>
      </c>
      <c r="R34" s="43" t="str">
        <f t="shared" si="14"/>
        <v/>
      </c>
      <c r="S34" s="37"/>
      <c r="T34" s="37"/>
      <c r="U34" s="37"/>
    </row>
    <row r="35" spans="1:21" x14ac:dyDescent="0.45">
      <c r="A35" s="82">
        <v>27</v>
      </c>
      <c r="B35" s="82">
        <v>2017</v>
      </c>
      <c r="C35" s="87"/>
      <c r="D35" s="78"/>
      <c r="E35" s="81"/>
      <c r="F35" s="72"/>
      <c r="G35" s="46"/>
      <c r="H35" s="47"/>
      <c r="I35" s="63"/>
      <c r="J35" s="21" t="str">
        <f t="shared" si="15"/>
        <v/>
      </c>
      <c r="K35" s="21" t="str">
        <f t="shared" si="16"/>
        <v/>
      </c>
      <c r="L35" s="21" t="str">
        <f t="shared" si="17"/>
        <v/>
      </c>
      <c r="M35" s="41" t="str">
        <f t="shared" si="9"/>
        <v/>
      </c>
      <c r="N35" s="42" t="str">
        <f t="shared" si="10"/>
        <v/>
      </c>
      <c r="O35" s="43" t="str">
        <f t="shared" si="11"/>
        <v/>
      </c>
      <c r="P35" s="41" t="str">
        <f t="shared" si="12"/>
        <v/>
      </c>
      <c r="Q35" s="42" t="str">
        <f t="shared" si="13"/>
        <v/>
      </c>
      <c r="R35" s="43" t="str">
        <f t="shared" si="14"/>
        <v/>
      </c>
      <c r="S35" s="37"/>
      <c r="T35" s="37"/>
      <c r="U35" s="37"/>
    </row>
    <row r="36" spans="1:21" x14ac:dyDescent="0.45">
      <c r="A36" s="82">
        <v>28</v>
      </c>
      <c r="B36" s="82">
        <v>2017</v>
      </c>
      <c r="C36" s="87"/>
      <c r="D36" s="78"/>
      <c r="E36" s="81"/>
      <c r="F36" s="72"/>
      <c r="G36" s="46"/>
      <c r="H36" s="47"/>
      <c r="I36" s="63"/>
      <c r="J36" s="21" t="str">
        <f t="shared" si="15"/>
        <v/>
      </c>
      <c r="K36" s="21" t="str">
        <f t="shared" si="16"/>
        <v/>
      </c>
      <c r="L36" s="21" t="str">
        <f t="shared" si="17"/>
        <v/>
      </c>
      <c r="M36" s="41" t="str">
        <f t="shared" si="9"/>
        <v/>
      </c>
      <c r="N36" s="42" t="str">
        <f t="shared" si="10"/>
        <v/>
      </c>
      <c r="O36" s="43" t="str">
        <f t="shared" si="11"/>
        <v/>
      </c>
      <c r="P36" s="41" t="str">
        <f t="shared" si="12"/>
        <v/>
      </c>
      <c r="Q36" s="42" t="str">
        <f t="shared" si="13"/>
        <v/>
      </c>
      <c r="R36" s="43" t="str">
        <f t="shared" si="14"/>
        <v/>
      </c>
      <c r="S36" s="37"/>
      <c r="T36" s="37"/>
      <c r="U36" s="37"/>
    </row>
    <row r="37" spans="1:21" x14ac:dyDescent="0.45">
      <c r="A37" s="82">
        <v>29</v>
      </c>
      <c r="B37" s="82">
        <v>2017</v>
      </c>
      <c r="C37" s="87"/>
      <c r="D37" s="78"/>
      <c r="E37" s="81"/>
      <c r="F37" s="72"/>
      <c r="G37" s="46"/>
      <c r="H37" s="47"/>
      <c r="I37" s="63"/>
      <c r="J37" s="21" t="str">
        <f t="shared" si="15"/>
        <v/>
      </c>
      <c r="K37" s="21" t="str">
        <f t="shared" si="16"/>
        <v/>
      </c>
      <c r="L37" s="21" t="str">
        <f t="shared" si="17"/>
        <v/>
      </c>
      <c r="M37" s="41" t="str">
        <f t="shared" si="9"/>
        <v/>
      </c>
      <c r="N37" s="42" t="str">
        <f t="shared" si="10"/>
        <v/>
      </c>
      <c r="O37" s="43" t="str">
        <f t="shared" si="11"/>
        <v/>
      </c>
      <c r="P37" s="41" t="str">
        <f t="shared" si="12"/>
        <v/>
      </c>
      <c r="Q37" s="42" t="str">
        <f t="shared" si="13"/>
        <v/>
      </c>
      <c r="R37" s="43" t="str">
        <f t="shared" si="14"/>
        <v/>
      </c>
      <c r="S37" s="37"/>
      <c r="T37" s="37"/>
      <c r="U37" s="37"/>
    </row>
    <row r="38" spans="1:21" x14ac:dyDescent="0.45">
      <c r="A38" s="82">
        <v>30</v>
      </c>
      <c r="B38" s="82">
        <v>2017</v>
      </c>
      <c r="C38" s="87"/>
      <c r="D38" s="78"/>
      <c r="E38" s="81"/>
      <c r="F38" s="72"/>
      <c r="G38" s="46"/>
      <c r="H38" s="47"/>
      <c r="I38" s="63"/>
      <c r="J38" s="21" t="str">
        <f t="shared" si="15"/>
        <v/>
      </c>
      <c r="K38" s="21" t="str">
        <f t="shared" si="16"/>
        <v/>
      </c>
      <c r="L38" s="21" t="str">
        <f t="shared" si="17"/>
        <v/>
      </c>
      <c r="M38" s="41" t="str">
        <f t="shared" si="9"/>
        <v/>
      </c>
      <c r="N38" s="42" t="str">
        <f t="shared" si="10"/>
        <v/>
      </c>
      <c r="O38" s="43" t="str">
        <f t="shared" si="11"/>
        <v/>
      </c>
      <c r="P38" s="41" t="str">
        <f t="shared" si="12"/>
        <v/>
      </c>
      <c r="Q38" s="42" t="str">
        <f t="shared" si="13"/>
        <v/>
      </c>
      <c r="R38" s="43" t="str">
        <f t="shared" si="14"/>
        <v/>
      </c>
      <c r="S38" s="37"/>
      <c r="T38" s="37"/>
      <c r="U38" s="37"/>
    </row>
    <row r="39" spans="1:21" x14ac:dyDescent="0.45">
      <c r="A39" s="82">
        <v>31</v>
      </c>
      <c r="B39" s="82">
        <v>2017</v>
      </c>
      <c r="C39" s="87"/>
      <c r="D39" s="78"/>
      <c r="E39" s="81"/>
      <c r="F39" s="72"/>
      <c r="G39" s="46"/>
      <c r="H39" s="47"/>
      <c r="I39" s="63"/>
      <c r="J39" s="21" t="str">
        <f t="shared" si="15"/>
        <v/>
      </c>
      <c r="K39" s="21" t="str">
        <f t="shared" si="16"/>
        <v/>
      </c>
      <c r="L39" s="21" t="str">
        <f t="shared" si="17"/>
        <v/>
      </c>
      <c r="M39" s="41" t="str">
        <f t="shared" si="9"/>
        <v/>
      </c>
      <c r="N39" s="42" t="str">
        <f t="shared" si="10"/>
        <v/>
      </c>
      <c r="O39" s="43" t="str">
        <f t="shared" si="11"/>
        <v/>
      </c>
      <c r="P39" s="41" t="str">
        <f t="shared" si="12"/>
        <v/>
      </c>
      <c r="Q39" s="42" t="str">
        <f t="shared" si="13"/>
        <v/>
      </c>
      <c r="R39" s="43" t="str">
        <f t="shared" si="14"/>
        <v/>
      </c>
      <c r="S39" s="37"/>
      <c r="T39" s="37"/>
      <c r="U39" s="37"/>
    </row>
    <row r="40" spans="1:21" x14ac:dyDescent="0.45">
      <c r="A40" s="82">
        <v>32</v>
      </c>
      <c r="B40" s="82">
        <v>2017</v>
      </c>
      <c r="C40" s="87"/>
      <c r="D40" s="78"/>
      <c r="E40" s="81"/>
      <c r="F40" s="72"/>
      <c r="G40" s="46"/>
      <c r="H40" s="47"/>
      <c r="I40" s="63"/>
      <c r="J40" s="21" t="str">
        <f t="shared" si="15"/>
        <v/>
      </c>
      <c r="K40" s="21" t="str">
        <f t="shared" si="16"/>
        <v/>
      </c>
      <c r="L40" s="21" t="str">
        <f t="shared" si="17"/>
        <v/>
      </c>
      <c r="M40" s="41" t="str">
        <f t="shared" si="9"/>
        <v/>
      </c>
      <c r="N40" s="42" t="str">
        <f t="shared" si="10"/>
        <v/>
      </c>
      <c r="O40" s="43" t="str">
        <f t="shared" si="11"/>
        <v/>
      </c>
      <c r="P40" s="41" t="str">
        <f t="shared" si="12"/>
        <v/>
      </c>
      <c r="Q40" s="42" t="str">
        <f t="shared" si="13"/>
        <v/>
      </c>
      <c r="R40" s="43" t="str">
        <f t="shared" si="14"/>
        <v/>
      </c>
      <c r="S40" s="37"/>
      <c r="T40" s="37"/>
      <c r="U40" s="37"/>
    </row>
    <row r="41" spans="1:21" x14ac:dyDescent="0.45">
      <c r="A41" s="82">
        <v>33</v>
      </c>
      <c r="B41" s="82">
        <v>2017</v>
      </c>
      <c r="C41" s="87"/>
      <c r="D41" s="78"/>
      <c r="E41" s="81"/>
      <c r="F41" s="72"/>
      <c r="G41" s="46"/>
      <c r="H41" s="47"/>
      <c r="I41" s="63"/>
      <c r="J41" s="21" t="str">
        <f t="shared" si="15"/>
        <v/>
      </c>
      <c r="K41" s="21" t="str">
        <f t="shared" si="16"/>
        <v/>
      </c>
      <c r="L41" s="21" t="str">
        <f t="shared" si="17"/>
        <v/>
      </c>
      <c r="M41" s="41" t="str">
        <f t="shared" si="9"/>
        <v/>
      </c>
      <c r="N41" s="42" t="str">
        <f t="shared" si="10"/>
        <v/>
      </c>
      <c r="O41" s="43" t="str">
        <f t="shared" si="11"/>
        <v/>
      </c>
      <c r="P41" s="41" t="str">
        <f t="shared" si="12"/>
        <v/>
      </c>
      <c r="Q41" s="42" t="str">
        <f t="shared" si="13"/>
        <v/>
      </c>
      <c r="R41" s="43" t="str">
        <f t="shared" si="14"/>
        <v/>
      </c>
      <c r="S41" s="37"/>
      <c r="T41" s="37"/>
      <c r="U41" s="37"/>
    </row>
    <row r="42" spans="1:21" x14ac:dyDescent="0.45">
      <c r="A42" s="82">
        <v>34</v>
      </c>
      <c r="B42" s="82">
        <v>2017</v>
      </c>
      <c r="C42" s="87"/>
      <c r="D42" s="65"/>
      <c r="E42" s="5"/>
      <c r="F42" s="72"/>
      <c r="G42" s="46"/>
      <c r="H42" s="47"/>
      <c r="I42" s="63"/>
      <c r="J42" s="21" t="str">
        <f t="shared" si="15"/>
        <v/>
      </c>
      <c r="K42" s="21" t="str">
        <f t="shared" si="16"/>
        <v/>
      </c>
      <c r="L42" s="21" t="str">
        <f t="shared" si="17"/>
        <v/>
      </c>
      <c r="M42" s="41" t="str">
        <f t="shared" si="9"/>
        <v/>
      </c>
      <c r="N42" s="42" t="str">
        <f t="shared" si="10"/>
        <v/>
      </c>
      <c r="O42" s="43" t="str">
        <f t="shared" si="11"/>
        <v/>
      </c>
      <c r="P42" s="41" t="str">
        <f>IF(G42="","",M42*G42)</f>
        <v/>
      </c>
      <c r="Q42" s="42" t="str">
        <f t="shared" si="13"/>
        <v/>
      </c>
      <c r="R42" s="43" t="str">
        <f t="shared" si="14"/>
        <v/>
      </c>
      <c r="S42" s="37"/>
      <c r="T42" s="37"/>
      <c r="U42" s="37"/>
    </row>
    <row r="43" spans="1:21" x14ac:dyDescent="0.45">
      <c r="A43" s="82">
        <v>35</v>
      </c>
      <c r="B43" s="82">
        <v>2017</v>
      </c>
      <c r="C43" s="87"/>
      <c r="D43" s="65"/>
      <c r="E43" s="5"/>
      <c r="F43" s="72"/>
      <c r="G43" s="46"/>
      <c r="H43" s="47"/>
      <c r="I43" s="63"/>
      <c r="J43" s="21" t="str">
        <f>IF(G43="","",J42+P43)</f>
        <v/>
      </c>
      <c r="K43" s="21" t="str">
        <f t="shared" ref="K43:L43" si="18">IF(H43="","",K42+Q43)</f>
        <v/>
      </c>
      <c r="L43" s="21" t="str">
        <f t="shared" si="18"/>
        <v/>
      </c>
      <c r="M43" s="41" t="str">
        <f t="shared" si="9"/>
        <v/>
      </c>
      <c r="N43" s="42" t="str">
        <f t="shared" si="10"/>
        <v/>
      </c>
      <c r="O43" s="43" t="str">
        <f t="shared" si="11"/>
        <v/>
      </c>
      <c r="P43" s="41" t="str">
        <f t="shared" si="12"/>
        <v/>
      </c>
      <c r="Q43" s="42" t="str">
        <f t="shared" si="13"/>
        <v/>
      </c>
      <c r="R43" s="43" t="str">
        <f t="shared" si="14"/>
        <v/>
      </c>
    </row>
    <row r="44" spans="1:21" x14ac:dyDescent="0.45">
      <c r="A44" s="82">
        <v>36</v>
      </c>
      <c r="B44" s="82">
        <v>2017</v>
      </c>
      <c r="C44" s="87"/>
      <c r="D44" s="65"/>
      <c r="E44" s="5"/>
      <c r="F44" s="72"/>
      <c r="G44" s="46"/>
      <c r="H44" s="47"/>
      <c r="I44" s="63"/>
      <c r="J44" s="21" t="str">
        <f t="shared" ref="J44:J58" si="19">IF(G44="","",J43+P44)</f>
        <v/>
      </c>
      <c r="K44" s="21" t="str">
        <f t="shared" ref="K44:K58" si="20">IF(H44="","",K43+Q44)</f>
        <v/>
      </c>
      <c r="L44" s="21" t="str">
        <f t="shared" ref="L44:L58" si="21">IF(I44="","",L43+R44)</f>
        <v/>
      </c>
      <c r="M44" s="41" t="str">
        <f>IF(J43="","",J43*0.03)</f>
        <v/>
      </c>
      <c r="N44" s="42" t="str">
        <f t="shared" si="10"/>
        <v/>
      </c>
      <c r="O44" s="43" t="str">
        <f t="shared" si="11"/>
        <v/>
      </c>
      <c r="P44" s="41" t="str">
        <f>IF(G44="","",M44*G44)</f>
        <v/>
      </c>
      <c r="Q44" s="42" t="str">
        <f t="shared" si="13"/>
        <v/>
      </c>
      <c r="R44" s="43" t="str">
        <f t="shared" si="14"/>
        <v/>
      </c>
    </row>
    <row r="45" spans="1:21" x14ac:dyDescent="0.45">
      <c r="A45" s="82">
        <v>37</v>
      </c>
      <c r="B45" s="82">
        <v>2017</v>
      </c>
      <c r="C45" s="88"/>
      <c r="D45" s="65"/>
      <c r="E45" s="5"/>
      <c r="F45" s="72"/>
      <c r="G45" s="46"/>
      <c r="H45" s="47"/>
      <c r="I45" s="63"/>
      <c r="J45" s="21" t="str">
        <f t="shared" si="19"/>
        <v/>
      </c>
      <c r="K45" s="21" t="str">
        <f t="shared" si="20"/>
        <v/>
      </c>
      <c r="L45" s="21" t="str">
        <f t="shared" si="21"/>
        <v/>
      </c>
      <c r="M45" s="41" t="str">
        <f t="shared" si="9"/>
        <v/>
      </c>
      <c r="N45" s="42" t="str">
        <f t="shared" si="10"/>
        <v/>
      </c>
      <c r="O45" s="43" t="str">
        <f t="shared" si="11"/>
        <v/>
      </c>
      <c r="P45" s="41" t="str">
        <f t="shared" si="12"/>
        <v/>
      </c>
      <c r="Q45" s="42" t="str">
        <f t="shared" si="13"/>
        <v/>
      </c>
      <c r="R45" s="43" t="str">
        <f t="shared" si="14"/>
        <v/>
      </c>
    </row>
    <row r="46" spans="1:21" x14ac:dyDescent="0.45">
      <c r="A46" s="82">
        <v>38</v>
      </c>
      <c r="B46" s="82">
        <v>2017</v>
      </c>
      <c r="C46" s="88"/>
      <c r="D46" s="65"/>
      <c r="E46" s="5"/>
      <c r="F46" s="72"/>
      <c r="G46" s="46"/>
      <c r="H46" s="47"/>
      <c r="I46" s="63"/>
      <c r="J46" s="21" t="str">
        <f t="shared" si="19"/>
        <v/>
      </c>
      <c r="K46" s="21" t="str">
        <f t="shared" si="20"/>
        <v/>
      </c>
      <c r="L46" s="21" t="str">
        <f t="shared" si="21"/>
        <v/>
      </c>
      <c r="M46" s="41" t="str">
        <f t="shared" si="9"/>
        <v/>
      </c>
      <c r="N46" s="42" t="str">
        <f t="shared" si="10"/>
        <v/>
      </c>
      <c r="O46" s="43" t="str">
        <f t="shared" si="11"/>
        <v/>
      </c>
      <c r="P46" s="41" t="str">
        <f t="shared" si="12"/>
        <v/>
      </c>
      <c r="Q46" s="42" t="str">
        <f t="shared" si="13"/>
        <v/>
      </c>
      <c r="R46" s="43" t="str">
        <f t="shared" si="14"/>
        <v/>
      </c>
    </row>
    <row r="47" spans="1:21" x14ac:dyDescent="0.45">
      <c r="A47" s="82">
        <v>39</v>
      </c>
      <c r="B47" s="82">
        <v>2017</v>
      </c>
      <c r="C47" s="88"/>
      <c r="D47" s="65"/>
      <c r="E47" s="5"/>
      <c r="F47" s="72"/>
      <c r="G47" s="46"/>
      <c r="H47" s="47"/>
      <c r="I47" s="63"/>
      <c r="J47" s="21" t="str">
        <f t="shared" si="19"/>
        <v/>
      </c>
      <c r="K47" s="21" t="str">
        <f t="shared" si="20"/>
        <v/>
      </c>
      <c r="L47" s="21" t="str">
        <f t="shared" si="21"/>
        <v/>
      </c>
      <c r="M47" s="41" t="str">
        <f t="shared" si="9"/>
        <v/>
      </c>
      <c r="N47" s="42" t="str">
        <f t="shared" si="10"/>
        <v/>
      </c>
      <c r="O47" s="43" t="str">
        <f t="shared" si="11"/>
        <v/>
      </c>
      <c r="P47" s="41" t="str">
        <f t="shared" si="12"/>
        <v/>
      </c>
      <c r="Q47" s="42" t="str">
        <f t="shared" si="13"/>
        <v/>
      </c>
      <c r="R47" s="43" t="str">
        <f t="shared" si="14"/>
        <v/>
      </c>
    </row>
    <row r="48" spans="1:21" x14ac:dyDescent="0.45">
      <c r="A48" s="82">
        <v>40</v>
      </c>
      <c r="B48" s="82">
        <v>2017</v>
      </c>
      <c r="C48" s="88"/>
      <c r="D48" s="65"/>
      <c r="E48" s="5"/>
      <c r="F48" s="72"/>
      <c r="G48" s="46"/>
      <c r="H48" s="47"/>
      <c r="I48" s="63"/>
      <c r="J48" s="21" t="str">
        <f t="shared" si="19"/>
        <v/>
      </c>
      <c r="K48" s="21" t="str">
        <f t="shared" si="20"/>
        <v/>
      </c>
      <c r="L48" s="21" t="str">
        <f t="shared" si="21"/>
        <v/>
      </c>
      <c r="M48" s="41" t="str">
        <f t="shared" si="9"/>
        <v/>
      </c>
      <c r="N48" s="42" t="str">
        <f t="shared" si="10"/>
        <v/>
      </c>
      <c r="O48" s="43" t="str">
        <f t="shared" si="11"/>
        <v/>
      </c>
      <c r="P48" s="41" t="str">
        <f t="shared" si="12"/>
        <v/>
      </c>
      <c r="Q48" s="42" t="str">
        <f t="shared" si="13"/>
        <v/>
      </c>
      <c r="R48" s="43" t="str">
        <f t="shared" si="14"/>
        <v/>
      </c>
    </row>
    <row r="49" spans="1:18" x14ac:dyDescent="0.45">
      <c r="A49" s="82">
        <v>41</v>
      </c>
      <c r="B49" s="82">
        <v>2017</v>
      </c>
      <c r="C49" s="88"/>
      <c r="D49" s="65"/>
      <c r="E49" s="5"/>
      <c r="F49" s="72"/>
      <c r="G49" s="46"/>
      <c r="H49" s="47"/>
      <c r="I49" s="63"/>
      <c r="J49" s="21" t="str">
        <f t="shared" si="19"/>
        <v/>
      </c>
      <c r="K49" s="21" t="str">
        <f t="shared" si="20"/>
        <v/>
      </c>
      <c r="L49" s="21" t="str">
        <f t="shared" si="21"/>
        <v/>
      </c>
      <c r="M49" s="41" t="str">
        <f t="shared" si="9"/>
        <v/>
      </c>
      <c r="N49" s="42" t="str">
        <f t="shared" si="10"/>
        <v/>
      </c>
      <c r="O49" s="43" t="str">
        <f t="shared" si="11"/>
        <v/>
      </c>
      <c r="P49" s="41" t="str">
        <f t="shared" si="12"/>
        <v/>
      </c>
      <c r="Q49" s="42" t="str">
        <f t="shared" si="13"/>
        <v/>
      </c>
      <c r="R49" s="43" t="str">
        <f t="shared" si="14"/>
        <v/>
      </c>
    </row>
    <row r="50" spans="1:18" x14ac:dyDescent="0.45">
      <c r="A50" s="82">
        <v>42</v>
      </c>
      <c r="B50" s="82">
        <v>2017</v>
      </c>
      <c r="C50" s="88"/>
      <c r="D50" s="65"/>
      <c r="E50" s="5"/>
      <c r="F50" s="72"/>
      <c r="G50" s="46"/>
      <c r="H50" s="47"/>
      <c r="I50" s="63"/>
      <c r="J50" s="21" t="str">
        <f t="shared" si="19"/>
        <v/>
      </c>
      <c r="K50" s="21" t="str">
        <f t="shared" si="20"/>
        <v/>
      </c>
      <c r="L50" s="21" t="str">
        <f t="shared" si="21"/>
        <v/>
      </c>
      <c r="M50" s="41" t="str">
        <f t="shared" si="9"/>
        <v/>
      </c>
      <c r="N50" s="42" t="str">
        <f t="shared" si="10"/>
        <v/>
      </c>
      <c r="O50" s="43" t="str">
        <f t="shared" si="11"/>
        <v/>
      </c>
      <c r="P50" s="41" t="str">
        <f t="shared" si="12"/>
        <v/>
      </c>
      <c r="Q50" s="42" t="str">
        <f t="shared" si="13"/>
        <v/>
      </c>
      <c r="R50" s="43" t="str">
        <f t="shared" si="14"/>
        <v/>
      </c>
    </row>
    <row r="51" spans="1:18" x14ac:dyDescent="0.45">
      <c r="A51" s="82">
        <v>43</v>
      </c>
      <c r="B51" s="82">
        <v>2017</v>
      </c>
      <c r="C51" s="88"/>
      <c r="D51" s="65"/>
      <c r="E51" s="5"/>
      <c r="F51" s="72"/>
      <c r="G51" s="46"/>
      <c r="H51" s="47"/>
      <c r="I51" s="63"/>
      <c r="J51" s="21" t="str">
        <f t="shared" si="19"/>
        <v/>
      </c>
      <c r="K51" s="21" t="str">
        <f t="shared" si="20"/>
        <v/>
      </c>
      <c r="L51" s="21" t="str">
        <f t="shared" si="21"/>
        <v/>
      </c>
      <c r="M51" s="41" t="str">
        <f t="shared" si="9"/>
        <v/>
      </c>
      <c r="N51" s="42" t="str">
        <f t="shared" si="10"/>
        <v/>
      </c>
      <c r="O51" s="43" t="str">
        <f t="shared" si="11"/>
        <v/>
      </c>
      <c r="P51" s="41" t="str">
        <f t="shared" si="12"/>
        <v/>
      </c>
      <c r="Q51" s="42" t="str">
        <f t="shared" si="13"/>
        <v/>
      </c>
      <c r="R51" s="43" t="str">
        <f t="shared" si="14"/>
        <v/>
      </c>
    </row>
    <row r="52" spans="1:18" x14ac:dyDescent="0.45">
      <c r="A52" s="82">
        <v>44</v>
      </c>
      <c r="B52" s="82">
        <v>2017</v>
      </c>
      <c r="C52" s="88"/>
      <c r="D52" s="65"/>
      <c r="E52" s="5"/>
      <c r="F52" s="72"/>
      <c r="G52" s="46"/>
      <c r="H52" s="47"/>
      <c r="I52" s="63"/>
      <c r="J52" s="21" t="str">
        <f t="shared" si="19"/>
        <v/>
      </c>
      <c r="K52" s="21" t="str">
        <f t="shared" si="20"/>
        <v/>
      </c>
      <c r="L52" s="21" t="str">
        <f t="shared" si="21"/>
        <v/>
      </c>
      <c r="M52" s="41" t="str">
        <f t="shared" si="9"/>
        <v/>
      </c>
      <c r="N52" s="42" t="str">
        <f t="shared" si="10"/>
        <v/>
      </c>
      <c r="O52" s="43" t="str">
        <f t="shared" si="11"/>
        <v/>
      </c>
      <c r="P52" s="41" t="str">
        <f t="shared" si="12"/>
        <v/>
      </c>
      <c r="Q52" s="42" t="str">
        <f t="shared" si="13"/>
        <v/>
      </c>
      <c r="R52" s="43" t="str">
        <f t="shared" si="14"/>
        <v/>
      </c>
    </row>
    <row r="53" spans="1:18" x14ac:dyDescent="0.45">
      <c r="A53" s="82">
        <v>45</v>
      </c>
      <c r="B53" s="82">
        <v>2017</v>
      </c>
      <c r="C53" s="88"/>
      <c r="D53" s="65"/>
      <c r="E53" s="5"/>
      <c r="F53" s="72"/>
      <c r="G53" s="46"/>
      <c r="H53" s="47"/>
      <c r="I53" s="63"/>
      <c r="J53" s="21" t="str">
        <f t="shared" si="19"/>
        <v/>
      </c>
      <c r="K53" s="21" t="str">
        <f t="shared" si="20"/>
        <v/>
      </c>
      <c r="L53" s="21" t="str">
        <f t="shared" si="21"/>
        <v/>
      </c>
      <c r="M53" s="41" t="str">
        <f t="shared" si="9"/>
        <v/>
      </c>
      <c r="N53" s="42" t="str">
        <f t="shared" si="10"/>
        <v/>
      </c>
      <c r="O53" s="43" t="str">
        <f t="shared" si="11"/>
        <v/>
      </c>
      <c r="P53" s="41" t="str">
        <f t="shared" si="12"/>
        <v/>
      </c>
      <c r="Q53" s="42" t="str">
        <f t="shared" si="13"/>
        <v/>
      </c>
      <c r="R53" s="43" t="str">
        <f t="shared" si="14"/>
        <v/>
      </c>
    </row>
    <row r="54" spans="1:18" x14ac:dyDescent="0.45">
      <c r="A54" s="82">
        <v>46</v>
      </c>
      <c r="B54" s="82">
        <v>2017</v>
      </c>
      <c r="C54" s="88"/>
      <c r="D54" s="65"/>
      <c r="E54" s="5"/>
      <c r="F54" s="72"/>
      <c r="G54" s="46"/>
      <c r="H54" s="47"/>
      <c r="I54" s="63"/>
      <c r="J54" s="21" t="str">
        <f t="shared" si="19"/>
        <v/>
      </c>
      <c r="K54" s="21" t="str">
        <f t="shared" si="20"/>
        <v/>
      </c>
      <c r="L54" s="21" t="str">
        <f t="shared" si="21"/>
        <v/>
      </c>
      <c r="M54" s="41" t="str">
        <f t="shared" si="9"/>
        <v/>
      </c>
      <c r="N54" s="42" t="str">
        <f t="shared" si="10"/>
        <v/>
      </c>
      <c r="O54" s="43" t="str">
        <f t="shared" si="11"/>
        <v/>
      </c>
      <c r="P54" s="41" t="str">
        <f t="shared" si="12"/>
        <v/>
      </c>
      <c r="Q54" s="42" t="str">
        <f t="shared" si="13"/>
        <v/>
      </c>
      <c r="R54" s="43" t="str">
        <f t="shared" si="14"/>
        <v/>
      </c>
    </row>
    <row r="55" spans="1:18" x14ac:dyDescent="0.45">
      <c r="A55" s="82">
        <v>47</v>
      </c>
      <c r="B55" s="82">
        <v>2017</v>
      </c>
      <c r="C55" s="88"/>
      <c r="D55" s="65"/>
      <c r="E55" s="5"/>
      <c r="F55" s="72"/>
      <c r="G55" s="46"/>
      <c r="H55" s="47"/>
      <c r="I55" s="63"/>
      <c r="J55" s="21" t="str">
        <f t="shared" si="19"/>
        <v/>
      </c>
      <c r="K55" s="21" t="str">
        <f t="shared" si="20"/>
        <v/>
      </c>
      <c r="L55" s="21" t="str">
        <f t="shared" si="21"/>
        <v/>
      </c>
      <c r="M55" s="41" t="str">
        <f t="shared" si="9"/>
        <v/>
      </c>
      <c r="N55" s="42" t="str">
        <f t="shared" si="10"/>
        <v/>
      </c>
      <c r="O55" s="43" t="str">
        <f t="shared" si="11"/>
        <v/>
      </c>
      <c r="P55" s="41" t="str">
        <f t="shared" si="12"/>
        <v/>
      </c>
      <c r="Q55" s="42" t="str">
        <f t="shared" si="13"/>
        <v/>
      </c>
      <c r="R55" s="43" t="str">
        <f t="shared" si="14"/>
        <v/>
      </c>
    </row>
    <row r="56" spans="1:18" x14ac:dyDescent="0.45">
      <c r="A56" s="82">
        <v>48</v>
      </c>
      <c r="B56" s="82">
        <v>2017</v>
      </c>
      <c r="C56" s="88"/>
      <c r="D56" s="65"/>
      <c r="E56" s="5"/>
      <c r="F56" s="72"/>
      <c r="G56" s="46"/>
      <c r="H56" s="47"/>
      <c r="I56" s="63"/>
      <c r="J56" s="21" t="str">
        <f t="shared" si="19"/>
        <v/>
      </c>
      <c r="K56" s="21" t="str">
        <f t="shared" si="20"/>
        <v/>
      </c>
      <c r="L56" s="21" t="str">
        <f t="shared" si="21"/>
        <v/>
      </c>
      <c r="M56" s="41" t="str">
        <f t="shared" si="9"/>
        <v/>
      </c>
      <c r="N56" s="42" t="str">
        <f t="shared" si="10"/>
        <v/>
      </c>
      <c r="O56" s="43" t="str">
        <f t="shared" si="11"/>
        <v/>
      </c>
      <c r="P56" s="41" t="str">
        <f t="shared" si="12"/>
        <v/>
      </c>
      <c r="Q56" s="42" t="str">
        <f t="shared" si="13"/>
        <v/>
      </c>
      <c r="R56" s="43" t="str">
        <f t="shared" si="14"/>
        <v/>
      </c>
    </row>
    <row r="57" spans="1:18" x14ac:dyDescent="0.45">
      <c r="A57" s="82">
        <v>49</v>
      </c>
      <c r="B57" s="82">
        <v>2017</v>
      </c>
      <c r="C57" s="88"/>
      <c r="D57" s="65"/>
      <c r="E57" s="5"/>
      <c r="F57" s="72"/>
      <c r="G57" s="46"/>
      <c r="H57" s="47"/>
      <c r="I57" s="63"/>
      <c r="J57" s="21" t="str">
        <f t="shared" si="19"/>
        <v/>
      </c>
      <c r="K57" s="21" t="str">
        <f t="shared" si="20"/>
        <v/>
      </c>
      <c r="L57" s="21" t="str">
        <f t="shared" si="21"/>
        <v/>
      </c>
      <c r="M57" s="41" t="str">
        <f t="shared" si="9"/>
        <v/>
      </c>
      <c r="N57" s="42" t="str">
        <f t="shared" si="10"/>
        <v/>
      </c>
      <c r="O57" s="43" t="str">
        <f t="shared" si="11"/>
        <v/>
      </c>
      <c r="P57" s="41" t="str">
        <f t="shared" si="12"/>
        <v/>
      </c>
      <c r="Q57" s="42" t="str">
        <f t="shared" si="13"/>
        <v/>
      </c>
      <c r="R57" s="43" t="str">
        <f t="shared" si="14"/>
        <v/>
      </c>
    </row>
    <row r="58" spans="1:18" ht="18.600000000000001" thickBot="1" x14ac:dyDescent="0.5">
      <c r="A58" s="82">
        <v>50</v>
      </c>
      <c r="B58" s="82">
        <v>2017</v>
      </c>
      <c r="C58" s="88"/>
      <c r="D58" s="65"/>
      <c r="E58" s="6"/>
      <c r="F58" s="72"/>
      <c r="G58" s="46"/>
      <c r="H58" s="47"/>
      <c r="I58" s="63"/>
      <c r="J58" s="21" t="str">
        <f t="shared" si="19"/>
        <v/>
      </c>
      <c r="K58" s="21" t="str">
        <f t="shared" si="20"/>
        <v/>
      </c>
      <c r="L58" s="21" t="str">
        <f t="shared" si="21"/>
        <v/>
      </c>
      <c r="M58" s="41" t="str">
        <f t="shared" si="9"/>
        <v/>
      </c>
      <c r="N58" s="42" t="str">
        <f t="shared" si="10"/>
        <v/>
      </c>
      <c r="O58" s="43" t="str">
        <f t="shared" si="11"/>
        <v/>
      </c>
      <c r="P58" s="41" t="str">
        <f t="shared" si="12"/>
        <v/>
      </c>
      <c r="Q58" s="42" t="str">
        <f t="shared" si="13"/>
        <v/>
      </c>
      <c r="R58" s="43" t="str">
        <f t="shared" si="14"/>
        <v/>
      </c>
    </row>
    <row r="59" spans="1:18" ht="18.600000000000001" thickBot="1" x14ac:dyDescent="0.5">
      <c r="A59" s="82"/>
      <c r="B59" s="82">
        <v>2017</v>
      </c>
      <c r="C59" s="100" t="s">
        <v>5</v>
      </c>
      <c r="D59" s="100"/>
      <c r="E59" s="100"/>
      <c r="F59" s="101"/>
      <c r="G59" s="15">
        <f>COUNTIF(G9:G58,1.27)</f>
        <v>16</v>
      </c>
      <c r="H59" s="15">
        <f>COUNTIF(H9:H58,1.5)</f>
        <v>15</v>
      </c>
      <c r="I59" s="17">
        <f>COUNTIF(I9:I58,2)</f>
        <v>12</v>
      </c>
      <c r="J59" s="53">
        <f>MAX(J8:J58)</f>
        <v>171147.48642663262</v>
      </c>
      <c r="K59" s="54">
        <f>MAX(K8:K58)</f>
        <v>176628.00331833339</v>
      </c>
      <c r="L59" s="55">
        <f>MAX(L8:L58)</f>
        <v>167610.33294559186</v>
      </c>
      <c r="M59" s="50" t="s">
        <v>26</v>
      </c>
      <c r="N59" s="51">
        <f>C58-C9</f>
        <v>-43836</v>
      </c>
      <c r="O59" s="52" t="s">
        <v>27</v>
      </c>
      <c r="P59" s="9"/>
      <c r="Q59" s="3"/>
      <c r="R59" s="4"/>
    </row>
    <row r="60" spans="1:18" ht="18.600000000000001" thickBot="1" x14ac:dyDescent="0.5">
      <c r="A60" s="82"/>
      <c r="B60" s="82">
        <v>2017</v>
      </c>
      <c r="C60" s="102" t="s">
        <v>6</v>
      </c>
      <c r="D60" s="102"/>
      <c r="E60" s="102"/>
      <c r="F60" s="103"/>
      <c r="G60" s="7">
        <f>COUNTIF(G9:G58,-1)</f>
        <v>2</v>
      </c>
      <c r="H60" s="7">
        <f>COUNTIF(H9:H58,-1)</f>
        <v>3</v>
      </c>
      <c r="I60" s="8">
        <f>COUNTIF(I9:I58,-1)</f>
        <v>6</v>
      </c>
      <c r="J60" s="98" t="s">
        <v>25</v>
      </c>
      <c r="K60" s="92"/>
      <c r="L60" s="99"/>
      <c r="M60" s="98" t="s">
        <v>28</v>
      </c>
      <c r="N60" s="92"/>
      <c r="O60" s="99"/>
      <c r="P60" s="9"/>
      <c r="Q60" s="3"/>
      <c r="R60" s="4"/>
    </row>
    <row r="61" spans="1:18" ht="18.600000000000001" thickBot="1" x14ac:dyDescent="0.5">
      <c r="A61" s="82"/>
      <c r="B61" s="82">
        <v>2017</v>
      </c>
      <c r="C61" s="93" t="s">
        <v>29</v>
      </c>
      <c r="D61" s="93"/>
      <c r="E61" s="93"/>
      <c r="F61" s="94"/>
      <c r="G61" s="73">
        <f>COUNTIF(G9:G58,0)</f>
        <v>0</v>
      </c>
      <c r="H61" s="73">
        <f>COUNTIF(H9:H58,0)</f>
        <v>0</v>
      </c>
      <c r="I61" s="74">
        <f>COUNTIF(I9:I58,0)</f>
        <v>0</v>
      </c>
      <c r="J61" s="59">
        <f>J59/J8</f>
        <v>1.7114748642663262</v>
      </c>
      <c r="K61" s="60">
        <f>K59/K8</f>
        <v>1.7662800331833339</v>
      </c>
      <c r="L61" s="61">
        <f>L59/L8</f>
        <v>1.6761033294559187</v>
      </c>
      <c r="M61" s="48">
        <f>(J61-100%)*30/N59</f>
        <v>-4.8691134975795662E-4</v>
      </c>
      <c r="N61" s="48">
        <f>(K61-100%)*30/N59</f>
        <v>-5.2441830904963996E-4</v>
      </c>
      <c r="O61" s="49">
        <f>(L61-100%)*30/N59</f>
        <v>-4.6270416743492929E-4</v>
      </c>
      <c r="P61" s="10"/>
      <c r="Q61" s="2"/>
      <c r="R61" s="11"/>
    </row>
    <row r="62" spans="1:18" ht="18.600000000000001" thickBot="1" x14ac:dyDescent="0.5">
      <c r="A62" s="83"/>
      <c r="B62" s="82">
        <v>2017</v>
      </c>
      <c r="C62" s="92" t="s">
        <v>4</v>
      </c>
      <c r="D62" s="92"/>
      <c r="E62" s="92"/>
      <c r="F62" s="92"/>
      <c r="G62" s="62">
        <f t="shared" ref="G62:H62" si="22">G59/(G59+G60+G61)</f>
        <v>0.88888888888888884</v>
      </c>
      <c r="H62" s="57">
        <f t="shared" si="22"/>
        <v>0.83333333333333337</v>
      </c>
      <c r="I62" s="58">
        <f>I59/(I59+I60+I61)</f>
        <v>0.66666666666666663</v>
      </c>
    </row>
    <row r="64" spans="1:18" x14ac:dyDescent="0.45">
      <c r="G64" s="56"/>
      <c r="H64" s="56"/>
      <c r="I64" s="56"/>
    </row>
  </sheetData>
  <mergeCells count="11">
    <mergeCell ref="C62:F62"/>
    <mergeCell ref="C61:F61"/>
    <mergeCell ref="M8:O8"/>
    <mergeCell ref="M6:O6"/>
    <mergeCell ref="P6:R6"/>
    <mergeCell ref="J6:L6"/>
    <mergeCell ref="P8:R8"/>
    <mergeCell ref="C59:F59"/>
    <mergeCell ref="C60:F60"/>
    <mergeCell ref="J60:L60"/>
    <mergeCell ref="M60:O60"/>
  </mergeCells>
  <phoneticPr fontId="1"/>
  <conditionalFormatting sqref="F9:F11 F14:F58">
    <cfRule type="cellIs" dxfId="5" priority="5" stopIfTrue="1" operator="equal">
      <formula>"買"</formula>
    </cfRule>
    <cfRule type="cellIs" dxfId="4" priority="6" stopIfTrue="1" operator="equal">
      <formula>"売"</formula>
    </cfRule>
  </conditionalFormatting>
  <conditionalFormatting sqref="F12">
    <cfRule type="cellIs" dxfId="3" priority="3" stopIfTrue="1" operator="equal">
      <formula>"買"</formula>
    </cfRule>
    <cfRule type="cellIs" dxfId="2" priority="4" stopIfTrue="1" operator="equal">
      <formula>"売"</formula>
    </cfRule>
  </conditionalFormatting>
  <conditionalFormatting sqref="F13">
    <cfRule type="cellIs" dxfId="1" priority="1" stopIfTrue="1" operator="equal">
      <formula>"買"</formula>
    </cfRule>
    <cfRule type="cellIs" dxfId="0" priority="2" stopIfTrue="1" operator="equal">
      <formula>"売"</formula>
    </cfRule>
  </conditionalFormatting>
  <dataValidations count="4">
    <dataValidation type="list" allowBlank="1" showInputMessage="1" showErrorMessage="1" sqref="F9:F58" xr:uid="{B28720AD-0F2B-441C-AEB0-D54F09C5D798}">
      <formula1>"買,売"</formula1>
    </dataValidation>
    <dataValidation type="list" allowBlank="1" showInputMessage="1" showErrorMessage="1" sqref="G9:G43" xr:uid="{CD061333-BB23-4A69-925C-019296E13B40}">
      <formula1>"-1,1.27"</formula1>
    </dataValidation>
    <dataValidation type="list" allowBlank="1" showInputMessage="1" showErrorMessage="1" sqref="H9:H58" xr:uid="{9D1DF90F-92EA-4123-AF91-5925C30D195B}">
      <formula1>"-1,1.5"</formula1>
    </dataValidation>
    <dataValidation type="list" allowBlank="1" showInputMessage="1" showErrorMessage="1" sqref="I9:I58" xr:uid="{5A87DF22-4DA0-4670-BE27-DC51DD40975A}">
      <formula1>"-1,2.0"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EE984-E27C-4502-96EB-452F1678756A}">
  <dimension ref="A1:A292"/>
  <sheetViews>
    <sheetView tabSelected="1" topLeftCell="B259" workbookViewId="0">
      <selection activeCell="V264" sqref="V264"/>
    </sheetView>
  </sheetViews>
  <sheetFormatPr defaultRowHeight="18" x14ac:dyDescent="0.45"/>
  <sheetData>
    <row r="1" spans="1:1" x14ac:dyDescent="0.45">
      <c r="A1">
        <v>1</v>
      </c>
    </row>
    <row r="30" spans="1:1" x14ac:dyDescent="0.45">
      <c r="A30">
        <v>2</v>
      </c>
    </row>
    <row r="58" spans="1:1" x14ac:dyDescent="0.45">
      <c r="A58">
        <v>3</v>
      </c>
    </row>
    <row r="60" spans="1:1" x14ac:dyDescent="0.45">
      <c r="A60">
        <v>3</v>
      </c>
    </row>
    <row r="88" spans="1:1" x14ac:dyDescent="0.45">
      <c r="A88" t="s">
        <v>47</v>
      </c>
    </row>
    <row r="118" spans="1:1" x14ac:dyDescent="0.45">
      <c r="A118">
        <v>6</v>
      </c>
    </row>
    <row r="147" spans="1:1" x14ac:dyDescent="0.45">
      <c r="A147">
        <v>7</v>
      </c>
    </row>
    <row r="177" spans="1:1" x14ac:dyDescent="0.45">
      <c r="A177">
        <v>8</v>
      </c>
    </row>
    <row r="206" spans="1:1" x14ac:dyDescent="0.45">
      <c r="A206">
        <v>9</v>
      </c>
    </row>
    <row r="234" spans="1:1" x14ac:dyDescent="0.45">
      <c r="A234">
        <v>10</v>
      </c>
    </row>
    <row r="263" spans="1:1" x14ac:dyDescent="0.45">
      <c r="A263">
        <v>11</v>
      </c>
    </row>
    <row r="292" spans="1:1" x14ac:dyDescent="0.45">
      <c r="A292">
        <v>12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K29"/>
  <sheetViews>
    <sheetView zoomScale="145" zoomScaleSheetLayoutView="100" workbookViewId="0">
      <selection activeCell="B12" sqref="B12:K19"/>
    </sheetView>
  </sheetViews>
  <sheetFormatPr defaultColWidth="8.09765625" defaultRowHeight="13.2" x14ac:dyDescent="0.45"/>
  <cols>
    <col min="1" max="1" width="8.69921875" style="45" bestFit="1" customWidth="1"/>
    <col min="2" max="16384" width="8.09765625" style="45"/>
  </cols>
  <sheetData>
    <row r="1" spans="1:11" x14ac:dyDescent="0.45">
      <c r="B1" s="45" t="s">
        <v>22</v>
      </c>
    </row>
    <row r="2" spans="1:11" x14ac:dyDescent="0.45">
      <c r="A2" s="89"/>
      <c r="B2" s="104"/>
      <c r="C2" s="105"/>
      <c r="D2" s="105"/>
      <c r="E2" s="105"/>
      <c r="F2" s="105"/>
      <c r="G2" s="105"/>
      <c r="H2" s="105"/>
      <c r="I2" s="105"/>
      <c r="J2" s="105"/>
      <c r="K2" s="105"/>
    </row>
    <row r="3" spans="1:11" x14ac:dyDescent="0.45">
      <c r="A3" s="89"/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x14ac:dyDescent="0.45"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x14ac:dyDescent="0.45"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x14ac:dyDescent="0.45"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x14ac:dyDescent="0.45"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x14ac:dyDescent="0.45"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x14ac:dyDescent="0.45">
      <c r="B9" s="105"/>
      <c r="C9" s="105"/>
      <c r="D9" s="105"/>
      <c r="E9" s="105"/>
      <c r="F9" s="105"/>
      <c r="G9" s="105"/>
      <c r="H9" s="105"/>
      <c r="I9" s="105"/>
      <c r="J9" s="105"/>
      <c r="K9" s="105"/>
    </row>
    <row r="11" spans="1:11" x14ac:dyDescent="0.45">
      <c r="B11" s="45" t="s">
        <v>23</v>
      </c>
    </row>
    <row r="12" spans="1:11" x14ac:dyDescent="0.45">
      <c r="B12" s="106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x14ac:dyDescent="0.45">
      <c r="B13" s="107"/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1" x14ac:dyDescent="0.45"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x14ac:dyDescent="0.45"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1" x14ac:dyDescent="0.45"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2:11" x14ac:dyDescent="0.45"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2:11" x14ac:dyDescent="0.45"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2:11" x14ac:dyDescent="0.45">
      <c r="B19" s="107"/>
      <c r="C19" s="107"/>
      <c r="D19" s="107"/>
      <c r="E19" s="107"/>
      <c r="F19" s="107"/>
      <c r="G19" s="107"/>
      <c r="H19" s="107"/>
      <c r="I19" s="107"/>
      <c r="J19" s="107"/>
      <c r="K19" s="107"/>
    </row>
    <row r="21" spans="2:11" x14ac:dyDescent="0.45">
      <c r="B21" s="45" t="s">
        <v>24</v>
      </c>
    </row>
    <row r="22" spans="2:11" x14ac:dyDescent="0.45"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2:11" x14ac:dyDescent="0.45"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2:11" x14ac:dyDescent="0.45"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2:11" x14ac:dyDescent="0.45"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2:11" x14ac:dyDescent="0.45"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2:11" x14ac:dyDescent="0.45"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2:11" x14ac:dyDescent="0.45"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2:11" x14ac:dyDescent="0.45"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</sheetData>
  <mergeCells count="3">
    <mergeCell ref="B2:K9"/>
    <mergeCell ref="B12:K19"/>
    <mergeCell ref="B22:K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"/>
  <sheetViews>
    <sheetView zoomScale="80" zoomScaleNormal="80" workbookViewId="0">
      <selection activeCell="I13" sqref="I13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6.59765625" customWidth="1"/>
    <col min="8" max="8" width="16.8984375" customWidth="1"/>
    <col min="9" max="9" width="9.5" bestFit="1" customWidth="1"/>
    <col min="10" max="10" width="16.09765625" bestFit="1" customWidth="1"/>
    <col min="11" max="11" width="10.59765625" customWidth="1"/>
    <col min="12" max="12" width="14.796875" customWidth="1"/>
  </cols>
  <sheetData>
    <row r="1" spans="1:12" x14ac:dyDescent="0.45">
      <c r="A1" s="27" t="s">
        <v>13</v>
      </c>
      <c r="B1" s="28"/>
      <c r="C1" s="29"/>
      <c r="D1" s="30"/>
      <c r="E1" s="29"/>
      <c r="F1" s="30"/>
      <c r="G1" s="29"/>
      <c r="H1" s="30"/>
    </row>
    <row r="2" spans="1:12" x14ac:dyDescent="0.45">
      <c r="A2" s="31"/>
      <c r="B2" s="29"/>
      <c r="C2" s="29"/>
      <c r="D2" s="30"/>
      <c r="E2" s="29"/>
      <c r="F2" s="30"/>
      <c r="G2" s="29"/>
      <c r="H2" s="30"/>
    </row>
    <row r="3" spans="1:12" x14ac:dyDescent="0.45">
      <c r="A3" s="32" t="s">
        <v>14</v>
      </c>
      <c r="B3" s="32" t="s">
        <v>15</v>
      </c>
      <c r="C3" s="32" t="s">
        <v>16</v>
      </c>
      <c r="D3" s="33" t="s">
        <v>17</v>
      </c>
      <c r="E3" s="32" t="s">
        <v>18</v>
      </c>
      <c r="F3" s="33" t="s">
        <v>17</v>
      </c>
      <c r="G3" s="32" t="s">
        <v>19</v>
      </c>
      <c r="H3" s="33" t="s">
        <v>17</v>
      </c>
      <c r="I3" s="32" t="s">
        <v>41</v>
      </c>
      <c r="J3" s="33" t="s">
        <v>17</v>
      </c>
      <c r="K3" s="32" t="s">
        <v>44</v>
      </c>
      <c r="L3" s="33" t="s">
        <v>17</v>
      </c>
    </row>
    <row r="4" spans="1:12" x14ac:dyDescent="0.45">
      <c r="A4" s="34" t="s">
        <v>33</v>
      </c>
      <c r="B4" s="64" t="s">
        <v>30</v>
      </c>
      <c r="C4" s="64"/>
      <c r="D4" s="35"/>
      <c r="E4" s="64" t="s">
        <v>34</v>
      </c>
      <c r="F4" s="36"/>
      <c r="G4" s="64">
        <v>60</v>
      </c>
      <c r="H4" s="35">
        <v>44150</v>
      </c>
      <c r="I4" s="64">
        <v>34</v>
      </c>
      <c r="J4" s="35">
        <v>44173</v>
      </c>
      <c r="K4" s="91"/>
      <c r="L4" s="91"/>
    </row>
    <row r="5" spans="1:12" x14ac:dyDescent="0.45">
      <c r="A5" s="34" t="s">
        <v>33</v>
      </c>
      <c r="B5" s="64" t="s">
        <v>30</v>
      </c>
      <c r="C5" s="108" t="s">
        <v>42</v>
      </c>
      <c r="D5" s="108"/>
      <c r="E5" s="108"/>
      <c r="F5" s="108"/>
      <c r="G5" s="108"/>
      <c r="H5" s="108"/>
      <c r="I5" s="64">
        <v>8</v>
      </c>
      <c r="J5" s="90">
        <v>44182</v>
      </c>
      <c r="L5" s="91"/>
    </row>
    <row r="6" spans="1:12" x14ac:dyDescent="0.45">
      <c r="A6" s="34" t="s">
        <v>33</v>
      </c>
      <c r="B6" s="64" t="s">
        <v>30</v>
      </c>
      <c r="C6" s="64"/>
      <c r="D6" s="36"/>
      <c r="E6" s="64"/>
      <c r="F6" s="36"/>
      <c r="G6" s="64"/>
      <c r="H6" s="36"/>
      <c r="I6" s="91" t="s">
        <v>43</v>
      </c>
      <c r="J6" s="91"/>
      <c r="K6" s="91"/>
      <c r="L6" s="91"/>
    </row>
    <row r="7" spans="1:12" x14ac:dyDescent="0.45">
      <c r="A7" s="34" t="s">
        <v>33</v>
      </c>
      <c r="B7" s="64"/>
      <c r="C7" s="64"/>
      <c r="D7" s="36"/>
      <c r="E7" s="64"/>
      <c r="F7" s="36"/>
      <c r="G7" s="64"/>
      <c r="H7" s="36"/>
      <c r="I7" s="91"/>
      <c r="J7" s="91"/>
      <c r="K7" s="91"/>
      <c r="L7" s="91"/>
    </row>
    <row r="8" spans="1:12" x14ac:dyDescent="0.45">
      <c r="A8" s="34" t="s">
        <v>33</v>
      </c>
      <c r="B8" s="64"/>
      <c r="C8" s="64"/>
      <c r="D8" s="36"/>
      <c r="E8" s="64"/>
      <c r="F8" s="36"/>
      <c r="G8" s="64"/>
      <c r="H8" s="36"/>
      <c r="I8" s="91"/>
      <c r="J8" s="91"/>
      <c r="K8" s="91"/>
      <c r="L8" s="91"/>
    </row>
    <row r="9" spans="1:12" x14ac:dyDescent="0.45">
      <c r="A9" s="34" t="s">
        <v>33</v>
      </c>
      <c r="B9" s="64"/>
      <c r="C9" s="64"/>
      <c r="D9" s="36"/>
      <c r="E9" s="64"/>
      <c r="F9" s="36"/>
      <c r="G9" s="64"/>
      <c r="H9" s="36"/>
      <c r="I9" s="91"/>
      <c r="J9" s="91"/>
      <c r="K9" s="91"/>
      <c r="L9" s="91"/>
    </row>
    <row r="10" spans="1:12" x14ac:dyDescent="0.45">
      <c r="A10" s="34" t="s">
        <v>33</v>
      </c>
      <c r="B10" s="64"/>
      <c r="C10" s="64"/>
      <c r="D10" s="36"/>
      <c r="E10" s="64"/>
      <c r="F10" s="36"/>
      <c r="G10" s="64"/>
      <c r="H10" s="36"/>
      <c r="I10" s="91"/>
      <c r="J10" s="91"/>
      <c r="K10" s="91"/>
      <c r="L10" s="91"/>
    </row>
    <row r="11" spans="1:12" x14ac:dyDescent="0.45">
      <c r="A11" s="31"/>
      <c r="B11" s="29"/>
      <c r="C11" s="29"/>
      <c r="D11" s="30"/>
      <c r="E11" s="29"/>
      <c r="F11" s="30"/>
      <c r="G11" s="29"/>
      <c r="H11" s="30"/>
    </row>
    <row r="12" spans="1:12" x14ac:dyDescent="0.45">
      <c r="A12" s="31"/>
      <c r="B12" s="29"/>
      <c r="C12" s="29"/>
      <c r="D12" s="30"/>
      <c r="E12" s="29"/>
      <c r="F12" s="30"/>
      <c r="G12" s="29"/>
      <c r="H12" s="30"/>
    </row>
  </sheetData>
  <mergeCells count="1">
    <mergeCell ref="C5:H5"/>
  </mergeCells>
  <phoneticPr fontId="5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admin</cp:lastModifiedBy>
  <dcterms:created xsi:type="dcterms:W3CDTF">2020-09-18T03:10:57Z</dcterms:created>
  <dcterms:modified xsi:type="dcterms:W3CDTF">2020-12-21T11:18:48Z</dcterms:modified>
</cp:coreProperties>
</file>