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岳維\Desktop\トレード管理シート-1\トレード管理シート\トレード管理シート\"/>
    </mc:Choice>
  </mc:AlternateContent>
  <bookViews>
    <workbookView xWindow="-120" yWindow="-120" windowWidth="29040" windowHeight="15840"/>
  </bookViews>
  <sheets>
    <sheet name="検証シート" sheetId="1" r:id="rId1"/>
    <sheet name="画像" sheetId="6" r:id="rId2"/>
    <sheet name="気づき" sheetId="5" r:id="rId3"/>
    <sheet name="検証終了通貨" sheetId="2" r:id="rId4"/>
  </sheet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59" i="1" l="1"/>
  <c r="F59" i="1" l="1"/>
  <c r="D59" i="1"/>
  <c r="D61" i="1" l="1"/>
  <c r="E61" i="1"/>
  <c r="F61" i="1"/>
  <c r="E59" i="1"/>
  <c r="I8" i="1" l="1"/>
  <c r="H8" i="1"/>
  <c r="G8" i="1"/>
  <c r="F60" i="1"/>
  <c r="F62" i="1" s="1"/>
  <c r="E60" i="1"/>
  <c r="E62" i="1" s="1"/>
  <c r="D60" i="1"/>
  <c r="D62" i="1" s="1"/>
  <c r="J9" i="1" l="1"/>
  <c r="M9" i="1" s="1"/>
  <c r="G9" i="1" s="1"/>
  <c r="K9" i="1"/>
  <c r="N9" i="1" s="1"/>
  <c r="L9" i="1"/>
  <c r="O9" i="1" s="1"/>
  <c r="I9" i="1" s="1"/>
  <c r="L10" i="1" l="1"/>
  <c r="O10" i="1" s="1"/>
  <c r="I10" i="1" s="1"/>
  <c r="H9" i="1"/>
  <c r="K10" i="1" s="1"/>
  <c r="N10" i="1" s="1"/>
  <c r="H10" i="1" s="1"/>
  <c r="J10" i="1"/>
  <c r="M10" i="1" s="1"/>
  <c r="G10" i="1" s="1"/>
  <c r="J11" i="1" l="1"/>
  <c r="M11" i="1" s="1"/>
  <c r="L11" i="1" l="1"/>
  <c r="O11" i="1" s="1"/>
  <c r="I11" i="1" s="1"/>
  <c r="G11" i="1"/>
  <c r="K11" i="1"/>
  <c r="N11" i="1" s="1"/>
  <c r="H11" i="1" s="1"/>
  <c r="J12" i="1" l="1"/>
  <c r="M12" i="1" s="1"/>
  <c r="L12" i="1"/>
  <c r="O12" i="1" s="1"/>
  <c r="I12" i="1" s="1"/>
  <c r="K12" i="1"/>
  <c r="N12" i="1" s="1"/>
  <c r="H12" i="1" s="1"/>
  <c r="G12" i="1" l="1"/>
  <c r="L13" i="1"/>
  <c r="O13" i="1" s="1"/>
  <c r="I13" i="1" s="1"/>
  <c r="K13" i="1"/>
  <c r="N13" i="1" s="1"/>
  <c r="L14" i="1" l="1"/>
  <c r="O14" i="1" s="1"/>
  <c r="I14" i="1" s="1"/>
  <c r="J13" i="1"/>
  <c r="M13" i="1" s="1"/>
  <c r="G13" i="1" s="1"/>
  <c r="H13" i="1"/>
  <c r="J14" i="1" l="1"/>
  <c r="M14" i="1" s="1"/>
  <c r="G14" i="1" s="1"/>
  <c r="L15" i="1"/>
  <c r="O15" i="1" s="1"/>
  <c r="I15" i="1" s="1"/>
  <c r="K14" i="1"/>
  <c r="N14" i="1" s="1"/>
  <c r="H14" i="1" s="1"/>
  <c r="L16" i="1" l="1"/>
  <c r="O16" i="1" s="1"/>
  <c r="I16" i="1" s="1"/>
  <c r="K15" i="1"/>
  <c r="N15" i="1" s="1"/>
  <c r="H15" i="1" s="1"/>
  <c r="J15" i="1"/>
  <c r="M15" i="1" s="1"/>
  <c r="G15" i="1" s="1"/>
  <c r="J16" i="1" l="1"/>
  <c r="M16" i="1" s="1"/>
  <c r="G16" i="1" s="1"/>
  <c r="K16" i="1"/>
  <c r="N16" i="1" s="1"/>
  <c r="H16" i="1" s="1"/>
  <c r="L17" i="1"/>
  <c r="O17" i="1" s="1"/>
  <c r="I17" i="1" s="1"/>
  <c r="L18" i="1" l="1"/>
  <c r="O18" i="1" s="1"/>
  <c r="I18" i="1" s="1"/>
  <c r="K17" i="1"/>
  <c r="N17" i="1" s="1"/>
  <c r="H17" i="1" s="1"/>
  <c r="J17" i="1"/>
  <c r="M17" i="1" s="1"/>
  <c r="G17" i="1" s="1"/>
  <c r="J18" i="1" l="1"/>
  <c r="M18" i="1" s="1"/>
  <c r="G18" i="1" s="1"/>
  <c r="K18" i="1"/>
  <c r="N18" i="1" s="1"/>
  <c r="H18" i="1" s="1"/>
  <c r="L19" i="1"/>
  <c r="O19" i="1" s="1"/>
  <c r="I19" i="1" s="1"/>
  <c r="L20" i="1" l="1"/>
  <c r="O20" i="1" s="1"/>
  <c r="I20" i="1" s="1"/>
  <c r="K19" i="1"/>
  <c r="N19" i="1" s="1"/>
  <c r="H19" i="1" s="1"/>
  <c r="J19" i="1"/>
  <c r="M19" i="1" s="1"/>
  <c r="G19" i="1" s="1"/>
  <c r="J20" i="1" l="1"/>
  <c r="M20" i="1" s="1"/>
  <c r="G20" i="1" s="1"/>
  <c r="K20" i="1"/>
  <c r="N20" i="1" s="1"/>
  <c r="H20" i="1" s="1"/>
  <c r="L21" i="1"/>
  <c r="O21" i="1" s="1"/>
  <c r="I21" i="1" s="1"/>
  <c r="L22" i="1" l="1"/>
  <c r="O22" i="1" s="1"/>
  <c r="I22" i="1" s="1"/>
  <c r="K21" i="1"/>
  <c r="N21" i="1" s="1"/>
  <c r="H21" i="1" s="1"/>
  <c r="J21" i="1"/>
  <c r="M21" i="1" s="1"/>
  <c r="G21" i="1" s="1"/>
  <c r="J22" i="1" l="1"/>
  <c r="M22" i="1" s="1"/>
  <c r="G22" i="1" s="1"/>
  <c r="K22" i="1"/>
  <c r="N22" i="1" s="1"/>
  <c r="H22" i="1" s="1"/>
  <c r="L23" i="1"/>
  <c r="O23" i="1" s="1"/>
  <c r="I23" i="1" s="1"/>
  <c r="L24" i="1" l="1"/>
  <c r="O24" i="1" s="1"/>
  <c r="I24" i="1" s="1"/>
  <c r="K23" i="1"/>
  <c r="N23" i="1" s="1"/>
  <c r="H23" i="1" s="1"/>
  <c r="J23" i="1"/>
  <c r="M23" i="1" s="1"/>
  <c r="G23" i="1" s="1"/>
  <c r="J24" i="1" l="1"/>
  <c r="M24" i="1" s="1"/>
  <c r="G24" i="1" s="1"/>
  <c r="K24" i="1"/>
  <c r="N24" i="1" s="1"/>
  <c r="H24" i="1" s="1"/>
  <c r="L25" i="1"/>
  <c r="O25" i="1" s="1"/>
  <c r="I25" i="1" s="1"/>
  <c r="L26" i="1" l="1"/>
  <c r="O26" i="1" s="1"/>
  <c r="I26" i="1" s="1"/>
  <c r="K25" i="1"/>
  <c r="N25" i="1" s="1"/>
  <c r="H25" i="1" s="1"/>
  <c r="J25" i="1"/>
  <c r="M25" i="1" s="1"/>
  <c r="G25" i="1" s="1"/>
  <c r="J26" i="1" l="1"/>
  <c r="M26" i="1" s="1"/>
  <c r="G26" i="1" s="1"/>
  <c r="K26" i="1"/>
  <c r="N26" i="1" s="1"/>
  <c r="H26" i="1" s="1"/>
  <c r="L27" i="1"/>
  <c r="O27" i="1" s="1"/>
  <c r="I27" i="1" s="1"/>
  <c r="L28" i="1" l="1"/>
  <c r="O28" i="1" s="1"/>
  <c r="I28" i="1" s="1"/>
  <c r="K27" i="1"/>
  <c r="N27" i="1" s="1"/>
  <c r="H27" i="1" s="1"/>
  <c r="J27" i="1"/>
  <c r="M27" i="1" s="1"/>
  <c r="G27" i="1" s="1"/>
  <c r="J28" i="1" l="1"/>
  <c r="M28" i="1" s="1"/>
  <c r="G28" i="1" s="1"/>
  <c r="K28" i="1"/>
  <c r="N28" i="1" s="1"/>
  <c r="H28" i="1" s="1"/>
  <c r="L29" i="1"/>
  <c r="O29" i="1" s="1"/>
  <c r="I29" i="1" s="1"/>
  <c r="L30" i="1" l="1"/>
  <c r="O30" i="1" s="1"/>
  <c r="I30" i="1" s="1"/>
  <c r="K29" i="1"/>
  <c r="N29" i="1" s="1"/>
  <c r="H29" i="1" s="1"/>
  <c r="J29" i="1"/>
  <c r="M29" i="1" s="1"/>
  <c r="G29" i="1" s="1"/>
  <c r="J30" i="1" l="1"/>
  <c r="M30" i="1" s="1"/>
  <c r="G30" i="1" s="1"/>
  <c r="K30" i="1"/>
  <c r="N30" i="1" s="1"/>
  <c r="H30" i="1" s="1"/>
  <c r="L31" i="1"/>
  <c r="O31" i="1" s="1"/>
  <c r="I31" i="1" s="1"/>
  <c r="L32" i="1" l="1"/>
  <c r="O32" i="1" s="1"/>
  <c r="I32" i="1" s="1"/>
  <c r="K31" i="1"/>
  <c r="N31" i="1" s="1"/>
  <c r="H31" i="1" s="1"/>
  <c r="J31" i="1"/>
  <c r="M31" i="1" s="1"/>
  <c r="G31" i="1" s="1"/>
  <c r="J32" i="1" l="1"/>
  <c r="M32" i="1" s="1"/>
  <c r="G32" i="1" s="1"/>
  <c r="K32" i="1"/>
  <c r="N32" i="1" s="1"/>
  <c r="H32" i="1" s="1"/>
  <c r="L33" i="1"/>
  <c r="O33" i="1" s="1"/>
  <c r="I33" i="1" s="1"/>
  <c r="L34" i="1" l="1"/>
  <c r="O34" i="1" s="1"/>
  <c r="I34" i="1" s="1"/>
  <c r="K33" i="1"/>
  <c r="N33" i="1" s="1"/>
  <c r="H33" i="1" s="1"/>
  <c r="J33" i="1"/>
  <c r="M33" i="1" s="1"/>
  <c r="G33" i="1" s="1"/>
  <c r="J34" i="1" l="1"/>
  <c r="M34" i="1" s="1"/>
  <c r="G34" i="1" s="1"/>
  <c r="K34" i="1"/>
  <c r="N34" i="1" s="1"/>
  <c r="H34" i="1" s="1"/>
  <c r="L35" i="1"/>
  <c r="O35" i="1" s="1"/>
  <c r="I35" i="1" s="1"/>
  <c r="L36" i="1" l="1"/>
  <c r="O36" i="1" s="1"/>
  <c r="I36" i="1" s="1"/>
  <c r="K35" i="1"/>
  <c r="N35" i="1" s="1"/>
  <c r="H35" i="1" s="1"/>
  <c r="J35" i="1"/>
  <c r="M35" i="1" s="1"/>
  <c r="G35" i="1" s="1"/>
  <c r="J36" i="1" l="1"/>
  <c r="M36" i="1" s="1"/>
  <c r="G36" i="1" s="1"/>
  <c r="K36" i="1"/>
  <c r="N36" i="1" s="1"/>
  <c r="H36" i="1" s="1"/>
  <c r="L37" i="1"/>
  <c r="O37" i="1" s="1"/>
  <c r="I37" i="1" s="1"/>
  <c r="L38" i="1" l="1"/>
  <c r="O38" i="1" s="1"/>
  <c r="I38" i="1" s="1"/>
  <c r="K37" i="1"/>
  <c r="N37" i="1" s="1"/>
  <c r="H37" i="1" s="1"/>
  <c r="J37" i="1"/>
  <c r="M37" i="1" s="1"/>
  <c r="G37" i="1" s="1"/>
  <c r="J38" i="1" l="1"/>
  <c r="M38" i="1" s="1"/>
  <c r="G38" i="1" s="1"/>
  <c r="K38" i="1"/>
  <c r="N38" i="1" s="1"/>
  <c r="H38" i="1" s="1"/>
  <c r="L39" i="1"/>
  <c r="O39" i="1" s="1"/>
  <c r="I39" i="1" s="1"/>
  <c r="L40" i="1" l="1"/>
  <c r="O40" i="1" s="1"/>
  <c r="I40" i="1" s="1"/>
  <c r="K39" i="1"/>
  <c r="N39" i="1" s="1"/>
  <c r="H39" i="1" s="1"/>
  <c r="J39" i="1"/>
  <c r="M39" i="1" s="1"/>
  <c r="G39" i="1" s="1"/>
  <c r="J40" i="1" l="1"/>
  <c r="M40" i="1" s="1"/>
  <c r="G40" i="1" s="1"/>
  <c r="K40" i="1"/>
  <c r="N40" i="1" s="1"/>
  <c r="H40" i="1" s="1"/>
  <c r="L41" i="1"/>
  <c r="O41" i="1" s="1"/>
  <c r="I41" i="1" s="1"/>
  <c r="L42" i="1" l="1"/>
  <c r="O42" i="1" s="1"/>
  <c r="I42" i="1" s="1"/>
  <c r="L43" i="1" s="1"/>
  <c r="O43" i="1" s="1"/>
  <c r="I43" i="1" s="1"/>
  <c r="L44" i="1" s="1"/>
  <c r="O44" i="1" s="1"/>
  <c r="I44" i="1" s="1"/>
  <c r="K41" i="1"/>
  <c r="N41" i="1" s="1"/>
  <c r="H41" i="1" s="1"/>
  <c r="J41" i="1"/>
  <c r="M41" i="1" s="1"/>
  <c r="G41" i="1" s="1"/>
  <c r="K42" i="1" l="1"/>
  <c r="N42" i="1" s="1"/>
  <c r="H42" i="1" s="1"/>
  <c r="K43" i="1" s="1"/>
  <c r="N43" i="1" s="1"/>
  <c r="H43" i="1" s="1"/>
  <c r="J42" i="1"/>
  <c r="M42" i="1" s="1"/>
  <c r="G42" i="1" s="1"/>
  <c r="L45" i="1"/>
  <c r="O45" i="1" s="1"/>
  <c r="I45" i="1" s="1"/>
  <c r="J43" i="1" l="1"/>
  <c r="M43" i="1" s="1"/>
  <c r="G43" i="1" s="1"/>
  <c r="K44" i="1"/>
  <c r="N44" i="1" s="1"/>
  <c r="H44" i="1" s="1"/>
  <c r="K45" i="1" s="1"/>
  <c r="N45" i="1" s="1"/>
  <c r="H45" i="1" s="1"/>
  <c r="L46" i="1"/>
  <c r="O46" i="1" s="1"/>
  <c r="I46" i="1" s="1"/>
  <c r="J44" i="1" l="1"/>
  <c r="M44" i="1" s="1"/>
  <c r="G44" i="1" s="1"/>
  <c r="K46" i="1"/>
  <c r="N46" i="1" s="1"/>
  <c r="H46" i="1" s="1"/>
  <c r="K47" i="1" s="1"/>
  <c r="N47" i="1" s="1"/>
  <c r="H47" i="1" s="1"/>
  <c r="L47" i="1"/>
  <c r="O47" i="1" s="1"/>
  <c r="I47" i="1" s="1"/>
  <c r="J45" i="1" l="1"/>
  <c r="M45" i="1" s="1"/>
  <c r="G45" i="1" s="1"/>
  <c r="K48" i="1"/>
  <c r="N48" i="1" s="1"/>
  <c r="H48" i="1" s="1"/>
  <c r="L48" i="1"/>
  <c r="O48" i="1" s="1"/>
  <c r="I48" i="1" s="1"/>
  <c r="J46" i="1" l="1"/>
  <c r="M46" i="1" s="1"/>
  <c r="G46" i="1" s="1"/>
  <c r="K49" i="1"/>
  <c r="N49" i="1" s="1"/>
  <c r="H49" i="1" s="1"/>
  <c r="L49" i="1"/>
  <c r="O49" i="1" s="1"/>
  <c r="I49" i="1" s="1"/>
  <c r="J47" i="1" l="1"/>
  <c r="M47" i="1" s="1"/>
  <c r="G47" i="1" s="1"/>
  <c r="K50" i="1"/>
  <c r="N50" i="1" s="1"/>
  <c r="H50" i="1" s="1"/>
  <c r="L50" i="1"/>
  <c r="O50" i="1" s="1"/>
  <c r="I50" i="1" s="1"/>
  <c r="J48" i="1" l="1"/>
  <c r="M48" i="1" s="1"/>
  <c r="G48" i="1" s="1"/>
  <c r="K51" i="1"/>
  <c r="N51" i="1" s="1"/>
  <c r="H51" i="1" s="1"/>
  <c r="L51" i="1"/>
  <c r="O51" i="1" s="1"/>
  <c r="I51" i="1" s="1"/>
  <c r="J49" i="1" l="1"/>
  <c r="M49" i="1" s="1"/>
  <c r="G49" i="1" s="1"/>
  <c r="K52" i="1"/>
  <c r="N52" i="1" s="1"/>
  <c r="H52" i="1" s="1"/>
  <c r="L52" i="1"/>
  <c r="O52" i="1" s="1"/>
  <c r="I52" i="1" s="1"/>
  <c r="J50" i="1" l="1"/>
  <c r="M50" i="1" s="1"/>
  <c r="G50" i="1" s="1"/>
  <c r="K53" i="1"/>
  <c r="N53" i="1" s="1"/>
  <c r="H53" i="1" s="1"/>
  <c r="L53" i="1"/>
  <c r="O53" i="1" s="1"/>
  <c r="I53" i="1" s="1"/>
  <c r="J51" i="1" l="1"/>
  <c r="M51" i="1" s="1"/>
  <c r="G51" i="1" s="1"/>
  <c r="K54" i="1"/>
  <c r="N54" i="1" s="1"/>
  <c r="H54" i="1" s="1"/>
  <c r="L54" i="1"/>
  <c r="O54" i="1" s="1"/>
  <c r="I54" i="1" s="1"/>
  <c r="J52" i="1" l="1"/>
  <c r="M52" i="1" s="1"/>
  <c r="G52" i="1" s="1"/>
  <c r="K55" i="1"/>
  <c r="N55" i="1" s="1"/>
  <c r="H55" i="1" s="1"/>
  <c r="L55" i="1"/>
  <c r="O55" i="1" s="1"/>
  <c r="I55" i="1" s="1"/>
  <c r="J53" i="1" l="1"/>
  <c r="M53" i="1" s="1"/>
  <c r="G53" i="1" s="1"/>
  <c r="K56" i="1"/>
  <c r="N56" i="1" s="1"/>
  <c r="H56" i="1" s="1"/>
  <c r="L56" i="1"/>
  <c r="O56" i="1" s="1"/>
  <c r="I56" i="1" s="1"/>
  <c r="J54" i="1" l="1"/>
  <c r="M54" i="1" s="1"/>
  <c r="G54" i="1" s="1"/>
  <c r="K57" i="1"/>
  <c r="N57" i="1" s="1"/>
  <c r="H57" i="1" s="1"/>
  <c r="L57" i="1"/>
  <c r="O57" i="1" s="1"/>
  <c r="I57" i="1" s="1"/>
  <c r="J55" i="1" l="1"/>
  <c r="M55" i="1" s="1"/>
  <c r="G55" i="1" s="1"/>
  <c r="K58" i="1"/>
  <c r="N58" i="1" s="1"/>
  <c r="H58" i="1" s="1"/>
  <c r="H59" i="1" s="1"/>
  <c r="H61" i="1" s="1"/>
  <c r="K61" i="1" s="1"/>
  <c r="L58" i="1"/>
  <c r="O58" i="1" s="1"/>
  <c r="I58" i="1" s="1"/>
  <c r="I59" i="1" s="1"/>
  <c r="I61" i="1" s="1"/>
  <c r="L61" i="1" s="1"/>
  <c r="J56" i="1" l="1"/>
  <c r="M56" i="1" s="1"/>
  <c r="G56" i="1" s="1"/>
  <c r="J57" i="1" l="1"/>
  <c r="M57" i="1" s="1"/>
  <c r="G57" i="1" s="1"/>
  <c r="J58" i="1" l="1"/>
  <c r="M58" i="1" s="1"/>
  <c r="G58" i="1" s="1"/>
  <c r="G59" i="1" s="1"/>
  <c r="G61" i="1" s="1"/>
  <c r="J61" i="1" s="1"/>
</calcChain>
</file>

<file path=xl/sharedStrings.xml><?xml version="1.0" encoding="utf-8"?>
<sst xmlns="http://schemas.openxmlformats.org/spreadsheetml/2006/main" count="89" uniqueCount="78">
  <si>
    <t>No.</t>
    <phoneticPr fontId="1"/>
  </si>
  <si>
    <t>エントリー</t>
    <phoneticPr fontId="1"/>
  </si>
  <si>
    <t>日付</t>
    <rPh sb="0" eb="2">
      <t>ヒヅケ</t>
    </rPh>
    <phoneticPr fontId="1"/>
  </si>
  <si>
    <t>残金（円)</t>
    <rPh sb="0" eb="2">
      <t>ザンキン</t>
    </rPh>
    <rPh sb="3" eb="4">
      <t>エン</t>
    </rPh>
    <phoneticPr fontId="1"/>
  </si>
  <si>
    <t>勝率</t>
    <rPh sb="0" eb="2">
      <t>ショウリツ</t>
    </rPh>
    <phoneticPr fontId="1"/>
  </si>
  <si>
    <t>勝数</t>
    <rPh sb="0" eb="1">
      <t>カ</t>
    </rPh>
    <rPh sb="1" eb="2">
      <t>スウ</t>
    </rPh>
    <phoneticPr fontId="1"/>
  </si>
  <si>
    <t>負数</t>
    <rPh sb="0" eb="1">
      <t>マ</t>
    </rPh>
    <rPh sb="1" eb="2">
      <t>スウ</t>
    </rPh>
    <phoneticPr fontId="1"/>
  </si>
  <si>
    <t>通貨ペア</t>
    <rPh sb="0" eb="2">
      <t>ツウカ</t>
    </rPh>
    <phoneticPr fontId="1"/>
  </si>
  <si>
    <t>時間足</t>
    <rPh sb="0" eb="2">
      <t>ジカン</t>
    </rPh>
    <rPh sb="2" eb="3">
      <t>アシ</t>
    </rPh>
    <phoneticPr fontId="1"/>
  </si>
  <si>
    <t>当初</t>
    <rPh sb="0" eb="2">
      <t>トウショ</t>
    </rPh>
    <phoneticPr fontId="1"/>
  </si>
  <si>
    <t>当初資金</t>
    <rPh sb="0" eb="2">
      <t>トウショ</t>
    </rPh>
    <rPh sb="2" eb="4">
      <t>シキン</t>
    </rPh>
    <phoneticPr fontId="1"/>
  </si>
  <si>
    <t>エントリー理由</t>
    <rPh sb="5" eb="7">
      <t>リユウ</t>
    </rPh>
    <phoneticPr fontId="1"/>
  </si>
  <si>
    <t>決済理由</t>
    <rPh sb="0" eb="2">
      <t>ケッサイ</t>
    </rPh>
    <rPh sb="2" eb="4">
      <t>リユウ</t>
    </rPh>
    <phoneticPr fontId="1"/>
  </si>
  <si>
    <t>検証終了通貨</t>
    <rPh sb="0" eb="2">
      <t>ケンショウ</t>
    </rPh>
    <rPh sb="2" eb="4">
      <t>シュウリョウ</t>
    </rPh>
    <rPh sb="4" eb="6">
      <t>ツウカ</t>
    </rPh>
    <phoneticPr fontId="5"/>
  </si>
  <si>
    <t>ルール</t>
    <phoneticPr fontId="5"/>
  </si>
  <si>
    <t>通貨ペア</t>
    <rPh sb="0" eb="2">
      <t>ツウカ</t>
    </rPh>
    <phoneticPr fontId="5"/>
  </si>
  <si>
    <t>日足</t>
    <rPh sb="0" eb="2">
      <t>ヒアシ</t>
    </rPh>
    <phoneticPr fontId="5"/>
  </si>
  <si>
    <t>終了日</t>
    <rPh sb="0" eb="3">
      <t>シュウリョウビ</t>
    </rPh>
    <phoneticPr fontId="5"/>
  </si>
  <si>
    <t>4Ｈ足</t>
    <rPh sb="2" eb="3">
      <t>アシ</t>
    </rPh>
    <phoneticPr fontId="5"/>
  </si>
  <si>
    <t>１Ｈ足</t>
    <rPh sb="2" eb="3">
      <t>アシ</t>
    </rPh>
    <phoneticPr fontId="5"/>
  </si>
  <si>
    <t>損失上限（リスク3%）</t>
    <rPh sb="0" eb="2">
      <t>ソンシツ</t>
    </rPh>
    <rPh sb="2" eb="4">
      <t>ジョウゲン</t>
    </rPh>
    <phoneticPr fontId="1"/>
  </si>
  <si>
    <t>損益額</t>
    <rPh sb="0" eb="2">
      <t>ソンエキ</t>
    </rPh>
    <rPh sb="2" eb="3">
      <t>ガク</t>
    </rPh>
    <phoneticPr fontId="1"/>
  </si>
  <si>
    <r>
      <rPr>
        <b/>
        <sz val="11"/>
        <color theme="1"/>
        <rFont val="游ゴシック"/>
        <family val="3"/>
        <charset val="128"/>
        <scheme val="minor"/>
      </rPr>
      <t>決済</t>
    </r>
    <r>
      <rPr>
        <b/>
        <sz val="9"/>
        <color theme="1"/>
        <rFont val="游ゴシック"/>
        <family val="3"/>
        <charset val="128"/>
        <scheme val="minor"/>
      </rPr>
      <t>(利確:1.27~2, 損切:-1,引分:0)</t>
    </r>
    <rPh sb="0" eb="2">
      <t>ケッサイ</t>
    </rPh>
    <rPh sb="3" eb="4">
      <t>リ</t>
    </rPh>
    <rPh sb="4" eb="5">
      <t>カク</t>
    </rPh>
    <rPh sb="14" eb="16">
      <t>ソンギリ</t>
    </rPh>
    <rPh sb="20" eb="22">
      <t>ヒキワケ</t>
    </rPh>
    <phoneticPr fontId="1"/>
  </si>
  <si>
    <t>気付き　質問</t>
  </si>
  <si>
    <t>感想</t>
  </si>
  <si>
    <t>今後</t>
  </si>
  <si>
    <t>買い1／売り2</t>
    <rPh sb="0" eb="1">
      <t>カ</t>
    </rPh>
    <rPh sb="4" eb="5">
      <t>ウ</t>
    </rPh>
    <phoneticPr fontId="1"/>
  </si>
  <si>
    <t>利益率</t>
    <rPh sb="0" eb="2">
      <t>リエキ</t>
    </rPh>
    <rPh sb="2" eb="3">
      <t>リツ</t>
    </rPh>
    <phoneticPr fontId="1"/>
  </si>
  <si>
    <t>期間</t>
    <rPh sb="0" eb="2">
      <t>キカン</t>
    </rPh>
    <phoneticPr fontId="1"/>
  </si>
  <si>
    <t>日</t>
    <rPh sb="0" eb="1">
      <t>ヒ</t>
    </rPh>
    <phoneticPr fontId="1"/>
  </si>
  <si>
    <t>月利</t>
    <rPh sb="0" eb="2">
      <t>ゲツリ</t>
    </rPh>
    <phoneticPr fontId="1"/>
  </si>
  <si>
    <t>フィボナッチターゲット1.27, 1.5, 2.0で決済(黄色で塗りつぶしたところはフィボナッチターゲット5までとれている）</t>
    <rPh sb="29" eb="31">
      <t>キイロ</t>
    </rPh>
    <rPh sb="32" eb="33">
      <t>ヌ</t>
    </rPh>
    <phoneticPr fontId="1"/>
  </si>
  <si>
    <t>引分</t>
    <rPh sb="0" eb="2">
      <t>ヒキワケ</t>
    </rPh>
    <phoneticPr fontId="1"/>
  </si>
  <si>
    <t>ＮＯ.1</t>
    <phoneticPr fontId="1"/>
  </si>
  <si>
    <t>ＮＯ.2</t>
    <phoneticPr fontId="1"/>
  </si>
  <si>
    <t>ＮＯ.3</t>
    <phoneticPr fontId="1"/>
  </si>
  <si>
    <t>ＮＯ.4</t>
    <phoneticPr fontId="1"/>
  </si>
  <si>
    <t>ＮＯ.5</t>
    <phoneticPr fontId="1"/>
  </si>
  <si>
    <t>ＮＯ.6</t>
    <phoneticPr fontId="1"/>
  </si>
  <si>
    <t>ＮＯ.7</t>
    <phoneticPr fontId="1"/>
  </si>
  <si>
    <t>ＮＯ.8</t>
    <phoneticPr fontId="1"/>
  </si>
  <si>
    <t>ＮＯ.9</t>
    <phoneticPr fontId="1"/>
  </si>
  <si>
    <t>ＮＯ.10</t>
    <phoneticPr fontId="1"/>
  </si>
  <si>
    <t>ＮＯ.11</t>
    <phoneticPr fontId="1"/>
  </si>
  <si>
    <t>ＮＯ.12</t>
    <phoneticPr fontId="1"/>
  </si>
  <si>
    <t>ＮＯ.13</t>
    <phoneticPr fontId="1"/>
  </si>
  <si>
    <t>ＮＯ.16</t>
    <phoneticPr fontId="1"/>
  </si>
  <si>
    <t>ＮＯ.20</t>
    <phoneticPr fontId="1"/>
  </si>
  <si>
    <t>ＮＯ.23</t>
    <phoneticPr fontId="1"/>
  </si>
  <si>
    <t>ＮＯ.25</t>
    <phoneticPr fontId="1"/>
  </si>
  <si>
    <t>ＮＯ.26</t>
    <phoneticPr fontId="1"/>
  </si>
  <si>
    <t>ＮＯ.27</t>
    <phoneticPr fontId="1"/>
  </si>
  <si>
    <t>ＮＯ.28</t>
    <phoneticPr fontId="1"/>
  </si>
  <si>
    <t>ＮＯ.14</t>
    <phoneticPr fontId="1"/>
  </si>
  <si>
    <t>ＮＯ.15</t>
    <phoneticPr fontId="1"/>
  </si>
  <si>
    <t>ＮＯ.17</t>
    <phoneticPr fontId="1"/>
  </si>
  <si>
    <t>ＮＯ.18</t>
    <phoneticPr fontId="1"/>
  </si>
  <si>
    <t>ＮＯ.19</t>
    <phoneticPr fontId="1"/>
  </si>
  <si>
    <t>ＮＯ.21</t>
    <phoneticPr fontId="1"/>
  </si>
  <si>
    <t>ＮＯ.22</t>
    <phoneticPr fontId="1"/>
  </si>
  <si>
    <t>ＮＯ.24</t>
    <phoneticPr fontId="1"/>
  </si>
  <si>
    <t>ＮＯ.29</t>
    <phoneticPr fontId="1"/>
  </si>
  <si>
    <t>NO.30</t>
    <phoneticPr fontId="1"/>
  </si>
  <si>
    <t>EB</t>
    <phoneticPr fontId="5"/>
  </si>
  <si>
    <t>EUR/USD</t>
    <phoneticPr fontId="1"/>
  </si>
  <si>
    <t>PB</t>
    <phoneticPr fontId="5"/>
  </si>
  <si>
    <t>AUD/JPY</t>
    <phoneticPr fontId="5"/>
  </si>
  <si>
    <t>EUR/JPY</t>
    <phoneticPr fontId="1"/>
  </si>
  <si>
    <t>USD/JPY</t>
    <phoneticPr fontId="1"/>
  </si>
  <si>
    <t>GBPJPY</t>
    <phoneticPr fontId="1"/>
  </si>
  <si>
    <t>PO</t>
    <phoneticPr fontId="1"/>
  </si>
  <si>
    <t>GBP/JPY</t>
    <phoneticPr fontId="1"/>
  </si>
  <si>
    <t>1H足</t>
    <rPh sb="2" eb="3">
      <t>アシ</t>
    </rPh>
    <phoneticPr fontId="1"/>
  </si>
  <si>
    <t>損切</t>
    <rPh sb="0" eb="2">
      <t>ソンギリ</t>
    </rPh>
    <phoneticPr fontId="1"/>
  </si>
  <si>
    <t>2本のMA（10・20）よりも、よりトレンドとレンジの判断がしやすいのではないかと思った。
手法内容も確認がしやすいので、デモやリアルでも使ってみたいと感じられた。</t>
    <rPh sb="1" eb="2">
      <t>ホン</t>
    </rPh>
    <rPh sb="27" eb="29">
      <t>ハンダン</t>
    </rPh>
    <rPh sb="41" eb="42">
      <t>オモ</t>
    </rPh>
    <rPh sb="46" eb="48">
      <t>シュホウ</t>
    </rPh>
    <rPh sb="48" eb="50">
      <t>ナイヨウ</t>
    </rPh>
    <rPh sb="51" eb="53">
      <t>カクニン</t>
    </rPh>
    <rPh sb="69" eb="70">
      <t>ツカ</t>
    </rPh>
    <rPh sb="76" eb="77">
      <t>カン</t>
    </rPh>
    <phoneticPr fontId="1"/>
  </si>
  <si>
    <t>他手法の検証と並行してPBデモエントリー</t>
    <rPh sb="0" eb="1">
      <t>ホカ</t>
    </rPh>
    <rPh sb="1" eb="3">
      <t>シュホウ</t>
    </rPh>
    <rPh sb="4" eb="6">
      <t>ケンショウ</t>
    </rPh>
    <rPh sb="7" eb="9">
      <t>ヘイコウ</t>
    </rPh>
    <phoneticPr fontId="1"/>
  </si>
  <si>
    <t>4本のMAを出すことで、POを確認できる部分ではしっかりとしたトレンドを形成している部分が多い。
トレンド初動後の調整中は、POが崩れ再度トレンドが出た時にまたPOを形成して大きな上昇（下降）をする
場面が目立った。
勝率も高かったので、POを確認後にトリガーとなるプライスアクションでエントリーを繰り返せば
たしかに利益が見込める手法ではないかと感じた。</t>
    <rPh sb="1" eb="2">
      <t>ホン</t>
    </rPh>
    <rPh sb="6" eb="7">
      <t>ダ</t>
    </rPh>
    <rPh sb="15" eb="17">
      <t>カクニン</t>
    </rPh>
    <rPh sb="20" eb="22">
      <t>ブブン</t>
    </rPh>
    <rPh sb="36" eb="38">
      <t>ケイセイ</t>
    </rPh>
    <rPh sb="42" eb="44">
      <t>ブブン</t>
    </rPh>
    <rPh sb="45" eb="46">
      <t>オオ</t>
    </rPh>
    <rPh sb="53" eb="55">
      <t>ショドウ</t>
    </rPh>
    <rPh sb="55" eb="56">
      <t>ゴ</t>
    </rPh>
    <rPh sb="57" eb="60">
      <t>チョウセイチュウ</t>
    </rPh>
    <rPh sb="65" eb="66">
      <t>クズ</t>
    </rPh>
    <rPh sb="67" eb="69">
      <t>サイド</t>
    </rPh>
    <rPh sb="74" eb="75">
      <t>デ</t>
    </rPh>
    <rPh sb="76" eb="77">
      <t>トキ</t>
    </rPh>
    <rPh sb="83" eb="85">
      <t>ケイセイ</t>
    </rPh>
    <rPh sb="87" eb="88">
      <t>オオ</t>
    </rPh>
    <rPh sb="90" eb="92">
      <t>ジョウショウ</t>
    </rPh>
    <rPh sb="93" eb="95">
      <t>カコウ</t>
    </rPh>
    <rPh sb="100" eb="102">
      <t>バメン</t>
    </rPh>
    <rPh sb="103" eb="105">
      <t>メダ</t>
    </rPh>
    <rPh sb="109" eb="111">
      <t>ショウリツ</t>
    </rPh>
    <rPh sb="112" eb="113">
      <t>タカ</t>
    </rPh>
    <rPh sb="122" eb="124">
      <t>カクニン</t>
    </rPh>
    <rPh sb="124" eb="125">
      <t>ゴ</t>
    </rPh>
    <rPh sb="149" eb="150">
      <t>ク</t>
    </rPh>
    <rPh sb="151" eb="152">
      <t>カエ</t>
    </rPh>
    <rPh sb="159" eb="161">
      <t>リエキ</t>
    </rPh>
    <rPh sb="162" eb="164">
      <t>ミコ</t>
    </rPh>
    <rPh sb="166" eb="168">
      <t>シュホウ</t>
    </rPh>
    <rPh sb="174" eb="175">
      <t>カン</t>
    </rPh>
    <phoneticPr fontId="1"/>
  </si>
  <si>
    <t>5MA(赤)・10MA(黄)・20MA(青)・52MA(紫)を使用しPOを確認。MAに触れてPB出現でエントリー待ち、PB高値or安値ブレイクでエントリー。</t>
    <rPh sb="4" eb="5">
      <t>アカ</t>
    </rPh>
    <rPh sb="12" eb="13">
      <t>キ</t>
    </rPh>
    <rPh sb="20" eb="21">
      <t>アオ</t>
    </rPh>
    <rPh sb="28" eb="29">
      <t>ムラサキ</t>
    </rPh>
    <rPh sb="31" eb="33">
      <t>シヨウ</t>
    </rPh>
    <rPh sb="37" eb="39">
      <t>カクニン</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</si>
</sst>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76" formatCode="yyyy/m/d;@"/>
    <numFmt numFmtId="177" formatCode="#,##0_);[Red]\(#,##0\)"/>
    <numFmt numFmtId="178" formatCode="#,##0_ "/>
    <numFmt numFmtId="179" formatCode="0.0%"/>
  </numFmts>
  <fonts count="17" x14ac:knownFonts="1">
    <font>
      <sz val="11"/>
      <color theme="1"/>
      <name val="游ゴシック"/>
      <family val="2"/>
      <charset val="128"/>
      <scheme val="minor"/>
    </font>
    <font>
      <sz val="6"/>
      <name val="游ゴシック"/>
      <family val="2"/>
      <charset val="128"/>
      <scheme val="minor"/>
    </font>
    <font>
      <b/>
      <sz val="11"/>
      <color theme="1"/>
      <name val="游ゴシック"/>
      <family val="3"/>
      <charset val="128"/>
      <scheme val="minor"/>
    </font>
    <font>
      <sz val="11"/>
      <color theme="1"/>
      <name val="游ゴシック"/>
      <family val="3"/>
      <charset val="128"/>
      <scheme val="minor"/>
    </font>
    <font>
      <b/>
      <sz val="14"/>
      <color indexed="8"/>
      <name val="ＭＳ Ｐゴシック"/>
      <family val="3"/>
      <charset val="128"/>
    </font>
    <font>
      <sz val="6"/>
      <name val="ＭＳ Ｐゴシック"/>
      <family val="3"/>
      <charset val="128"/>
    </font>
    <font>
      <sz val="14"/>
      <color indexed="8"/>
      <name val="ＭＳ Ｐゴシック"/>
      <family val="3"/>
      <charset val="128"/>
    </font>
    <font>
      <b/>
      <sz val="14"/>
      <color rgb="FFFF0000"/>
      <name val="ＭＳ Ｐゴシック"/>
      <family val="3"/>
      <charset val="128"/>
    </font>
    <font>
      <sz val="11"/>
      <color theme="1"/>
      <name val="游ゴシック"/>
      <family val="2"/>
      <charset val="128"/>
      <scheme val="minor"/>
    </font>
    <font>
      <b/>
      <sz val="9"/>
      <color theme="1"/>
      <name val="游ゴシック"/>
      <family val="3"/>
      <charset val="128"/>
      <scheme val="minor"/>
    </font>
    <font>
      <sz val="11"/>
      <color indexed="8"/>
      <name val="ＭＳ Ｐゴシック"/>
      <family val="3"/>
      <charset val="128"/>
    </font>
    <font>
      <b/>
      <sz val="12"/>
      <color indexed="8"/>
      <name val="ＭＳ Ｐゴシック"/>
      <family val="3"/>
      <charset val="128"/>
    </font>
    <font>
      <sz val="11"/>
      <name val="游ゴシック"/>
      <family val="2"/>
      <charset val="128"/>
      <scheme val="minor"/>
    </font>
    <font>
      <b/>
      <sz val="11"/>
      <name val="游ゴシック"/>
      <family val="3"/>
      <charset val="128"/>
      <scheme val="minor"/>
    </font>
    <font>
      <b/>
      <sz val="11"/>
      <color indexed="8"/>
      <name val="ＭＳ Ｐゴシック"/>
      <family val="3"/>
      <charset val="128"/>
    </font>
    <font>
      <b/>
      <sz val="11"/>
      <color rgb="FFFF0000"/>
      <name val="ＭＳ Ｐゴシック"/>
      <family val="3"/>
      <charset val="128"/>
    </font>
    <font>
      <sz val="10"/>
      <color indexed="8"/>
      <name val="ＭＳ Ｐゴシック"/>
      <family val="3"/>
      <charset val="128"/>
    </font>
  </fonts>
  <fills count="4">
    <fill>
      <patternFill patternType="none"/>
    </fill>
    <fill>
      <patternFill patternType="gray125"/>
    </fill>
    <fill>
      <patternFill patternType="solid">
        <fgColor theme="8" tint="0.39997558519241921"/>
        <bgColor indexed="64"/>
      </patternFill>
    </fill>
    <fill>
      <patternFill patternType="solid">
        <fgColor rgb="FFFFFF00"/>
        <bgColor indexed="64"/>
      </patternFill>
    </fill>
  </fills>
  <borders count="17">
    <border>
      <left/>
      <right/>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s>
  <cellStyleXfs count="4">
    <xf numFmtId="0" fontId="0" fillId="0" borderId="0">
      <alignment vertical="center"/>
    </xf>
    <xf numFmtId="38" fontId="8" fillId="0" borderId="0" applyFont="0" applyFill="0" applyBorder="0" applyAlignment="0" applyProtection="0">
      <alignment vertical="center"/>
    </xf>
    <xf numFmtId="0" fontId="10" fillId="0" borderId="0">
      <alignment vertical="center"/>
    </xf>
    <xf numFmtId="9" fontId="8" fillId="0" borderId="0" applyFont="0" applyFill="0" applyBorder="0" applyAlignment="0" applyProtection="0">
      <alignment vertical="center"/>
    </xf>
  </cellStyleXfs>
  <cellXfs count="96">
    <xf numFmtId="0" fontId="0" fillId="0" borderId="0" xfId="0">
      <alignment vertical="center"/>
    </xf>
    <xf numFmtId="0" fontId="2" fillId="0" borderId="0" xfId="0" applyFont="1">
      <alignment vertical="center"/>
    </xf>
    <xf numFmtId="0" fontId="0" fillId="0" borderId="1" xfId="0" applyBorder="1">
      <alignment vertical="center"/>
    </xf>
    <xf numFmtId="0" fontId="0" fillId="0" borderId="0" xfId="0" applyBorder="1">
      <alignment vertical="center"/>
    </xf>
    <xf numFmtId="0" fontId="0" fillId="0" borderId="9" xfId="0" applyBorder="1">
      <alignment vertical="center"/>
    </xf>
    <xf numFmtId="0" fontId="2" fillId="0" borderId="0" xfId="0" applyFont="1" applyBorder="1">
      <alignment vertical="center"/>
    </xf>
    <xf numFmtId="0" fontId="2" fillId="0" borderId="9" xfId="0" applyFont="1" applyBorder="1">
      <alignment vertical="center"/>
    </xf>
    <xf numFmtId="0" fontId="0" fillId="0" borderId="8" xfId="0" applyBorder="1">
      <alignment vertical="center"/>
    </xf>
    <xf numFmtId="0" fontId="0" fillId="0" borderId="6" xfId="0" applyBorder="1">
      <alignment vertical="center"/>
    </xf>
    <xf numFmtId="0" fontId="0" fillId="0" borderId="7" xfId="0" applyBorder="1">
      <alignment vertical="center"/>
    </xf>
    <xf numFmtId="0" fontId="0" fillId="0" borderId="2" xfId="0" applyBorder="1">
      <alignment vertical="center"/>
    </xf>
    <xf numFmtId="0" fontId="2" fillId="0" borderId="13" xfId="0" applyFont="1" applyBorder="1">
      <alignment vertical="center"/>
    </xf>
    <xf numFmtId="0" fontId="2" fillId="0" borderId="14" xfId="0" applyFont="1" applyBorder="1">
      <alignment vertical="center"/>
    </xf>
    <xf numFmtId="0" fontId="2" fillId="0" borderId="15" xfId="0" applyFont="1" applyBorder="1">
      <alignment vertical="center"/>
    </xf>
    <xf numFmtId="0" fontId="2" fillId="0" borderId="4" xfId="0" applyFont="1" applyBorder="1">
      <alignment vertical="center"/>
    </xf>
    <xf numFmtId="0" fontId="2" fillId="0" borderId="3" xfId="0" applyFont="1" applyBorder="1">
      <alignment vertical="center"/>
    </xf>
    <xf numFmtId="0" fontId="2" fillId="0" borderId="5" xfId="0" applyFont="1" applyBorder="1">
      <alignment vertical="center"/>
    </xf>
    <xf numFmtId="177" fontId="3" fillId="0" borderId="13" xfId="0" applyNumberFormat="1" applyFont="1" applyBorder="1">
      <alignment vertical="center"/>
    </xf>
    <xf numFmtId="177" fontId="0" fillId="0" borderId="14" xfId="0" applyNumberFormat="1" applyBorder="1">
      <alignment vertical="center"/>
    </xf>
    <xf numFmtId="177" fontId="0" fillId="0" borderId="15" xfId="0" applyNumberFormat="1" applyBorder="1">
      <alignment vertical="center"/>
    </xf>
    <xf numFmtId="177" fontId="0" fillId="0" borderId="0" xfId="0" applyNumberFormat="1" applyBorder="1">
      <alignment vertical="center"/>
    </xf>
    <xf numFmtId="0" fontId="2" fillId="0" borderId="10" xfId="0" applyFont="1" applyBorder="1">
      <alignment vertical="center"/>
    </xf>
    <xf numFmtId="0" fontId="2" fillId="0" borderId="4" xfId="0" applyFont="1" applyBorder="1" applyAlignment="1">
      <alignment horizontal="left" vertical="center"/>
    </xf>
    <xf numFmtId="0" fontId="2" fillId="0" borderId="5" xfId="0" applyFont="1" applyBorder="1" applyAlignment="1">
      <alignment horizontal="left" vertical="center"/>
    </xf>
    <xf numFmtId="0" fontId="2" fillId="0" borderId="11" xfId="0" applyFont="1" applyBorder="1">
      <alignment vertical="center"/>
    </xf>
    <xf numFmtId="0" fontId="3" fillId="0" borderId="2" xfId="0" applyFont="1" applyBorder="1">
      <alignment vertical="center"/>
    </xf>
    <xf numFmtId="178" fontId="0" fillId="0" borderId="0" xfId="0" applyNumberFormat="1">
      <alignment vertical="center"/>
    </xf>
    <xf numFmtId="0" fontId="4" fillId="0" borderId="0" xfId="0" applyFont="1" applyAlignment="1">
      <alignment horizontal="left" vertical="center"/>
    </xf>
    <xf numFmtId="0" fontId="6" fillId="0" borderId="0" xfId="0" applyFont="1">
      <alignment vertical="center"/>
    </xf>
    <xf numFmtId="0" fontId="6" fillId="0" borderId="0" xfId="0" applyFont="1" applyAlignment="1">
      <alignment horizontal="center" vertical="center"/>
    </xf>
    <xf numFmtId="0" fontId="7" fillId="0" borderId="0" xfId="0" applyFont="1" applyAlignment="1">
      <alignment horizontal="center" vertical="center"/>
    </xf>
    <xf numFmtId="0" fontId="4" fillId="0" borderId="0" xfId="0" applyFont="1" applyAlignment="1">
      <alignment horizontal="center" vertical="center"/>
    </xf>
    <xf numFmtId="0" fontId="4" fillId="2" borderId="16" xfId="0" applyFont="1" applyFill="1" applyBorder="1" applyAlignment="1">
      <alignment horizontal="center" vertical="center"/>
    </xf>
    <xf numFmtId="0" fontId="7" fillId="2" borderId="16" xfId="0" applyFont="1" applyFill="1" applyBorder="1" applyAlignment="1">
      <alignment horizontal="center" vertical="center"/>
    </xf>
    <xf numFmtId="0" fontId="4" fillId="0" borderId="16" xfId="0" applyFont="1" applyBorder="1" applyAlignment="1">
      <alignment horizontal="center" vertical="center"/>
    </xf>
    <xf numFmtId="0" fontId="7" fillId="0" borderId="16" xfId="0" applyFont="1" applyBorder="1" applyAlignment="1">
      <alignment horizontal="center" vertical="center"/>
    </xf>
    <xf numFmtId="177" fontId="0" fillId="0" borderId="0" xfId="0" applyNumberFormat="1">
      <alignment vertical="center"/>
    </xf>
    <xf numFmtId="38" fontId="0" fillId="0" borderId="3" xfId="1" applyFont="1" applyBorder="1">
      <alignment vertical="center"/>
    </xf>
    <xf numFmtId="38" fontId="0" fillId="0" borderId="4" xfId="1" applyFont="1" applyBorder="1">
      <alignment vertical="center"/>
    </xf>
    <xf numFmtId="38" fontId="0" fillId="0" borderId="5" xfId="1" applyFont="1" applyBorder="1">
      <alignment vertical="center"/>
    </xf>
    <xf numFmtId="38" fontId="0" fillId="0" borderId="8" xfId="1" applyFont="1" applyBorder="1">
      <alignment vertical="center"/>
    </xf>
    <xf numFmtId="38" fontId="0" fillId="0" borderId="0" xfId="1" applyFont="1" applyBorder="1">
      <alignment vertical="center"/>
    </xf>
    <xf numFmtId="38" fontId="0" fillId="0" borderId="9" xfId="1" applyFont="1" applyBorder="1">
      <alignment vertical="center"/>
    </xf>
    <xf numFmtId="0" fontId="9" fillId="0" borderId="3" xfId="0" applyFont="1" applyBorder="1" applyAlignment="1">
      <alignment horizontal="left" vertical="center"/>
    </xf>
    <xf numFmtId="0" fontId="0" fillId="0" borderId="2" xfId="0" applyBorder="1" applyAlignment="1">
      <alignment horizontal="center" vertical="center"/>
    </xf>
    <xf numFmtId="0" fontId="10" fillId="0" borderId="0" xfId="2">
      <alignment vertical="center"/>
    </xf>
    <xf numFmtId="0" fontId="11" fillId="0" borderId="0" xfId="2" applyFont="1" applyAlignment="1">
      <alignment horizontal="center" vertical="center"/>
    </xf>
    <xf numFmtId="0" fontId="12" fillId="0" borderId="0" xfId="0" applyNumberFormat="1" applyFont="1" applyFill="1" applyBorder="1">
      <alignment vertical="center"/>
    </xf>
    <xf numFmtId="0" fontId="9" fillId="0" borderId="11" xfId="0" applyFont="1" applyBorder="1">
      <alignment vertical="center"/>
    </xf>
    <xf numFmtId="179" fontId="2" fillId="0" borderId="13" xfId="3" applyNumberFormat="1" applyFont="1" applyBorder="1">
      <alignment vertical="center"/>
    </xf>
    <xf numFmtId="179" fontId="2" fillId="0" borderId="2" xfId="3" applyNumberFormat="1" applyFont="1" applyBorder="1">
      <alignment vertical="center"/>
    </xf>
    <xf numFmtId="0" fontId="2" fillId="0" borderId="2" xfId="0" applyFont="1" applyBorder="1" applyAlignment="1">
      <alignment horizontal="center" vertical="center"/>
    </xf>
    <xf numFmtId="38" fontId="13" fillId="0" borderId="13" xfId="1" applyFont="1" applyFill="1" applyBorder="1">
      <alignment vertical="center"/>
    </xf>
    <xf numFmtId="0" fontId="13" fillId="0" borderId="15" xfId="0" applyFont="1" applyBorder="1">
      <alignment vertical="center"/>
    </xf>
    <xf numFmtId="177" fontId="0" fillId="0" borderId="13" xfId="0" applyNumberFormat="1" applyFill="1" applyBorder="1">
      <alignment vertical="center"/>
    </xf>
    <xf numFmtId="177" fontId="0" fillId="0" borderId="14" xfId="0" applyNumberFormat="1" applyFill="1" applyBorder="1">
      <alignment vertical="center"/>
    </xf>
    <xf numFmtId="177" fontId="0" fillId="0" borderId="15" xfId="0" applyNumberFormat="1" applyFill="1" applyBorder="1">
      <alignment vertical="center"/>
    </xf>
    <xf numFmtId="9" fontId="2" fillId="0" borderId="0" xfId="0" applyNumberFormat="1" applyFont="1" applyBorder="1">
      <alignment vertical="center"/>
    </xf>
    <xf numFmtId="9" fontId="2" fillId="0" borderId="14" xfId="0" applyNumberFormat="1" applyFont="1" applyBorder="1">
      <alignment vertical="center"/>
    </xf>
    <xf numFmtId="9" fontId="2" fillId="0" borderId="15" xfId="0" applyNumberFormat="1" applyFont="1" applyBorder="1">
      <alignment vertical="center"/>
    </xf>
    <xf numFmtId="9" fontId="2" fillId="0" borderId="13" xfId="3" applyFont="1" applyBorder="1">
      <alignment vertical="center"/>
    </xf>
    <xf numFmtId="9" fontId="2" fillId="0" borderId="14" xfId="3" applyFont="1" applyBorder="1">
      <alignment vertical="center"/>
    </xf>
    <xf numFmtId="9" fontId="2" fillId="0" borderId="15" xfId="3" applyFont="1" applyBorder="1">
      <alignment vertical="center"/>
    </xf>
    <xf numFmtId="9" fontId="2" fillId="0" borderId="13" xfId="0" applyNumberFormat="1" applyFont="1" applyBorder="1">
      <alignment vertical="center"/>
    </xf>
    <xf numFmtId="0" fontId="12" fillId="0" borderId="9" xfId="0" applyNumberFormat="1" applyFont="1" applyFill="1" applyBorder="1">
      <alignment vertical="center"/>
    </xf>
    <xf numFmtId="176" fontId="0" fillId="0" borderId="12" xfId="0" applyNumberFormat="1" applyFill="1" applyBorder="1">
      <alignment vertical="center"/>
    </xf>
    <xf numFmtId="0" fontId="0" fillId="0" borderId="8" xfId="0" applyFill="1" applyBorder="1" applyAlignment="1">
      <alignment horizontal="center" vertical="center"/>
    </xf>
    <xf numFmtId="0" fontId="12" fillId="0" borderId="8" xfId="0" applyNumberFormat="1" applyFont="1" applyFill="1" applyBorder="1">
      <alignment vertical="center"/>
    </xf>
    <xf numFmtId="0" fontId="14" fillId="0" borderId="0" xfId="2" applyFont="1">
      <alignment vertical="center"/>
    </xf>
    <xf numFmtId="14" fontId="15" fillId="0" borderId="16" xfId="0" applyNumberFormat="1" applyFont="1" applyBorder="1" applyAlignment="1">
      <alignment horizontal="center" vertical="center"/>
    </xf>
    <xf numFmtId="0" fontId="14" fillId="0" borderId="0" xfId="2" applyFont="1" applyAlignment="1">
      <alignment horizontal="center" vertical="center"/>
    </xf>
    <xf numFmtId="176" fontId="0" fillId="0" borderId="10" xfId="0" applyNumberFormat="1" applyFill="1" applyBorder="1">
      <alignment vertical="center"/>
    </xf>
    <xf numFmtId="0" fontId="0" fillId="0" borderId="3" xfId="0" applyFill="1" applyBorder="1" applyAlignment="1">
      <alignment horizontal="center" vertical="center"/>
    </xf>
    <xf numFmtId="0" fontId="12" fillId="0" borderId="3" xfId="0" applyNumberFormat="1" applyFont="1" applyFill="1" applyBorder="1">
      <alignment vertical="center"/>
    </xf>
    <xf numFmtId="0" fontId="12" fillId="0" borderId="4" xfId="0" applyNumberFormat="1" applyFont="1" applyFill="1" applyBorder="1">
      <alignment vertical="center"/>
    </xf>
    <xf numFmtId="0" fontId="10" fillId="0" borderId="0" xfId="2" applyAlignment="1">
      <alignment vertical="center" wrapText="1"/>
    </xf>
    <xf numFmtId="176" fontId="0" fillId="0" borderId="11" xfId="0" applyNumberFormat="1" applyFill="1" applyBorder="1">
      <alignment vertical="center"/>
    </xf>
    <xf numFmtId="0" fontId="0" fillId="0" borderId="6" xfId="0" applyFill="1" applyBorder="1" applyAlignment="1">
      <alignment horizontal="center" vertical="center"/>
    </xf>
    <xf numFmtId="0" fontId="12" fillId="0" borderId="6" xfId="0" applyNumberFormat="1" applyFont="1" applyFill="1" applyBorder="1">
      <alignment vertical="center"/>
    </xf>
    <xf numFmtId="0" fontId="12" fillId="0" borderId="1" xfId="0" applyNumberFormat="1" applyFont="1" applyFill="1" applyBorder="1">
      <alignment vertical="center"/>
    </xf>
    <xf numFmtId="0" fontId="12" fillId="0" borderId="7" xfId="0" applyNumberFormat="1" applyFont="1" applyFill="1" applyBorder="1">
      <alignment vertical="center"/>
    </xf>
    <xf numFmtId="0" fontId="12" fillId="0" borderId="5" xfId="0" applyNumberFormat="1" applyFont="1" applyFill="1" applyBorder="1">
      <alignment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15" xfId="0" applyBorder="1" applyAlignment="1">
      <alignment horizontal="center" vertical="center"/>
    </xf>
    <xf numFmtId="0" fontId="2" fillId="0" borderId="15" xfId="0" applyFont="1" applyBorder="1" applyAlignment="1">
      <alignment horizontal="center" vertical="center"/>
    </xf>
    <xf numFmtId="0" fontId="2" fillId="0" borderId="3" xfId="0" applyFont="1" applyBorder="1" applyAlignment="1">
      <alignment horizontal="center" vertical="center"/>
    </xf>
    <xf numFmtId="0" fontId="2" fillId="0" borderId="5" xfId="0" applyFont="1" applyBorder="1" applyAlignment="1">
      <alignment horizontal="center" vertical="center"/>
    </xf>
    <xf numFmtId="0" fontId="16" fillId="0" borderId="0" xfId="2" applyFont="1" applyAlignment="1">
      <alignment horizontal="left" vertical="top" wrapText="1"/>
    </xf>
    <xf numFmtId="0" fontId="16" fillId="0" borderId="0" xfId="2" applyFont="1" applyAlignment="1">
      <alignment vertical="top" wrapText="1"/>
    </xf>
    <xf numFmtId="0" fontId="16" fillId="0" borderId="0" xfId="2" applyFont="1" applyAlignment="1">
      <alignment vertical="top"/>
    </xf>
    <xf numFmtId="0" fontId="12" fillId="3" borderId="9" xfId="0" applyNumberFormat="1" applyFont="1" applyFill="1" applyBorder="1">
      <alignment vertical="center"/>
    </xf>
  </cellXfs>
  <cellStyles count="4">
    <cellStyle name="パーセント" xfId="3" builtinId="5"/>
    <cellStyle name="桁区切り" xfId="1" builtinId="6"/>
    <cellStyle name="標準" xfId="0" builtinId="0"/>
    <cellStyle name="標準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drawings/drawing1.xml><?xml version="1.0" encoding="utf-8"?>
<xdr:wsDr xmlns:xdr="http://schemas.openxmlformats.org/drawingml/2006/spreadsheetDrawing" xmlns:a="http://schemas.openxmlformats.org/drawingml/2006/main">
  <xdr:oneCellAnchor>
    <xdr:from>
      <xdr:col>14</xdr:col>
      <xdr:colOff>0</xdr:colOff>
      <xdr:row>179</xdr:row>
      <xdr:rowOff>22860</xdr:rowOff>
    </xdr:from>
    <xdr:ext cx="18531" cy="156518"/>
    <xdr:sp macro="" textlink="">
      <xdr:nvSpPr>
        <xdr:cNvPr id="12" name="正方形/長方形 23">
          <a:extLst>
            <a:ext uri="{FF2B5EF4-FFF2-40B4-BE49-F238E27FC236}">
              <a16:creationId xmlns:a16="http://schemas.microsoft.com/office/drawing/2014/main" xmlns="" id="{93D0F979-B7B7-473C-BEDD-461D0DFE7B18}"/>
            </a:ext>
          </a:extLst>
        </xdr:cNvPr>
        <xdr:cNvSpPr>
          <a:spLocks noChangeArrowheads="1"/>
        </xdr:cNvSpPr>
      </xdr:nvSpPr>
      <xdr:spPr bwMode="auto">
        <a:xfrm>
          <a:off x="9563100" y="3294126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14</xdr:col>
      <xdr:colOff>0</xdr:colOff>
      <xdr:row>222</xdr:row>
      <xdr:rowOff>68580</xdr:rowOff>
    </xdr:from>
    <xdr:ext cx="20848" cy="209122"/>
    <xdr:sp macro="" textlink="">
      <xdr:nvSpPr>
        <xdr:cNvPr id="13" name="正方形/長方形 27">
          <a:extLst>
            <a:ext uri="{FF2B5EF4-FFF2-40B4-BE49-F238E27FC236}">
              <a16:creationId xmlns:a16="http://schemas.microsoft.com/office/drawing/2014/main" xmlns="" id="{088E49E8-0FCF-4541-A2CA-2092E9D97F4B}"/>
            </a:ext>
          </a:extLst>
        </xdr:cNvPr>
        <xdr:cNvSpPr>
          <a:spLocks noChangeArrowheads="1"/>
        </xdr:cNvSpPr>
      </xdr:nvSpPr>
      <xdr:spPr bwMode="auto">
        <a:xfrm>
          <a:off x="9273540" y="40850820"/>
          <a:ext cx="20848" cy="209122"/>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14</xdr:col>
      <xdr:colOff>0</xdr:colOff>
      <xdr:row>306</xdr:row>
      <xdr:rowOff>68580</xdr:rowOff>
    </xdr:from>
    <xdr:ext cx="18531" cy="156518"/>
    <xdr:sp macro="" textlink="">
      <xdr:nvSpPr>
        <xdr:cNvPr id="18" name="正方形/長方形 16">
          <a:extLst>
            <a:ext uri="{FF2B5EF4-FFF2-40B4-BE49-F238E27FC236}">
              <a16:creationId xmlns:a16="http://schemas.microsoft.com/office/drawing/2014/main" xmlns="" id="{BD612AF5-0220-4B00-8D84-5FF17E8E7F61}"/>
            </a:ext>
          </a:extLst>
        </xdr:cNvPr>
        <xdr:cNvSpPr>
          <a:spLocks noChangeArrowheads="1"/>
        </xdr:cNvSpPr>
      </xdr:nvSpPr>
      <xdr:spPr bwMode="auto">
        <a:xfrm>
          <a:off x="9022080" y="5621274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twoCellAnchor editAs="oneCell">
    <xdr:from>
      <xdr:col>1</xdr:col>
      <xdr:colOff>1</xdr:colOff>
      <xdr:row>1</xdr:row>
      <xdr:rowOff>0</xdr:rowOff>
    </xdr:from>
    <xdr:to>
      <xdr:col>13</xdr:col>
      <xdr:colOff>513021</xdr:colOff>
      <xdr:row>25</xdr:row>
      <xdr:rowOff>84600</xdr:rowOff>
    </xdr:to>
    <xdr:pic>
      <xdr:nvPicPr>
        <xdr:cNvPr id="11" name="図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4826" y="180975"/>
          <a:ext cx="7875845" cy="4428000"/>
        </a:xfrm>
        <a:prstGeom prst="rect">
          <a:avLst/>
        </a:prstGeom>
      </xdr:spPr>
    </xdr:pic>
    <xdr:clientData/>
  </xdr:twoCellAnchor>
  <xdr:twoCellAnchor editAs="oneCell">
    <xdr:from>
      <xdr:col>1</xdr:col>
      <xdr:colOff>1</xdr:colOff>
      <xdr:row>29</xdr:row>
      <xdr:rowOff>0</xdr:rowOff>
    </xdr:from>
    <xdr:to>
      <xdr:col>13</xdr:col>
      <xdr:colOff>513021</xdr:colOff>
      <xdr:row>53</xdr:row>
      <xdr:rowOff>84600</xdr:rowOff>
    </xdr:to>
    <xdr:pic>
      <xdr:nvPicPr>
        <xdr:cNvPr id="21" name="図 20"/>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04826" y="5248275"/>
          <a:ext cx="7875845" cy="4428000"/>
        </a:xfrm>
        <a:prstGeom prst="rect">
          <a:avLst/>
        </a:prstGeom>
      </xdr:spPr>
    </xdr:pic>
    <xdr:clientData/>
  </xdr:twoCellAnchor>
  <xdr:twoCellAnchor editAs="oneCell">
    <xdr:from>
      <xdr:col>1</xdr:col>
      <xdr:colOff>1</xdr:colOff>
      <xdr:row>57</xdr:row>
      <xdr:rowOff>0</xdr:rowOff>
    </xdr:from>
    <xdr:to>
      <xdr:col>13</xdr:col>
      <xdr:colOff>513021</xdr:colOff>
      <xdr:row>81</xdr:row>
      <xdr:rowOff>84600</xdr:rowOff>
    </xdr:to>
    <xdr:pic>
      <xdr:nvPicPr>
        <xdr:cNvPr id="25" name="図 2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04826" y="10315575"/>
          <a:ext cx="7875845" cy="4428000"/>
        </a:xfrm>
        <a:prstGeom prst="rect">
          <a:avLst/>
        </a:prstGeom>
      </xdr:spPr>
    </xdr:pic>
    <xdr:clientData/>
  </xdr:twoCellAnchor>
  <xdr:twoCellAnchor editAs="oneCell">
    <xdr:from>
      <xdr:col>1</xdr:col>
      <xdr:colOff>1</xdr:colOff>
      <xdr:row>85</xdr:row>
      <xdr:rowOff>0</xdr:rowOff>
    </xdr:from>
    <xdr:to>
      <xdr:col>13</xdr:col>
      <xdr:colOff>513021</xdr:colOff>
      <xdr:row>109</xdr:row>
      <xdr:rowOff>84600</xdr:rowOff>
    </xdr:to>
    <xdr:pic>
      <xdr:nvPicPr>
        <xdr:cNvPr id="27" name="図 26"/>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04826" y="15382875"/>
          <a:ext cx="7875845" cy="4428000"/>
        </a:xfrm>
        <a:prstGeom prst="rect">
          <a:avLst/>
        </a:prstGeom>
      </xdr:spPr>
    </xdr:pic>
    <xdr:clientData/>
  </xdr:twoCellAnchor>
  <xdr:twoCellAnchor editAs="oneCell">
    <xdr:from>
      <xdr:col>1</xdr:col>
      <xdr:colOff>1</xdr:colOff>
      <xdr:row>113</xdr:row>
      <xdr:rowOff>0</xdr:rowOff>
    </xdr:from>
    <xdr:to>
      <xdr:col>13</xdr:col>
      <xdr:colOff>513021</xdr:colOff>
      <xdr:row>137</xdr:row>
      <xdr:rowOff>84600</xdr:rowOff>
    </xdr:to>
    <xdr:pic>
      <xdr:nvPicPr>
        <xdr:cNvPr id="28" name="図 27"/>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04826" y="20450175"/>
          <a:ext cx="7875845" cy="4428000"/>
        </a:xfrm>
        <a:prstGeom prst="rect">
          <a:avLst/>
        </a:prstGeom>
      </xdr:spPr>
    </xdr:pic>
    <xdr:clientData/>
  </xdr:twoCellAnchor>
  <xdr:twoCellAnchor editAs="oneCell">
    <xdr:from>
      <xdr:col>1</xdr:col>
      <xdr:colOff>1</xdr:colOff>
      <xdr:row>141</xdr:row>
      <xdr:rowOff>0</xdr:rowOff>
    </xdr:from>
    <xdr:to>
      <xdr:col>13</xdr:col>
      <xdr:colOff>513021</xdr:colOff>
      <xdr:row>165</xdr:row>
      <xdr:rowOff>84600</xdr:rowOff>
    </xdr:to>
    <xdr:pic>
      <xdr:nvPicPr>
        <xdr:cNvPr id="2" name="図 1"/>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504826" y="25517475"/>
          <a:ext cx="7875845" cy="4428000"/>
        </a:xfrm>
        <a:prstGeom prst="rect">
          <a:avLst/>
        </a:prstGeom>
      </xdr:spPr>
    </xdr:pic>
    <xdr:clientData/>
  </xdr:twoCellAnchor>
  <xdr:twoCellAnchor editAs="oneCell">
    <xdr:from>
      <xdr:col>1</xdr:col>
      <xdr:colOff>1</xdr:colOff>
      <xdr:row>169</xdr:row>
      <xdr:rowOff>0</xdr:rowOff>
    </xdr:from>
    <xdr:to>
      <xdr:col>13</xdr:col>
      <xdr:colOff>513021</xdr:colOff>
      <xdr:row>193</xdr:row>
      <xdr:rowOff>84600</xdr:rowOff>
    </xdr:to>
    <xdr:pic>
      <xdr:nvPicPr>
        <xdr:cNvPr id="3" name="図 2"/>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04826" y="30584775"/>
          <a:ext cx="7875845" cy="4428000"/>
        </a:xfrm>
        <a:prstGeom prst="rect">
          <a:avLst/>
        </a:prstGeom>
      </xdr:spPr>
    </xdr:pic>
    <xdr:clientData/>
  </xdr:twoCellAnchor>
  <xdr:twoCellAnchor editAs="oneCell">
    <xdr:from>
      <xdr:col>1</xdr:col>
      <xdr:colOff>1</xdr:colOff>
      <xdr:row>197</xdr:row>
      <xdr:rowOff>0</xdr:rowOff>
    </xdr:from>
    <xdr:to>
      <xdr:col>13</xdr:col>
      <xdr:colOff>513021</xdr:colOff>
      <xdr:row>221</xdr:row>
      <xdr:rowOff>84600</xdr:rowOff>
    </xdr:to>
    <xdr:pic>
      <xdr:nvPicPr>
        <xdr:cNvPr id="4" name="図 3"/>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04826" y="35652075"/>
          <a:ext cx="7875845" cy="4428000"/>
        </a:xfrm>
        <a:prstGeom prst="rect">
          <a:avLst/>
        </a:prstGeom>
      </xdr:spPr>
    </xdr:pic>
    <xdr:clientData/>
  </xdr:twoCellAnchor>
  <xdr:twoCellAnchor editAs="oneCell">
    <xdr:from>
      <xdr:col>1</xdr:col>
      <xdr:colOff>1</xdr:colOff>
      <xdr:row>225</xdr:row>
      <xdr:rowOff>0</xdr:rowOff>
    </xdr:from>
    <xdr:to>
      <xdr:col>13</xdr:col>
      <xdr:colOff>513021</xdr:colOff>
      <xdr:row>249</xdr:row>
      <xdr:rowOff>84600</xdr:rowOff>
    </xdr:to>
    <xdr:pic>
      <xdr:nvPicPr>
        <xdr:cNvPr id="5" name="図 4"/>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04826" y="40719375"/>
          <a:ext cx="7875845" cy="4428000"/>
        </a:xfrm>
        <a:prstGeom prst="rect">
          <a:avLst/>
        </a:prstGeom>
      </xdr:spPr>
    </xdr:pic>
    <xdr:clientData/>
  </xdr:twoCellAnchor>
  <xdr:twoCellAnchor editAs="oneCell">
    <xdr:from>
      <xdr:col>1</xdr:col>
      <xdr:colOff>1</xdr:colOff>
      <xdr:row>253</xdr:row>
      <xdr:rowOff>0</xdr:rowOff>
    </xdr:from>
    <xdr:to>
      <xdr:col>13</xdr:col>
      <xdr:colOff>513021</xdr:colOff>
      <xdr:row>277</xdr:row>
      <xdr:rowOff>94125</xdr:rowOff>
    </xdr:to>
    <xdr:pic>
      <xdr:nvPicPr>
        <xdr:cNvPr id="6" name="図 5"/>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504826" y="45786675"/>
          <a:ext cx="7875845" cy="4428000"/>
        </a:xfrm>
        <a:prstGeom prst="rect">
          <a:avLst/>
        </a:prstGeom>
      </xdr:spPr>
    </xdr:pic>
    <xdr:clientData/>
  </xdr:twoCellAnchor>
  <xdr:twoCellAnchor editAs="oneCell">
    <xdr:from>
      <xdr:col>1</xdr:col>
      <xdr:colOff>1</xdr:colOff>
      <xdr:row>281</xdr:row>
      <xdr:rowOff>0</xdr:rowOff>
    </xdr:from>
    <xdr:to>
      <xdr:col>13</xdr:col>
      <xdr:colOff>513021</xdr:colOff>
      <xdr:row>305</xdr:row>
      <xdr:rowOff>94125</xdr:rowOff>
    </xdr:to>
    <xdr:pic>
      <xdr:nvPicPr>
        <xdr:cNvPr id="7" name="図 6"/>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504826" y="50844450"/>
          <a:ext cx="7875845" cy="4428000"/>
        </a:xfrm>
        <a:prstGeom prst="rect">
          <a:avLst/>
        </a:prstGeom>
      </xdr:spPr>
    </xdr:pic>
    <xdr:clientData/>
  </xdr:twoCellAnchor>
  <xdr:twoCellAnchor editAs="oneCell">
    <xdr:from>
      <xdr:col>1</xdr:col>
      <xdr:colOff>0</xdr:colOff>
      <xdr:row>337</xdr:row>
      <xdr:rowOff>0</xdr:rowOff>
    </xdr:from>
    <xdr:to>
      <xdr:col>13</xdr:col>
      <xdr:colOff>513020</xdr:colOff>
      <xdr:row>361</xdr:row>
      <xdr:rowOff>94125</xdr:rowOff>
    </xdr:to>
    <xdr:pic>
      <xdr:nvPicPr>
        <xdr:cNvPr id="19" name="図 18"/>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504825" y="60960000"/>
          <a:ext cx="7875845" cy="4428000"/>
        </a:xfrm>
        <a:prstGeom prst="rect">
          <a:avLst/>
        </a:prstGeom>
      </xdr:spPr>
    </xdr:pic>
    <xdr:clientData/>
  </xdr:twoCellAnchor>
  <xdr:twoCellAnchor editAs="oneCell">
    <xdr:from>
      <xdr:col>1</xdr:col>
      <xdr:colOff>1</xdr:colOff>
      <xdr:row>309</xdr:row>
      <xdr:rowOff>0</xdr:rowOff>
    </xdr:from>
    <xdr:to>
      <xdr:col>13</xdr:col>
      <xdr:colOff>513021</xdr:colOff>
      <xdr:row>333</xdr:row>
      <xdr:rowOff>94125</xdr:rowOff>
    </xdr:to>
    <xdr:pic>
      <xdr:nvPicPr>
        <xdr:cNvPr id="10" name="図 9"/>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504826" y="55902225"/>
          <a:ext cx="7875845" cy="4428000"/>
        </a:xfrm>
        <a:prstGeom prst="rect">
          <a:avLst/>
        </a:prstGeom>
      </xdr:spPr>
    </xdr:pic>
    <xdr:clientData/>
  </xdr:twoCellAnchor>
  <xdr:twoCellAnchor editAs="oneCell">
    <xdr:from>
      <xdr:col>1</xdr:col>
      <xdr:colOff>1</xdr:colOff>
      <xdr:row>365</xdr:row>
      <xdr:rowOff>0</xdr:rowOff>
    </xdr:from>
    <xdr:to>
      <xdr:col>13</xdr:col>
      <xdr:colOff>513021</xdr:colOff>
      <xdr:row>389</xdr:row>
      <xdr:rowOff>94125</xdr:rowOff>
    </xdr:to>
    <xdr:pic>
      <xdr:nvPicPr>
        <xdr:cNvPr id="14" name="図 13"/>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504826" y="66017775"/>
          <a:ext cx="7875845" cy="4428000"/>
        </a:xfrm>
        <a:prstGeom prst="rect">
          <a:avLst/>
        </a:prstGeom>
      </xdr:spPr>
    </xdr:pic>
    <xdr:clientData/>
  </xdr:twoCellAnchor>
  <xdr:twoCellAnchor editAs="oneCell">
    <xdr:from>
      <xdr:col>1</xdr:col>
      <xdr:colOff>1</xdr:colOff>
      <xdr:row>393</xdr:row>
      <xdr:rowOff>0</xdr:rowOff>
    </xdr:from>
    <xdr:to>
      <xdr:col>13</xdr:col>
      <xdr:colOff>513021</xdr:colOff>
      <xdr:row>417</xdr:row>
      <xdr:rowOff>94125</xdr:rowOff>
    </xdr:to>
    <xdr:pic>
      <xdr:nvPicPr>
        <xdr:cNvPr id="15" name="図 14"/>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504826" y="71075550"/>
          <a:ext cx="7875845" cy="4428000"/>
        </a:xfrm>
        <a:prstGeom prst="rect">
          <a:avLst/>
        </a:prstGeom>
      </xdr:spPr>
    </xdr:pic>
    <xdr:clientData/>
  </xdr:twoCellAnchor>
  <xdr:twoCellAnchor editAs="oneCell">
    <xdr:from>
      <xdr:col>1</xdr:col>
      <xdr:colOff>1</xdr:colOff>
      <xdr:row>421</xdr:row>
      <xdr:rowOff>0</xdr:rowOff>
    </xdr:from>
    <xdr:to>
      <xdr:col>13</xdr:col>
      <xdr:colOff>513021</xdr:colOff>
      <xdr:row>445</xdr:row>
      <xdr:rowOff>94125</xdr:rowOff>
    </xdr:to>
    <xdr:pic>
      <xdr:nvPicPr>
        <xdr:cNvPr id="16" name="図 15"/>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504826" y="76133325"/>
          <a:ext cx="7875845" cy="4428000"/>
        </a:xfrm>
        <a:prstGeom prst="rect">
          <a:avLst/>
        </a:prstGeom>
      </xdr:spPr>
    </xdr:pic>
    <xdr:clientData/>
  </xdr:twoCellAnchor>
  <xdr:twoCellAnchor editAs="oneCell">
    <xdr:from>
      <xdr:col>1</xdr:col>
      <xdr:colOff>1</xdr:colOff>
      <xdr:row>449</xdr:row>
      <xdr:rowOff>0</xdr:rowOff>
    </xdr:from>
    <xdr:to>
      <xdr:col>13</xdr:col>
      <xdr:colOff>513021</xdr:colOff>
      <xdr:row>473</xdr:row>
      <xdr:rowOff>94125</xdr:rowOff>
    </xdr:to>
    <xdr:pic>
      <xdr:nvPicPr>
        <xdr:cNvPr id="17" name="図 16"/>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504826" y="81191100"/>
          <a:ext cx="7875845" cy="4428000"/>
        </a:xfrm>
        <a:prstGeom prst="rect">
          <a:avLst/>
        </a:prstGeom>
      </xdr:spPr>
    </xdr:pic>
    <xdr:clientData/>
  </xdr:twoCellAnchor>
  <xdr:twoCellAnchor editAs="oneCell">
    <xdr:from>
      <xdr:col>1</xdr:col>
      <xdr:colOff>1</xdr:colOff>
      <xdr:row>477</xdr:row>
      <xdr:rowOff>0</xdr:rowOff>
    </xdr:from>
    <xdr:to>
      <xdr:col>13</xdr:col>
      <xdr:colOff>513021</xdr:colOff>
      <xdr:row>501</xdr:row>
      <xdr:rowOff>94125</xdr:rowOff>
    </xdr:to>
    <xdr:pic>
      <xdr:nvPicPr>
        <xdr:cNvPr id="20" name="図 19"/>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504826" y="86248875"/>
          <a:ext cx="7875845" cy="4428000"/>
        </a:xfrm>
        <a:prstGeom prst="rect">
          <a:avLst/>
        </a:prstGeom>
      </xdr:spPr>
    </xdr:pic>
    <xdr:clientData/>
  </xdr:twoCellAnchor>
  <xdr:twoCellAnchor editAs="oneCell">
    <xdr:from>
      <xdr:col>1</xdr:col>
      <xdr:colOff>1</xdr:colOff>
      <xdr:row>505</xdr:row>
      <xdr:rowOff>0</xdr:rowOff>
    </xdr:from>
    <xdr:to>
      <xdr:col>13</xdr:col>
      <xdr:colOff>513021</xdr:colOff>
      <xdr:row>529</xdr:row>
      <xdr:rowOff>94125</xdr:rowOff>
    </xdr:to>
    <xdr:pic>
      <xdr:nvPicPr>
        <xdr:cNvPr id="22" name="図 21"/>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504826" y="91306650"/>
          <a:ext cx="7875845" cy="4428000"/>
        </a:xfrm>
        <a:prstGeom prst="rect">
          <a:avLst/>
        </a:prstGeom>
      </xdr:spPr>
    </xdr:pic>
    <xdr:clientData/>
  </xdr:twoCellAnchor>
  <xdr:twoCellAnchor editAs="oneCell">
    <xdr:from>
      <xdr:col>1</xdr:col>
      <xdr:colOff>1</xdr:colOff>
      <xdr:row>533</xdr:row>
      <xdr:rowOff>0</xdr:rowOff>
    </xdr:from>
    <xdr:to>
      <xdr:col>13</xdr:col>
      <xdr:colOff>513021</xdr:colOff>
      <xdr:row>557</xdr:row>
      <xdr:rowOff>94125</xdr:rowOff>
    </xdr:to>
    <xdr:pic>
      <xdr:nvPicPr>
        <xdr:cNvPr id="23" name="図 22"/>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504826" y="96364425"/>
          <a:ext cx="7875845" cy="4428000"/>
        </a:xfrm>
        <a:prstGeom prst="rect">
          <a:avLst/>
        </a:prstGeom>
      </xdr:spPr>
    </xdr:pic>
    <xdr:clientData/>
  </xdr:twoCellAnchor>
  <xdr:twoCellAnchor editAs="oneCell">
    <xdr:from>
      <xdr:col>1</xdr:col>
      <xdr:colOff>1</xdr:colOff>
      <xdr:row>561</xdr:row>
      <xdr:rowOff>0</xdr:rowOff>
    </xdr:from>
    <xdr:to>
      <xdr:col>13</xdr:col>
      <xdr:colOff>513021</xdr:colOff>
      <xdr:row>585</xdr:row>
      <xdr:rowOff>94125</xdr:rowOff>
    </xdr:to>
    <xdr:pic>
      <xdr:nvPicPr>
        <xdr:cNvPr id="24" name="図 23"/>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504826" y="101422200"/>
          <a:ext cx="7875845" cy="4428000"/>
        </a:xfrm>
        <a:prstGeom prst="rect">
          <a:avLst/>
        </a:prstGeom>
      </xdr:spPr>
    </xdr:pic>
    <xdr:clientData/>
  </xdr:twoCellAnchor>
  <xdr:twoCellAnchor editAs="oneCell">
    <xdr:from>
      <xdr:col>1</xdr:col>
      <xdr:colOff>1</xdr:colOff>
      <xdr:row>589</xdr:row>
      <xdr:rowOff>0</xdr:rowOff>
    </xdr:from>
    <xdr:to>
      <xdr:col>13</xdr:col>
      <xdr:colOff>513021</xdr:colOff>
      <xdr:row>613</xdr:row>
      <xdr:rowOff>94125</xdr:rowOff>
    </xdr:to>
    <xdr:pic>
      <xdr:nvPicPr>
        <xdr:cNvPr id="26" name="図 25"/>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504826" y="106479975"/>
          <a:ext cx="7875845" cy="4428000"/>
        </a:xfrm>
        <a:prstGeom prst="rect">
          <a:avLst/>
        </a:prstGeom>
      </xdr:spPr>
    </xdr:pic>
    <xdr:clientData/>
  </xdr:twoCellAnchor>
  <xdr:twoCellAnchor editAs="oneCell">
    <xdr:from>
      <xdr:col>1</xdr:col>
      <xdr:colOff>1</xdr:colOff>
      <xdr:row>617</xdr:row>
      <xdr:rowOff>0</xdr:rowOff>
    </xdr:from>
    <xdr:to>
      <xdr:col>13</xdr:col>
      <xdr:colOff>513021</xdr:colOff>
      <xdr:row>641</xdr:row>
      <xdr:rowOff>94125</xdr:rowOff>
    </xdr:to>
    <xdr:pic>
      <xdr:nvPicPr>
        <xdr:cNvPr id="29" name="図 28"/>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504826" y="111537750"/>
          <a:ext cx="7875845" cy="4428000"/>
        </a:xfrm>
        <a:prstGeom prst="rect">
          <a:avLst/>
        </a:prstGeom>
      </xdr:spPr>
    </xdr:pic>
    <xdr:clientData/>
  </xdr:twoCellAnchor>
  <xdr:twoCellAnchor editAs="oneCell">
    <xdr:from>
      <xdr:col>1</xdr:col>
      <xdr:colOff>1</xdr:colOff>
      <xdr:row>645</xdr:row>
      <xdr:rowOff>0</xdr:rowOff>
    </xdr:from>
    <xdr:to>
      <xdr:col>13</xdr:col>
      <xdr:colOff>513021</xdr:colOff>
      <xdr:row>669</xdr:row>
      <xdr:rowOff>94125</xdr:rowOff>
    </xdr:to>
    <xdr:pic>
      <xdr:nvPicPr>
        <xdr:cNvPr id="30" name="図 29"/>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504826" y="116595525"/>
          <a:ext cx="7875845" cy="4428000"/>
        </a:xfrm>
        <a:prstGeom prst="rect">
          <a:avLst/>
        </a:prstGeom>
      </xdr:spPr>
    </xdr:pic>
    <xdr:clientData/>
  </xdr:twoCellAnchor>
  <xdr:twoCellAnchor editAs="oneCell">
    <xdr:from>
      <xdr:col>1</xdr:col>
      <xdr:colOff>1</xdr:colOff>
      <xdr:row>673</xdr:row>
      <xdr:rowOff>0</xdr:rowOff>
    </xdr:from>
    <xdr:to>
      <xdr:col>13</xdr:col>
      <xdr:colOff>513021</xdr:colOff>
      <xdr:row>697</xdr:row>
      <xdr:rowOff>94125</xdr:rowOff>
    </xdr:to>
    <xdr:pic>
      <xdr:nvPicPr>
        <xdr:cNvPr id="31" name="図 30"/>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504826" y="121653300"/>
          <a:ext cx="7875845" cy="4428000"/>
        </a:xfrm>
        <a:prstGeom prst="rect">
          <a:avLst/>
        </a:prstGeom>
      </xdr:spPr>
    </xdr:pic>
    <xdr:clientData/>
  </xdr:twoCellAnchor>
  <xdr:twoCellAnchor editAs="oneCell">
    <xdr:from>
      <xdr:col>1</xdr:col>
      <xdr:colOff>1</xdr:colOff>
      <xdr:row>701</xdr:row>
      <xdr:rowOff>0</xdr:rowOff>
    </xdr:from>
    <xdr:to>
      <xdr:col>13</xdr:col>
      <xdr:colOff>513021</xdr:colOff>
      <xdr:row>725</xdr:row>
      <xdr:rowOff>94125</xdr:rowOff>
    </xdr:to>
    <xdr:pic>
      <xdr:nvPicPr>
        <xdr:cNvPr id="32" name="図 31"/>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504826" y="126711075"/>
          <a:ext cx="7875845" cy="4428000"/>
        </a:xfrm>
        <a:prstGeom prst="rect">
          <a:avLst/>
        </a:prstGeom>
      </xdr:spPr>
    </xdr:pic>
    <xdr:clientData/>
  </xdr:twoCellAnchor>
  <xdr:twoCellAnchor editAs="oneCell">
    <xdr:from>
      <xdr:col>1</xdr:col>
      <xdr:colOff>1</xdr:colOff>
      <xdr:row>729</xdr:row>
      <xdr:rowOff>0</xdr:rowOff>
    </xdr:from>
    <xdr:to>
      <xdr:col>13</xdr:col>
      <xdr:colOff>513021</xdr:colOff>
      <xdr:row>753</xdr:row>
      <xdr:rowOff>94125</xdr:rowOff>
    </xdr:to>
    <xdr:pic>
      <xdr:nvPicPr>
        <xdr:cNvPr id="33" name="図 32"/>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504826" y="131768850"/>
          <a:ext cx="7875845" cy="4428000"/>
        </a:xfrm>
        <a:prstGeom prst="rect">
          <a:avLst/>
        </a:prstGeom>
      </xdr:spPr>
    </xdr:pic>
    <xdr:clientData/>
  </xdr:twoCellAnchor>
  <xdr:twoCellAnchor editAs="oneCell">
    <xdr:from>
      <xdr:col>1</xdr:col>
      <xdr:colOff>1</xdr:colOff>
      <xdr:row>757</xdr:row>
      <xdr:rowOff>0</xdr:rowOff>
    </xdr:from>
    <xdr:to>
      <xdr:col>13</xdr:col>
      <xdr:colOff>513021</xdr:colOff>
      <xdr:row>781</xdr:row>
      <xdr:rowOff>94125</xdr:rowOff>
    </xdr:to>
    <xdr:pic>
      <xdr:nvPicPr>
        <xdr:cNvPr id="34" name="図 33"/>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504826" y="136826625"/>
          <a:ext cx="7875845" cy="4428000"/>
        </a:xfrm>
        <a:prstGeom prst="rect">
          <a:avLst/>
        </a:prstGeom>
      </xdr:spPr>
    </xdr:pic>
    <xdr:clientData/>
  </xdr:twoCellAnchor>
  <xdr:twoCellAnchor editAs="oneCell">
    <xdr:from>
      <xdr:col>1</xdr:col>
      <xdr:colOff>1</xdr:colOff>
      <xdr:row>785</xdr:row>
      <xdr:rowOff>0</xdr:rowOff>
    </xdr:from>
    <xdr:to>
      <xdr:col>13</xdr:col>
      <xdr:colOff>513021</xdr:colOff>
      <xdr:row>809</xdr:row>
      <xdr:rowOff>94125</xdr:rowOff>
    </xdr:to>
    <xdr:pic>
      <xdr:nvPicPr>
        <xdr:cNvPr id="35" name="図 34"/>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504826" y="141884400"/>
          <a:ext cx="7875845" cy="4428000"/>
        </a:xfrm>
        <a:prstGeom prst="rect">
          <a:avLst/>
        </a:prstGeom>
      </xdr:spPr>
    </xdr:pic>
    <xdr:clientData/>
  </xdr:twoCellAnchor>
  <xdr:twoCellAnchor editAs="oneCell">
    <xdr:from>
      <xdr:col>1</xdr:col>
      <xdr:colOff>1</xdr:colOff>
      <xdr:row>813</xdr:row>
      <xdr:rowOff>0</xdr:rowOff>
    </xdr:from>
    <xdr:to>
      <xdr:col>13</xdr:col>
      <xdr:colOff>513021</xdr:colOff>
      <xdr:row>837</xdr:row>
      <xdr:rowOff>84600</xdr:rowOff>
    </xdr:to>
    <xdr:pic>
      <xdr:nvPicPr>
        <xdr:cNvPr id="36" name="図 35"/>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504826" y="146942175"/>
          <a:ext cx="7875845" cy="442800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4"/>
  <sheetViews>
    <sheetView tabSelected="1" zoomScaleNormal="100" workbookViewId="0">
      <pane xSplit="1" ySplit="8" topLeftCell="B9" activePane="bottomRight" state="frozen"/>
      <selection pane="topRight" activeCell="B1" sqref="B1"/>
      <selection pane="bottomLeft" activeCell="A9" sqref="A9"/>
      <selection pane="bottomRight" activeCell="C2" sqref="C2"/>
    </sheetView>
  </sheetViews>
  <sheetFormatPr defaultRowHeight="18.75" x14ac:dyDescent="0.4"/>
  <cols>
    <col min="1" max="1" width="4.875" customWidth="1"/>
    <col min="2" max="2" width="12" customWidth="1"/>
    <col min="3" max="3" width="10.625" customWidth="1"/>
    <col min="4" max="6" width="8.25" customWidth="1"/>
    <col min="7" max="7" width="9.875" customWidth="1"/>
    <col min="10" max="15" width="7.75" customWidth="1"/>
  </cols>
  <sheetData>
    <row r="1" spans="1:18" x14ac:dyDescent="0.4">
      <c r="A1" s="1" t="s">
        <v>7</v>
      </c>
      <c r="C1" t="s">
        <v>69</v>
      </c>
    </row>
    <row r="2" spans="1:18" x14ac:dyDescent="0.4">
      <c r="A2" s="1" t="s">
        <v>8</v>
      </c>
      <c r="C2" t="s">
        <v>72</v>
      </c>
    </row>
    <row r="3" spans="1:18" x14ac:dyDescent="0.4">
      <c r="A3" s="1" t="s">
        <v>10</v>
      </c>
      <c r="C3" s="26">
        <v>100000</v>
      </c>
    </row>
    <row r="4" spans="1:18" x14ac:dyDescent="0.4">
      <c r="A4" s="1" t="s">
        <v>11</v>
      </c>
      <c r="C4" s="26" t="s">
        <v>77</v>
      </c>
    </row>
    <row r="5" spans="1:18" ht="19.5" thickBot="1" x14ac:dyDescent="0.45">
      <c r="A5" s="1" t="s">
        <v>12</v>
      </c>
      <c r="C5" s="26" t="s">
        <v>31</v>
      </c>
    </row>
    <row r="6" spans="1:18" ht="19.5" thickBot="1" x14ac:dyDescent="0.45">
      <c r="A6" s="21" t="s">
        <v>0</v>
      </c>
      <c r="B6" s="21" t="s">
        <v>1</v>
      </c>
      <c r="C6" s="21" t="s">
        <v>1</v>
      </c>
      <c r="D6" s="43" t="s">
        <v>22</v>
      </c>
      <c r="E6" s="22"/>
      <c r="F6" s="23"/>
      <c r="G6" s="82" t="s">
        <v>3</v>
      </c>
      <c r="H6" s="83"/>
      <c r="I6" s="89"/>
      <c r="J6" s="82" t="s">
        <v>20</v>
      </c>
      <c r="K6" s="83"/>
      <c r="L6" s="89"/>
      <c r="M6" s="82" t="s">
        <v>21</v>
      </c>
      <c r="N6" s="83"/>
      <c r="O6" s="89"/>
    </row>
    <row r="7" spans="1:18" ht="19.5" thickBot="1" x14ac:dyDescent="0.45">
      <c r="A7" s="24"/>
      <c r="B7" s="24" t="s">
        <v>2</v>
      </c>
      <c r="C7" s="48" t="s">
        <v>26</v>
      </c>
      <c r="D7" s="11">
        <v>1.27</v>
      </c>
      <c r="E7" s="12">
        <v>1.5</v>
      </c>
      <c r="F7" s="13">
        <v>2</v>
      </c>
      <c r="G7" s="11">
        <v>1.27</v>
      </c>
      <c r="H7" s="12">
        <v>1.5</v>
      </c>
      <c r="I7" s="13">
        <v>2</v>
      </c>
      <c r="J7" s="11">
        <v>1.27</v>
      </c>
      <c r="K7" s="12">
        <v>1.5</v>
      </c>
      <c r="L7" s="13">
        <v>2</v>
      </c>
      <c r="M7" s="11">
        <v>1.27</v>
      </c>
      <c r="N7" s="12">
        <v>1.5</v>
      </c>
      <c r="O7" s="13">
        <v>2</v>
      </c>
    </row>
    <row r="8" spans="1:18" ht="19.5" thickBot="1" x14ac:dyDescent="0.45">
      <c r="A8" s="25" t="s">
        <v>9</v>
      </c>
      <c r="B8" s="10"/>
      <c r="C8" s="44"/>
      <c r="D8" s="15"/>
      <c r="E8" s="14"/>
      <c r="F8" s="16"/>
      <c r="G8" s="17">
        <f>C3</f>
        <v>100000</v>
      </c>
      <c r="H8" s="18">
        <f>C3</f>
        <v>100000</v>
      </c>
      <c r="I8" s="19">
        <f>C3</f>
        <v>100000</v>
      </c>
      <c r="J8" s="86" t="s">
        <v>20</v>
      </c>
      <c r="K8" s="87"/>
      <c r="L8" s="88"/>
      <c r="M8" s="86"/>
      <c r="N8" s="87"/>
      <c r="O8" s="88"/>
    </row>
    <row r="9" spans="1:18" x14ac:dyDescent="0.4">
      <c r="A9" s="7">
        <v>1</v>
      </c>
      <c r="B9" s="71">
        <v>44189</v>
      </c>
      <c r="C9" s="72">
        <v>1</v>
      </c>
      <c r="D9" s="73">
        <v>1.27</v>
      </c>
      <c r="E9" s="74">
        <v>1.5</v>
      </c>
      <c r="F9" s="81">
        <v>2</v>
      </c>
      <c r="G9" s="20">
        <f>IF(D9="","",G8+M9)</f>
        <v>103810</v>
      </c>
      <c r="H9" s="20">
        <f t="shared" ref="H9" si="0">IF(E9="","",H8+N9)</f>
        <v>104500</v>
      </c>
      <c r="I9" s="20">
        <f>IF(F9="","",I8+O9)</f>
        <v>106000</v>
      </c>
      <c r="J9" s="37">
        <f>IF(G8="","",G8*0.03)</f>
        <v>3000</v>
      </c>
      <c r="K9" s="38">
        <f>IF(H8="","",H8*0.03)</f>
        <v>3000</v>
      </c>
      <c r="L9" s="39">
        <f>IF(I8="","",I8*0.03)</f>
        <v>3000</v>
      </c>
      <c r="M9" s="37">
        <f>IF(D9="","",J9*D9)</f>
        <v>3810</v>
      </c>
      <c r="N9" s="38">
        <f>IF(E9="","",K9*E9)</f>
        <v>4500</v>
      </c>
      <c r="O9" s="39">
        <f>IF(F9="","",L9*F9)</f>
        <v>6000</v>
      </c>
      <c r="P9" s="36"/>
      <c r="Q9" s="36"/>
      <c r="R9" s="36"/>
    </row>
    <row r="10" spans="1:18" x14ac:dyDescent="0.4">
      <c r="A10" s="7">
        <v>2</v>
      </c>
      <c r="B10" s="65">
        <v>44183</v>
      </c>
      <c r="C10" s="66">
        <v>2</v>
      </c>
      <c r="D10" s="67">
        <v>-1</v>
      </c>
      <c r="E10" s="47">
        <v>-1</v>
      </c>
      <c r="F10" s="64">
        <v>-1</v>
      </c>
      <c r="G10" s="20">
        <f t="shared" ref="G10:G42" si="1">IF(D10="","",G9+M10)</f>
        <v>100695.7</v>
      </c>
      <c r="H10" s="20">
        <f t="shared" ref="H10:H42" si="2">IF(E10="","",H9+N10)</f>
        <v>101365</v>
      </c>
      <c r="I10" s="20">
        <f>IF(F10="","",I9+O10)</f>
        <v>102820</v>
      </c>
      <c r="J10" s="40">
        <f t="shared" ref="J10:J12" si="3">IF(G9="","",G9*0.03)</f>
        <v>3114.2999999999997</v>
      </c>
      <c r="K10" s="41">
        <f t="shared" ref="K10:K12" si="4">IF(H9="","",H9*0.03)</f>
        <v>3135</v>
      </c>
      <c r="L10" s="42">
        <f t="shared" ref="L10:L12" si="5">IF(I9="","",I9*0.03)</f>
        <v>3180</v>
      </c>
      <c r="M10" s="40">
        <f t="shared" ref="M10:M12" si="6">IF(D10="","",J10*D10)</f>
        <v>-3114.2999999999997</v>
      </c>
      <c r="N10" s="41">
        <f t="shared" ref="N10:N12" si="7">IF(E10="","",K10*E10)</f>
        <v>-3135</v>
      </c>
      <c r="O10" s="42">
        <f t="shared" ref="O10:O12" si="8">IF(F10="","",L10*F10)</f>
        <v>-3180</v>
      </c>
      <c r="P10" s="36" t="s">
        <v>73</v>
      </c>
      <c r="Q10" s="36"/>
      <c r="R10" s="36"/>
    </row>
    <row r="11" spans="1:18" x14ac:dyDescent="0.4">
      <c r="A11" s="7">
        <v>3</v>
      </c>
      <c r="B11" s="65">
        <v>44181</v>
      </c>
      <c r="C11" s="66">
        <v>1</v>
      </c>
      <c r="D11" s="67">
        <v>1.27</v>
      </c>
      <c r="E11" s="47">
        <v>1.5</v>
      </c>
      <c r="F11" s="64">
        <v>2</v>
      </c>
      <c r="G11" s="20">
        <f t="shared" si="1"/>
        <v>104532.20616999999</v>
      </c>
      <c r="H11" s="20">
        <f t="shared" si="2"/>
        <v>105926.425</v>
      </c>
      <c r="I11" s="20">
        <f t="shared" ref="I11:I42" si="9">IF(F11="","",I10+O11)</f>
        <v>108989.2</v>
      </c>
      <c r="J11" s="40">
        <f t="shared" si="3"/>
        <v>3020.8709999999996</v>
      </c>
      <c r="K11" s="41">
        <f t="shared" si="4"/>
        <v>3040.95</v>
      </c>
      <c r="L11" s="42">
        <f t="shared" si="5"/>
        <v>3084.6</v>
      </c>
      <c r="M11" s="40">
        <f t="shared" si="6"/>
        <v>3836.5061699999997</v>
      </c>
      <c r="N11" s="41">
        <f t="shared" si="7"/>
        <v>4561.4249999999993</v>
      </c>
      <c r="O11" s="42">
        <f t="shared" si="8"/>
        <v>6169.2</v>
      </c>
      <c r="P11" s="36"/>
      <c r="Q11" s="36"/>
      <c r="R11" s="36"/>
    </row>
    <row r="12" spans="1:18" x14ac:dyDescent="0.4">
      <c r="A12" s="7">
        <v>4</v>
      </c>
      <c r="B12" s="65">
        <v>44180</v>
      </c>
      <c r="C12" s="66">
        <v>1</v>
      </c>
      <c r="D12" s="67">
        <v>1.27</v>
      </c>
      <c r="E12" s="47">
        <v>1.5</v>
      </c>
      <c r="F12" s="64">
        <v>2</v>
      </c>
      <c r="G12" s="20">
        <f t="shared" si="1"/>
        <v>108514.88322507699</v>
      </c>
      <c r="H12" s="20">
        <f t="shared" si="2"/>
        <v>110693.11412500001</v>
      </c>
      <c r="I12" s="20">
        <f t="shared" si="9"/>
        <v>115528.552</v>
      </c>
      <c r="J12" s="40">
        <f t="shared" si="3"/>
        <v>3135.9661850999996</v>
      </c>
      <c r="K12" s="41">
        <f t="shared" si="4"/>
        <v>3177.7927500000001</v>
      </c>
      <c r="L12" s="42">
        <f t="shared" si="5"/>
        <v>3269.6759999999999</v>
      </c>
      <c r="M12" s="40">
        <f t="shared" si="6"/>
        <v>3982.6770550769997</v>
      </c>
      <c r="N12" s="41">
        <f t="shared" si="7"/>
        <v>4766.6891249999999</v>
      </c>
      <c r="O12" s="42">
        <f t="shared" si="8"/>
        <v>6539.3519999999999</v>
      </c>
      <c r="P12" s="36"/>
      <c r="Q12" s="36"/>
      <c r="R12" s="36"/>
    </row>
    <row r="13" spans="1:18" x14ac:dyDescent="0.4">
      <c r="A13" s="7">
        <v>5</v>
      </c>
      <c r="B13" s="65">
        <v>44174</v>
      </c>
      <c r="C13" s="66">
        <v>1</v>
      </c>
      <c r="D13" s="67">
        <v>1.27</v>
      </c>
      <c r="E13" s="47">
        <v>1.5</v>
      </c>
      <c r="F13" s="64">
        <v>2</v>
      </c>
      <c r="G13" s="20">
        <f t="shared" si="1"/>
        <v>112649.30027595242</v>
      </c>
      <c r="H13" s="20">
        <f t="shared" si="2"/>
        <v>115674.30426062501</v>
      </c>
      <c r="I13" s="20">
        <f t="shared" si="9"/>
        <v>122460.26512</v>
      </c>
      <c r="J13" s="40">
        <f t="shared" ref="J13:J58" si="10">IF(G12="","",G12*0.03)</f>
        <v>3255.4464967523095</v>
      </c>
      <c r="K13" s="41">
        <f t="shared" ref="K13:K58" si="11">IF(H12="","",H12*0.03)</f>
        <v>3320.7934237499999</v>
      </c>
      <c r="L13" s="42">
        <f t="shared" ref="L13:L58" si="12">IF(I12="","",I12*0.03)</f>
        <v>3465.8565599999997</v>
      </c>
      <c r="M13" s="40">
        <f t="shared" ref="M13:M58" si="13">IF(D13="","",J13*D13)</f>
        <v>4134.4170508754332</v>
      </c>
      <c r="N13" s="41">
        <f t="shared" ref="N13:N58" si="14">IF(E13="","",K13*E13)</f>
        <v>4981.190135625</v>
      </c>
      <c r="O13" s="42">
        <f t="shared" ref="O13:O58" si="15">IF(F13="","",L13*F13)</f>
        <v>6931.7131199999994</v>
      </c>
      <c r="P13" s="36"/>
      <c r="Q13" s="36"/>
      <c r="R13" s="36"/>
    </row>
    <row r="14" spans="1:18" x14ac:dyDescent="0.4">
      <c r="A14" s="7">
        <v>6</v>
      </c>
      <c r="B14" s="65">
        <v>44159</v>
      </c>
      <c r="C14" s="66">
        <v>1</v>
      </c>
      <c r="D14" s="67">
        <v>1.27</v>
      </c>
      <c r="E14" s="47">
        <v>1.5</v>
      </c>
      <c r="F14" s="64">
        <v>2</v>
      </c>
      <c r="G14" s="20">
        <f t="shared" si="1"/>
        <v>116941.23861646622</v>
      </c>
      <c r="H14" s="20">
        <f t="shared" si="2"/>
        <v>120879.64795235313</v>
      </c>
      <c r="I14" s="20">
        <f t="shared" si="9"/>
        <v>129807.8810272</v>
      </c>
      <c r="J14" s="40">
        <f t="shared" si="10"/>
        <v>3379.4790082785726</v>
      </c>
      <c r="K14" s="41">
        <f t="shared" si="11"/>
        <v>3470.2291278187499</v>
      </c>
      <c r="L14" s="42">
        <f t="shared" si="12"/>
        <v>3673.8079535999996</v>
      </c>
      <c r="M14" s="40">
        <f t="shared" si="13"/>
        <v>4291.9383405137869</v>
      </c>
      <c r="N14" s="41">
        <f t="shared" si="14"/>
        <v>5205.3436917281251</v>
      </c>
      <c r="O14" s="42">
        <f t="shared" si="15"/>
        <v>7347.6159071999991</v>
      </c>
      <c r="P14" s="36"/>
      <c r="Q14" s="36"/>
      <c r="R14" s="36"/>
    </row>
    <row r="15" spans="1:18" x14ac:dyDescent="0.4">
      <c r="A15" s="7">
        <v>7</v>
      </c>
      <c r="B15" s="65">
        <v>44148</v>
      </c>
      <c r="C15" s="66">
        <v>2</v>
      </c>
      <c r="D15" s="67">
        <v>-1</v>
      </c>
      <c r="E15" s="47">
        <v>-1</v>
      </c>
      <c r="F15" s="64">
        <v>-1</v>
      </c>
      <c r="G15" s="20">
        <f t="shared" si="1"/>
        <v>113433.00145797223</v>
      </c>
      <c r="H15" s="20">
        <f t="shared" si="2"/>
        <v>117253.25851378254</v>
      </c>
      <c r="I15" s="20">
        <f t="shared" si="9"/>
        <v>125913.64459638399</v>
      </c>
      <c r="J15" s="40">
        <f t="shared" si="10"/>
        <v>3508.2371584939865</v>
      </c>
      <c r="K15" s="41">
        <f t="shared" si="11"/>
        <v>3626.3894385705939</v>
      </c>
      <c r="L15" s="42">
        <f t="shared" si="12"/>
        <v>3894.2364308159999</v>
      </c>
      <c r="M15" s="40">
        <f t="shared" si="13"/>
        <v>-3508.2371584939865</v>
      </c>
      <c r="N15" s="41">
        <f t="shared" si="14"/>
        <v>-3626.3894385705939</v>
      </c>
      <c r="O15" s="42">
        <f t="shared" si="15"/>
        <v>-3894.2364308159999</v>
      </c>
      <c r="P15" s="36" t="s">
        <v>73</v>
      </c>
      <c r="Q15" s="36"/>
      <c r="R15" s="36"/>
    </row>
    <row r="16" spans="1:18" x14ac:dyDescent="0.4">
      <c r="A16" s="7">
        <v>8</v>
      </c>
      <c r="B16" s="65">
        <v>44109</v>
      </c>
      <c r="C16" s="66">
        <v>1</v>
      </c>
      <c r="D16" s="67">
        <v>1.27</v>
      </c>
      <c r="E16" s="47">
        <v>1.5</v>
      </c>
      <c r="F16" s="64">
        <v>2</v>
      </c>
      <c r="G16" s="20">
        <f t="shared" si="1"/>
        <v>117754.79881352097</v>
      </c>
      <c r="H16" s="20">
        <f t="shared" si="2"/>
        <v>122529.65514690275</v>
      </c>
      <c r="I16" s="20">
        <f t="shared" si="9"/>
        <v>133468.46327216702</v>
      </c>
      <c r="J16" s="40">
        <f t="shared" si="10"/>
        <v>3402.990043739167</v>
      </c>
      <c r="K16" s="41">
        <f t="shared" si="11"/>
        <v>3517.5977554134761</v>
      </c>
      <c r="L16" s="42">
        <f t="shared" si="12"/>
        <v>3777.4093378915195</v>
      </c>
      <c r="M16" s="40">
        <f t="shared" si="13"/>
        <v>4321.7973555487424</v>
      </c>
      <c r="N16" s="41">
        <f t="shared" si="14"/>
        <v>5276.3966331202137</v>
      </c>
      <c r="O16" s="42">
        <f t="shared" si="15"/>
        <v>7554.818675783039</v>
      </c>
      <c r="P16" s="36"/>
      <c r="Q16" s="36"/>
      <c r="R16" s="36"/>
    </row>
    <row r="17" spans="1:18" x14ac:dyDescent="0.4">
      <c r="A17" s="7">
        <v>9</v>
      </c>
      <c r="B17" s="65">
        <v>44092</v>
      </c>
      <c r="C17" s="66">
        <v>2</v>
      </c>
      <c r="D17" s="67">
        <v>1.27</v>
      </c>
      <c r="E17" s="47">
        <v>1.5</v>
      </c>
      <c r="F17" s="95">
        <v>2</v>
      </c>
      <c r="G17" s="20">
        <f t="shared" si="1"/>
        <v>122241.25664831612</v>
      </c>
      <c r="H17" s="20">
        <f t="shared" si="2"/>
        <v>128043.48962851337</v>
      </c>
      <c r="I17" s="20">
        <f t="shared" si="9"/>
        <v>141476.57106849705</v>
      </c>
      <c r="J17" s="40">
        <f t="shared" si="10"/>
        <v>3532.643964405629</v>
      </c>
      <c r="K17" s="41">
        <f t="shared" si="11"/>
        <v>3675.8896544070822</v>
      </c>
      <c r="L17" s="42">
        <f t="shared" si="12"/>
        <v>4004.0538981650107</v>
      </c>
      <c r="M17" s="40">
        <f t="shared" si="13"/>
        <v>4486.4578347951492</v>
      </c>
      <c r="N17" s="41">
        <f t="shared" si="14"/>
        <v>5513.8344816106237</v>
      </c>
      <c r="O17" s="42">
        <f t="shared" si="15"/>
        <v>8008.1077963300213</v>
      </c>
      <c r="P17" s="36"/>
      <c r="Q17" s="36"/>
      <c r="R17" s="36"/>
    </row>
    <row r="18" spans="1:18" x14ac:dyDescent="0.4">
      <c r="A18" s="7">
        <v>10</v>
      </c>
      <c r="B18" s="65">
        <v>44075</v>
      </c>
      <c r="C18" s="66">
        <v>1</v>
      </c>
      <c r="D18" s="67">
        <v>1.27</v>
      </c>
      <c r="E18" s="47">
        <v>1.5</v>
      </c>
      <c r="F18" s="64">
        <v>2</v>
      </c>
      <c r="G18" s="20">
        <f t="shared" si="1"/>
        <v>126898.64852661696</v>
      </c>
      <c r="H18" s="20">
        <f t="shared" si="2"/>
        <v>133805.44666179648</v>
      </c>
      <c r="I18" s="20">
        <f t="shared" si="9"/>
        <v>149965.16533260688</v>
      </c>
      <c r="J18" s="40">
        <f t="shared" si="10"/>
        <v>3667.2376994494834</v>
      </c>
      <c r="K18" s="41">
        <f t="shared" si="11"/>
        <v>3841.3046888554009</v>
      </c>
      <c r="L18" s="42">
        <f t="shared" si="12"/>
        <v>4244.2971320549113</v>
      </c>
      <c r="M18" s="40">
        <f t="shared" si="13"/>
        <v>4657.3918783008439</v>
      </c>
      <c r="N18" s="41">
        <f t="shared" si="14"/>
        <v>5761.9570332831008</v>
      </c>
      <c r="O18" s="42">
        <f t="shared" si="15"/>
        <v>8488.5942641098227</v>
      </c>
      <c r="P18" s="36"/>
      <c r="Q18" s="36"/>
      <c r="R18" s="36"/>
    </row>
    <row r="19" spans="1:18" x14ac:dyDescent="0.4">
      <c r="A19" s="7">
        <v>11</v>
      </c>
      <c r="B19" s="65">
        <v>44074</v>
      </c>
      <c r="C19" s="66">
        <v>1</v>
      </c>
      <c r="D19" s="67">
        <v>1.27</v>
      </c>
      <c r="E19" s="47">
        <v>1.5</v>
      </c>
      <c r="F19" s="95">
        <v>2</v>
      </c>
      <c r="G19" s="20">
        <f t="shared" si="1"/>
        <v>131733.48703548106</v>
      </c>
      <c r="H19" s="20">
        <f t="shared" si="2"/>
        <v>139826.69176157733</v>
      </c>
      <c r="I19" s="20">
        <f t="shared" si="9"/>
        <v>158963.07525256329</v>
      </c>
      <c r="J19" s="40">
        <f t="shared" si="10"/>
        <v>3806.9594557985088</v>
      </c>
      <c r="K19" s="41">
        <f t="shared" si="11"/>
        <v>4014.1633998538941</v>
      </c>
      <c r="L19" s="42">
        <f t="shared" si="12"/>
        <v>4498.9549599782058</v>
      </c>
      <c r="M19" s="40">
        <f t="shared" si="13"/>
        <v>4834.8385088641062</v>
      </c>
      <c r="N19" s="41">
        <f t="shared" si="14"/>
        <v>6021.245099780841</v>
      </c>
      <c r="O19" s="42">
        <f t="shared" si="15"/>
        <v>8997.9099199564116</v>
      </c>
      <c r="P19" s="36"/>
      <c r="Q19" s="36"/>
      <c r="R19" s="36"/>
    </row>
    <row r="20" spans="1:18" x14ac:dyDescent="0.4">
      <c r="A20" s="7">
        <v>12</v>
      </c>
      <c r="B20" s="65">
        <v>44068</v>
      </c>
      <c r="C20" s="66">
        <v>1</v>
      </c>
      <c r="D20" s="67">
        <v>1.27</v>
      </c>
      <c r="E20" s="47">
        <v>1.5</v>
      </c>
      <c r="F20" s="95">
        <v>2</v>
      </c>
      <c r="G20" s="20">
        <f t="shared" si="1"/>
        <v>136752.53289153287</v>
      </c>
      <c r="H20" s="20">
        <f t="shared" si="2"/>
        <v>146118.89289084831</v>
      </c>
      <c r="I20" s="20">
        <f t="shared" si="9"/>
        <v>168500.85976771708</v>
      </c>
      <c r="J20" s="40">
        <f t="shared" si="10"/>
        <v>3952.0046110644316</v>
      </c>
      <c r="K20" s="41">
        <f t="shared" si="11"/>
        <v>4194.8007528473199</v>
      </c>
      <c r="L20" s="42">
        <f t="shared" si="12"/>
        <v>4768.8922575768984</v>
      </c>
      <c r="M20" s="40">
        <f t="shared" si="13"/>
        <v>5019.0458560518282</v>
      </c>
      <c r="N20" s="41">
        <f t="shared" si="14"/>
        <v>6292.2011292709794</v>
      </c>
      <c r="O20" s="42">
        <f t="shared" si="15"/>
        <v>9537.7845151537967</v>
      </c>
      <c r="P20" s="36"/>
      <c r="Q20" s="36"/>
      <c r="R20" s="36"/>
    </row>
    <row r="21" spans="1:18" x14ac:dyDescent="0.4">
      <c r="A21" s="7">
        <v>13</v>
      </c>
      <c r="B21" s="65">
        <v>44054</v>
      </c>
      <c r="C21" s="66">
        <v>1</v>
      </c>
      <c r="D21" s="67">
        <v>1.27</v>
      </c>
      <c r="E21" s="47">
        <v>1.5</v>
      </c>
      <c r="F21" s="95">
        <v>2</v>
      </c>
      <c r="G21" s="20">
        <f t="shared" si="1"/>
        <v>141962.80439470027</v>
      </c>
      <c r="H21" s="20">
        <f t="shared" si="2"/>
        <v>152694.24307093647</v>
      </c>
      <c r="I21" s="20">
        <f t="shared" si="9"/>
        <v>178610.9113537801</v>
      </c>
      <c r="J21" s="40">
        <f t="shared" si="10"/>
        <v>4102.5759867459856</v>
      </c>
      <c r="K21" s="41">
        <f t="shared" si="11"/>
        <v>4383.5667867254488</v>
      </c>
      <c r="L21" s="42">
        <f t="shared" si="12"/>
        <v>5055.025793031512</v>
      </c>
      <c r="M21" s="40">
        <f t="shared" si="13"/>
        <v>5210.2715031674015</v>
      </c>
      <c r="N21" s="41">
        <f t="shared" si="14"/>
        <v>6575.3501800881731</v>
      </c>
      <c r="O21" s="42">
        <f t="shared" si="15"/>
        <v>10110.051586063024</v>
      </c>
      <c r="P21" s="36"/>
      <c r="Q21" s="36"/>
      <c r="R21" s="36"/>
    </row>
    <row r="22" spans="1:18" x14ac:dyDescent="0.4">
      <c r="A22" s="7">
        <v>14</v>
      </c>
      <c r="B22" s="65">
        <v>44043</v>
      </c>
      <c r="C22" s="66">
        <v>1</v>
      </c>
      <c r="D22" s="67">
        <v>1.27</v>
      </c>
      <c r="E22" s="47">
        <v>1.5</v>
      </c>
      <c r="F22" s="95">
        <v>2</v>
      </c>
      <c r="G22" s="20">
        <f t="shared" si="1"/>
        <v>147371.58724213834</v>
      </c>
      <c r="H22" s="20">
        <f t="shared" si="2"/>
        <v>159565.48400912862</v>
      </c>
      <c r="I22" s="20">
        <f t="shared" si="9"/>
        <v>189327.56603500689</v>
      </c>
      <c r="J22" s="40">
        <f t="shared" si="10"/>
        <v>4258.8841318410077</v>
      </c>
      <c r="K22" s="41">
        <f t="shared" si="11"/>
        <v>4580.8272921280941</v>
      </c>
      <c r="L22" s="42">
        <f t="shared" si="12"/>
        <v>5358.3273406134031</v>
      </c>
      <c r="M22" s="40">
        <f t="shared" si="13"/>
        <v>5408.7828474380794</v>
      </c>
      <c r="N22" s="41">
        <f t="shared" si="14"/>
        <v>6871.2409381921407</v>
      </c>
      <c r="O22" s="42">
        <f t="shared" si="15"/>
        <v>10716.654681226806</v>
      </c>
      <c r="P22" s="36"/>
      <c r="Q22" s="36"/>
      <c r="R22" s="36"/>
    </row>
    <row r="23" spans="1:18" x14ac:dyDescent="0.4">
      <c r="A23" s="7">
        <v>15</v>
      </c>
      <c r="B23" s="65">
        <v>44042</v>
      </c>
      <c r="C23" s="66">
        <v>1</v>
      </c>
      <c r="D23" s="67">
        <v>-1</v>
      </c>
      <c r="E23" s="47">
        <v>-1</v>
      </c>
      <c r="F23" s="64">
        <v>-1</v>
      </c>
      <c r="G23" s="20">
        <f t="shared" si="1"/>
        <v>142950.43962487418</v>
      </c>
      <c r="H23" s="20">
        <f t="shared" si="2"/>
        <v>154778.51948885477</v>
      </c>
      <c r="I23" s="20">
        <f t="shared" si="9"/>
        <v>183647.7390539567</v>
      </c>
      <c r="J23" s="40">
        <f t="shared" si="10"/>
        <v>4421.1476172641496</v>
      </c>
      <c r="K23" s="41">
        <f t="shared" si="11"/>
        <v>4786.9645202738584</v>
      </c>
      <c r="L23" s="42">
        <f t="shared" si="12"/>
        <v>5679.826981050207</v>
      </c>
      <c r="M23" s="40">
        <f t="shared" si="13"/>
        <v>-4421.1476172641496</v>
      </c>
      <c r="N23" s="41">
        <f t="shared" si="14"/>
        <v>-4786.9645202738584</v>
      </c>
      <c r="O23" s="42">
        <f t="shared" si="15"/>
        <v>-5679.826981050207</v>
      </c>
      <c r="P23" s="36" t="s">
        <v>73</v>
      </c>
      <c r="Q23" s="36"/>
      <c r="R23" s="36"/>
    </row>
    <row r="24" spans="1:18" x14ac:dyDescent="0.4">
      <c r="A24" s="7">
        <v>16</v>
      </c>
      <c r="B24" s="65">
        <v>44020</v>
      </c>
      <c r="C24" s="66">
        <v>1</v>
      </c>
      <c r="D24" s="67">
        <v>1.27</v>
      </c>
      <c r="E24" s="47">
        <v>1.5</v>
      </c>
      <c r="F24" s="64">
        <v>2</v>
      </c>
      <c r="G24" s="20">
        <f t="shared" si="1"/>
        <v>148396.85137458189</v>
      </c>
      <c r="H24" s="20">
        <f t="shared" si="2"/>
        <v>161743.55286585324</v>
      </c>
      <c r="I24" s="20">
        <f t="shared" si="9"/>
        <v>194666.60339719409</v>
      </c>
      <c r="J24" s="40">
        <f t="shared" si="10"/>
        <v>4288.5131887462258</v>
      </c>
      <c r="K24" s="41">
        <f t="shared" si="11"/>
        <v>4643.3555846656427</v>
      </c>
      <c r="L24" s="42">
        <f t="shared" si="12"/>
        <v>5509.4321716187005</v>
      </c>
      <c r="M24" s="40">
        <f t="shared" si="13"/>
        <v>5446.4117497077068</v>
      </c>
      <c r="N24" s="41">
        <f t="shared" si="14"/>
        <v>6965.0333769984645</v>
      </c>
      <c r="O24" s="42">
        <f t="shared" si="15"/>
        <v>11018.864343237401</v>
      </c>
      <c r="P24" s="36"/>
      <c r="Q24" s="36"/>
      <c r="R24" s="36"/>
    </row>
    <row r="25" spans="1:18" x14ac:dyDescent="0.4">
      <c r="A25" s="7">
        <v>17</v>
      </c>
      <c r="B25" s="65">
        <v>44012</v>
      </c>
      <c r="C25" s="66">
        <v>1</v>
      </c>
      <c r="D25" s="67">
        <v>-1</v>
      </c>
      <c r="E25" s="47">
        <v>-1</v>
      </c>
      <c r="F25" s="64">
        <v>-1</v>
      </c>
      <c r="G25" s="20">
        <f t="shared" si="1"/>
        <v>143944.94583334445</v>
      </c>
      <c r="H25" s="20">
        <f t="shared" si="2"/>
        <v>156891.24627987764</v>
      </c>
      <c r="I25" s="20">
        <f t="shared" si="9"/>
        <v>188826.60529527828</v>
      </c>
      <c r="J25" s="40">
        <f t="shared" si="10"/>
        <v>4451.9055412374564</v>
      </c>
      <c r="K25" s="41">
        <f t="shared" si="11"/>
        <v>4852.306585975597</v>
      </c>
      <c r="L25" s="42">
        <f t="shared" si="12"/>
        <v>5839.9981019158222</v>
      </c>
      <c r="M25" s="40">
        <f t="shared" si="13"/>
        <v>-4451.9055412374564</v>
      </c>
      <c r="N25" s="41">
        <f t="shared" si="14"/>
        <v>-4852.306585975597</v>
      </c>
      <c r="O25" s="42">
        <f t="shared" si="15"/>
        <v>-5839.9981019158222</v>
      </c>
      <c r="P25" s="36" t="s">
        <v>73</v>
      </c>
      <c r="Q25" s="36"/>
      <c r="R25" s="36"/>
    </row>
    <row r="26" spans="1:18" x14ac:dyDescent="0.4">
      <c r="A26" s="7">
        <v>18</v>
      </c>
      <c r="B26" s="65">
        <v>43984</v>
      </c>
      <c r="C26" s="66">
        <v>1</v>
      </c>
      <c r="D26" s="67">
        <v>1.27</v>
      </c>
      <c r="E26" s="47">
        <v>1.5</v>
      </c>
      <c r="F26" s="95">
        <v>2</v>
      </c>
      <c r="G26" s="20">
        <f t="shared" si="1"/>
        <v>149429.24826959489</v>
      </c>
      <c r="H26" s="20">
        <f t="shared" si="2"/>
        <v>163951.35236247213</v>
      </c>
      <c r="I26" s="20">
        <f t="shared" si="9"/>
        <v>200156.20161299498</v>
      </c>
      <c r="J26" s="40">
        <f t="shared" si="10"/>
        <v>4318.3483750003334</v>
      </c>
      <c r="K26" s="41">
        <f t="shared" si="11"/>
        <v>4706.7373883963292</v>
      </c>
      <c r="L26" s="42">
        <f t="shared" si="12"/>
        <v>5664.798158858348</v>
      </c>
      <c r="M26" s="40">
        <f t="shared" si="13"/>
        <v>5484.3024362504239</v>
      </c>
      <c r="N26" s="41">
        <f t="shared" si="14"/>
        <v>7060.1060825944933</v>
      </c>
      <c r="O26" s="42">
        <f t="shared" si="15"/>
        <v>11329.596317716696</v>
      </c>
      <c r="P26" s="36"/>
      <c r="Q26" s="36"/>
      <c r="R26" s="36"/>
    </row>
    <row r="27" spans="1:18" x14ac:dyDescent="0.4">
      <c r="A27" s="7">
        <v>19</v>
      </c>
      <c r="B27" s="65">
        <v>43977</v>
      </c>
      <c r="C27" s="66">
        <v>1</v>
      </c>
      <c r="D27" s="67">
        <v>1.27</v>
      </c>
      <c r="E27" s="47">
        <v>1.5</v>
      </c>
      <c r="F27" s="95">
        <v>2</v>
      </c>
      <c r="G27" s="20">
        <f t="shared" si="1"/>
        <v>155122.50262866647</v>
      </c>
      <c r="H27" s="20">
        <f t="shared" si="2"/>
        <v>171329.16321878336</v>
      </c>
      <c r="I27" s="20">
        <f t="shared" si="9"/>
        <v>212165.57370977468</v>
      </c>
      <c r="J27" s="40">
        <f t="shared" si="10"/>
        <v>4482.8774480878465</v>
      </c>
      <c r="K27" s="41">
        <f t="shared" si="11"/>
        <v>4918.5405708741637</v>
      </c>
      <c r="L27" s="42">
        <f t="shared" si="12"/>
        <v>6004.686048389849</v>
      </c>
      <c r="M27" s="40">
        <f t="shared" si="13"/>
        <v>5693.254359071565</v>
      </c>
      <c r="N27" s="41">
        <f t="shared" si="14"/>
        <v>7377.8108563112455</v>
      </c>
      <c r="O27" s="42">
        <f t="shared" si="15"/>
        <v>12009.372096779698</v>
      </c>
      <c r="P27" s="36"/>
      <c r="Q27" s="36"/>
      <c r="R27" s="36"/>
    </row>
    <row r="28" spans="1:18" x14ac:dyDescent="0.4">
      <c r="A28" s="7">
        <v>20</v>
      </c>
      <c r="B28" s="65">
        <v>43970</v>
      </c>
      <c r="C28" s="66">
        <v>1</v>
      </c>
      <c r="D28" s="67">
        <v>1.27</v>
      </c>
      <c r="E28" s="47">
        <v>1.5</v>
      </c>
      <c r="F28" s="64">
        <v>2</v>
      </c>
      <c r="G28" s="20">
        <f t="shared" si="1"/>
        <v>161032.66997881865</v>
      </c>
      <c r="H28" s="20">
        <f t="shared" si="2"/>
        <v>179038.9755636286</v>
      </c>
      <c r="I28" s="20">
        <f t="shared" si="9"/>
        <v>224895.50813236117</v>
      </c>
      <c r="J28" s="40">
        <f t="shared" si="10"/>
        <v>4653.6750788599938</v>
      </c>
      <c r="K28" s="41">
        <f t="shared" si="11"/>
        <v>5139.8748965635004</v>
      </c>
      <c r="L28" s="42">
        <f t="shared" si="12"/>
        <v>6364.9672112932403</v>
      </c>
      <c r="M28" s="40">
        <f t="shared" si="13"/>
        <v>5910.1673501521918</v>
      </c>
      <c r="N28" s="41">
        <f t="shared" si="14"/>
        <v>7709.8123448452507</v>
      </c>
      <c r="O28" s="42">
        <f t="shared" si="15"/>
        <v>12729.934422586481</v>
      </c>
      <c r="P28" s="36"/>
      <c r="Q28" s="36"/>
      <c r="R28" s="36"/>
    </row>
    <row r="29" spans="1:18" x14ac:dyDescent="0.4">
      <c r="A29" s="7">
        <v>21</v>
      </c>
      <c r="B29" s="65">
        <v>43959</v>
      </c>
      <c r="C29" s="66">
        <v>1</v>
      </c>
      <c r="D29" s="67">
        <v>1.27</v>
      </c>
      <c r="E29" s="47">
        <v>1.5</v>
      </c>
      <c r="F29" s="64">
        <v>2</v>
      </c>
      <c r="G29" s="20">
        <f t="shared" si="1"/>
        <v>167168.01470501165</v>
      </c>
      <c r="H29" s="20">
        <f t="shared" si="2"/>
        <v>187095.72946399188</v>
      </c>
      <c r="I29" s="20">
        <f t="shared" si="9"/>
        <v>238389.23862030284</v>
      </c>
      <c r="J29" s="40">
        <f t="shared" si="10"/>
        <v>4830.9800993645595</v>
      </c>
      <c r="K29" s="41">
        <f t="shared" si="11"/>
        <v>5371.1692669088579</v>
      </c>
      <c r="L29" s="42">
        <f t="shared" si="12"/>
        <v>6746.8652439708349</v>
      </c>
      <c r="M29" s="40">
        <f t="shared" si="13"/>
        <v>6135.3447261929905</v>
      </c>
      <c r="N29" s="41">
        <f t="shared" si="14"/>
        <v>8056.7539003632864</v>
      </c>
      <c r="O29" s="42">
        <f t="shared" si="15"/>
        <v>13493.73048794167</v>
      </c>
      <c r="P29" s="36"/>
      <c r="Q29" s="36"/>
      <c r="R29" s="36"/>
    </row>
    <row r="30" spans="1:18" x14ac:dyDescent="0.4">
      <c r="A30" s="7">
        <v>22</v>
      </c>
      <c r="B30" s="65">
        <v>43950</v>
      </c>
      <c r="C30" s="66">
        <v>2</v>
      </c>
      <c r="D30" s="67">
        <v>-1</v>
      </c>
      <c r="E30" s="47">
        <v>-1</v>
      </c>
      <c r="F30" s="64">
        <v>-1</v>
      </c>
      <c r="G30" s="20">
        <f t="shared" si="1"/>
        <v>162152.97426386131</v>
      </c>
      <c r="H30" s="20">
        <f t="shared" si="2"/>
        <v>181482.85758007213</v>
      </c>
      <c r="I30" s="20">
        <f t="shared" si="9"/>
        <v>231237.56146169375</v>
      </c>
      <c r="J30" s="40">
        <f t="shared" si="10"/>
        <v>5015.0404411503496</v>
      </c>
      <c r="K30" s="41">
        <f t="shared" si="11"/>
        <v>5612.8718839197563</v>
      </c>
      <c r="L30" s="42">
        <f t="shared" si="12"/>
        <v>7151.6771586090854</v>
      </c>
      <c r="M30" s="40">
        <f t="shared" si="13"/>
        <v>-5015.0404411503496</v>
      </c>
      <c r="N30" s="41">
        <f t="shared" si="14"/>
        <v>-5612.8718839197563</v>
      </c>
      <c r="O30" s="42">
        <f t="shared" si="15"/>
        <v>-7151.6771586090854</v>
      </c>
      <c r="P30" s="36" t="s">
        <v>73</v>
      </c>
      <c r="Q30" s="36"/>
      <c r="R30" s="36"/>
    </row>
    <row r="31" spans="1:18" x14ac:dyDescent="0.4">
      <c r="A31" s="7">
        <v>23</v>
      </c>
      <c r="B31" s="65">
        <v>43915</v>
      </c>
      <c r="C31" s="66">
        <v>1</v>
      </c>
      <c r="D31" s="67">
        <v>1.27</v>
      </c>
      <c r="E31" s="47">
        <v>1.5</v>
      </c>
      <c r="F31" s="64">
        <v>2</v>
      </c>
      <c r="G31" s="20">
        <f t="shared" si="1"/>
        <v>168331.00258331443</v>
      </c>
      <c r="H31" s="20">
        <f t="shared" si="2"/>
        <v>189649.58617117538</v>
      </c>
      <c r="I31" s="20">
        <f t="shared" si="9"/>
        <v>245111.81514939538</v>
      </c>
      <c r="J31" s="40">
        <f t="shared" si="10"/>
        <v>4864.5892279158388</v>
      </c>
      <c r="K31" s="41">
        <f t="shared" si="11"/>
        <v>5444.4857274021633</v>
      </c>
      <c r="L31" s="42">
        <f t="shared" si="12"/>
        <v>6937.1268438508123</v>
      </c>
      <c r="M31" s="40">
        <f t="shared" si="13"/>
        <v>6178.0283194531157</v>
      </c>
      <c r="N31" s="41">
        <f t="shared" si="14"/>
        <v>8166.728591103245</v>
      </c>
      <c r="O31" s="42">
        <f t="shared" si="15"/>
        <v>13874.253687701625</v>
      </c>
      <c r="P31" s="36"/>
      <c r="Q31" s="36"/>
      <c r="R31" s="36"/>
    </row>
    <row r="32" spans="1:18" x14ac:dyDescent="0.4">
      <c r="A32" s="7">
        <v>24</v>
      </c>
      <c r="B32" s="65">
        <v>43906</v>
      </c>
      <c r="C32" s="66">
        <v>2</v>
      </c>
      <c r="D32" s="67">
        <v>1.27</v>
      </c>
      <c r="E32" s="47">
        <v>1.5</v>
      </c>
      <c r="F32" s="64">
        <v>2</v>
      </c>
      <c r="G32" s="20">
        <f t="shared" si="1"/>
        <v>174744.41378173872</v>
      </c>
      <c r="H32" s="20">
        <f t="shared" si="2"/>
        <v>198183.81754887826</v>
      </c>
      <c r="I32" s="20">
        <f t="shared" si="9"/>
        <v>259818.52405835909</v>
      </c>
      <c r="J32" s="40">
        <f t="shared" si="10"/>
        <v>5049.9300774994326</v>
      </c>
      <c r="K32" s="41">
        <f t="shared" si="11"/>
        <v>5689.4875851352608</v>
      </c>
      <c r="L32" s="42">
        <f t="shared" si="12"/>
        <v>7353.3544544818615</v>
      </c>
      <c r="M32" s="40">
        <f t="shared" si="13"/>
        <v>6413.41119842428</v>
      </c>
      <c r="N32" s="41">
        <f t="shared" si="14"/>
        <v>8534.2313777028903</v>
      </c>
      <c r="O32" s="42">
        <f t="shared" si="15"/>
        <v>14706.708908963723</v>
      </c>
      <c r="P32" s="36"/>
      <c r="Q32" s="36"/>
      <c r="R32" s="36"/>
    </row>
    <row r="33" spans="1:18" x14ac:dyDescent="0.4">
      <c r="A33" s="7">
        <v>25</v>
      </c>
      <c r="B33" s="65">
        <v>43880</v>
      </c>
      <c r="C33" s="66">
        <v>1</v>
      </c>
      <c r="D33" s="67">
        <v>1.27</v>
      </c>
      <c r="E33" s="47">
        <v>1.5</v>
      </c>
      <c r="F33" s="64">
        <v>2</v>
      </c>
      <c r="G33" s="20">
        <f t="shared" si="1"/>
        <v>181402.17594682297</v>
      </c>
      <c r="H33" s="20">
        <f t="shared" si="2"/>
        <v>207102.08933857779</v>
      </c>
      <c r="I33" s="20">
        <f t="shared" si="9"/>
        <v>275407.63550186064</v>
      </c>
      <c r="J33" s="40">
        <f t="shared" si="10"/>
        <v>5242.3324134521617</v>
      </c>
      <c r="K33" s="41">
        <f t="shared" si="11"/>
        <v>5945.5145264663479</v>
      </c>
      <c r="L33" s="42">
        <f t="shared" si="12"/>
        <v>7794.5557217507721</v>
      </c>
      <c r="M33" s="40">
        <f t="shared" si="13"/>
        <v>6657.7621650842457</v>
      </c>
      <c r="N33" s="41">
        <f t="shared" si="14"/>
        <v>8918.2717896995218</v>
      </c>
      <c r="O33" s="42">
        <f t="shared" si="15"/>
        <v>15589.111443501544</v>
      </c>
      <c r="P33" s="36"/>
      <c r="Q33" s="36"/>
      <c r="R33" s="36"/>
    </row>
    <row r="34" spans="1:18" x14ac:dyDescent="0.4">
      <c r="A34" s="7">
        <v>26</v>
      </c>
      <c r="B34" s="65">
        <v>43847</v>
      </c>
      <c r="C34" s="66">
        <v>1</v>
      </c>
      <c r="D34" s="67">
        <v>-1</v>
      </c>
      <c r="E34" s="47">
        <v>-1</v>
      </c>
      <c r="F34" s="64">
        <v>-1</v>
      </c>
      <c r="G34" s="20">
        <f t="shared" si="1"/>
        <v>175960.11066841829</v>
      </c>
      <c r="H34" s="20">
        <f t="shared" si="2"/>
        <v>200889.02665842045</v>
      </c>
      <c r="I34" s="20">
        <f t="shared" si="9"/>
        <v>267145.4064368048</v>
      </c>
      <c r="J34" s="40">
        <f t="shared" si="10"/>
        <v>5442.0652784046888</v>
      </c>
      <c r="K34" s="41">
        <f t="shared" si="11"/>
        <v>6213.0626801573335</v>
      </c>
      <c r="L34" s="42">
        <f t="shared" si="12"/>
        <v>8262.2290650558189</v>
      </c>
      <c r="M34" s="40">
        <f t="shared" si="13"/>
        <v>-5442.0652784046888</v>
      </c>
      <c r="N34" s="41">
        <f t="shared" si="14"/>
        <v>-6213.0626801573335</v>
      </c>
      <c r="O34" s="42">
        <f t="shared" si="15"/>
        <v>-8262.2290650558189</v>
      </c>
      <c r="P34" s="36" t="s">
        <v>73</v>
      </c>
      <c r="Q34" s="36"/>
      <c r="R34" s="36"/>
    </row>
    <row r="35" spans="1:18" x14ac:dyDescent="0.4">
      <c r="A35" s="7">
        <v>27</v>
      </c>
      <c r="B35" s="65">
        <v>43809</v>
      </c>
      <c r="C35" s="66">
        <v>1</v>
      </c>
      <c r="D35" s="67">
        <v>1.27</v>
      </c>
      <c r="E35" s="47">
        <v>1.5</v>
      </c>
      <c r="F35" s="64">
        <v>2</v>
      </c>
      <c r="G35" s="20">
        <f t="shared" si="1"/>
        <v>182664.19088488503</v>
      </c>
      <c r="H35" s="20">
        <f t="shared" si="2"/>
        <v>209929.03285804938</v>
      </c>
      <c r="I35" s="20">
        <f t="shared" si="9"/>
        <v>283174.13082301308</v>
      </c>
      <c r="J35" s="40">
        <f t="shared" si="10"/>
        <v>5278.8033200525488</v>
      </c>
      <c r="K35" s="41">
        <f t="shared" si="11"/>
        <v>6026.6707997526137</v>
      </c>
      <c r="L35" s="42">
        <f t="shared" si="12"/>
        <v>8014.3621931041434</v>
      </c>
      <c r="M35" s="40">
        <f t="shared" si="13"/>
        <v>6704.0802164667366</v>
      </c>
      <c r="N35" s="41">
        <f t="shared" si="14"/>
        <v>9040.0061996289205</v>
      </c>
      <c r="O35" s="42">
        <f t="shared" si="15"/>
        <v>16028.724386208287</v>
      </c>
      <c r="P35" s="36"/>
      <c r="Q35" s="36"/>
      <c r="R35" s="36"/>
    </row>
    <row r="36" spans="1:18" x14ac:dyDescent="0.4">
      <c r="A36" s="7">
        <v>28</v>
      </c>
      <c r="B36" s="65">
        <v>43734</v>
      </c>
      <c r="C36" s="66">
        <v>2</v>
      </c>
      <c r="D36" s="67">
        <v>1.27</v>
      </c>
      <c r="E36" s="47">
        <v>1.5</v>
      </c>
      <c r="F36" s="64">
        <v>2</v>
      </c>
      <c r="G36" s="20">
        <f t="shared" si="1"/>
        <v>189623.69655759915</v>
      </c>
      <c r="H36" s="20">
        <f t="shared" si="2"/>
        <v>219375.83933666159</v>
      </c>
      <c r="I36" s="20">
        <f t="shared" si="9"/>
        <v>300164.57867239387</v>
      </c>
      <c r="J36" s="40">
        <f t="shared" si="10"/>
        <v>5479.9257265465503</v>
      </c>
      <c r="K36" s="41">
        <f t="shared" si="11"/>
        <v>6297.8709857414815</v>
      </c>
      <c r="L36" s="42">
        <f t="shared" si="12"/>
        <v>8495.2239246903919</v>
      </c>
      <c r="M36" s="40">
        <f t="shared" si="13"/>
        <v>6959.5056727141191</v>
      </c>
      <c r="N36" s="41">
        <f t="shared" si="14"/>
        <v>9446.8064786122231</v>
      </c>
      <c r="O36" s="42">
        <f t="shared" si="15"/>
        <v>16990.447849380784</v>
      </c>
      <c r="P36" s="36"/>
      <c r="Q36" s="36"/>
      <c r="R36" s="36"/>
    </row>
    <row r="37" spans="1:18" x14ac:dyDescent="0.4">
      <c r="A37" s="7">
        <v>29</v>
      </c>
      <c r="B37" s="65">
        <v>43718</v>
      </c>
      <c r="C37" s="66">
        <v>1</v>
      </c>
      <c r="D37" s="67">
        <v>1.27</v>
      </c>
      <c r="E37" s="47">
        <v>1.5</v>
      </c>
      <c r="F37" s="95">
        <v>2</v>
      </c>
      <c r="G37" s="20">
        <f t="shared" si="1"/>
        <v>196848.35939644367</v>
      </c>
      <c r="H37" s="20">
        <f t="shared" si="2"/>
        <v>229247.75210681136</v>
      </c>
      <c r="I37" s="20">
        <f t="shared" si="9"/>
        <v>318174.45339273749</v>
      </c>
      <c r="J37" s="40">
        <f t="shared" si="10"/>
        <v>5688.7108967279746</v>
      </c>
      <c r="K37" s="41">
        <f t="shared" si="11"/>
        <v>6581.2751800998476</v>
      </c>
      <c r="L37" s="42">
        <f t="shared" si="12"/>
        <v>9004.9373601718162</v>
      </c>
      <c r="M37" s="40">
        <f t="shared" si="13"/>
        <v>7224.6628388445279</v>
      </c>
      <c r="N37" s="41">
        <f t="shared" si="14"/>
        <v>9871.9127701497709</v>
      </c>
      <c r="O37" s="42">
        <f t="shared" si="15"/>
        <v>18009.874720343632</v>
      </c>
      <c r="P37" s="36"/>
      <c r="Q37" s="36"/>
      <c r="R37" s="36"/>
    </row>
    <row r="38" spans="1:18" x14ac:dyDescent="0.4">
      <c r="A38" s="7">
        <v>30</v>
      </c>
      <c r="B38" s="65">
        <v>43710</v>
      </c>
      <c r="C38" s="66">
        <v>2</v>
      </c>
      <c r="D38" s="67">
        <v>1.27</v>
      </c>
      <c r="E38" s="47">
        <v>1.5</v>
      </c>
      <c r="F38" s="95">
        <v>2</v>
      </c>
      <c r="G38" s="20">
        <f t="shared" si="1"/>
        <v>204348.28188944818</v>
      </c>
      <c r="H38" s="20">
        <f t="shared" si="2"/>
        <v>239563.90095161786</v>
      </c>
      <c r="I38" s="20">
        <f t="shared" si="9"/>
        <v>337264.92059630173</v>
      </c>
      <c r="J38" s="40">
        <f t="shared" si="10"/>
        <v>5905.4507818933098</v>
      </c>
      <c r="K38" s="41">
        <f t="shared" si="11"/>
        <v>6877.4325632043401</v>
      </c>
      <c r="L38" s="42">
        <f t="shared" si="12"/>
        <v>9545.2336017821235</v>
      </c>
      <c r="M38" s="40">
        <f t="shared" si="13"/>
        <v>7499.9224930045038</v>
      </c>
      <c r="N38" s="41">
        <f t="shared" si="14"/>
        <v>10316.14884480651</v>
      </c>
      <c r="O38" s="42">
        <f t="shared" si="15"/>
        <v>19090.467203564247</v>
      </c>
      <c r="P38" s="36"/>
      <c r="Q38" s="36"/>
      <c r="R38" s="36"/>
    </row>
    <row r="39" spans="1:18" x14ac:dyDescent="0.4">
      <c r="A39" s="7">
        <v>31</v>
      </c>
      <c r="B39" s="65"/>
      <c r="C39" s="66"/>
      <c r="D39" s="67"/>
      <c r="E39" s="47"/>
      <c r="F39" s="64"/>
      <c r="G39" s="20" t="str">
        <f t="shared" si="1"/>
        <v/>
      </c>
      <c r="H39" s="20" t="str">
        <f t="shared" si="2"/>
        <v/>
      </c>
      <c r="I39" s="20" t="str">
        <f t="shared" si="9"/>
        <v/>
      </c>
      <c r="J39" s="40">
        <f t="shared" si="10"/>
        <v>6130.4484566834453</v>
      </c>
      <c r="K39" s="41">
        <f t="shared" si="11"/>
        <v>7186.9170285485352</v>
      </c>
      <c r="L39" s="42">
        <f t="shared" si="12"/>
        <v>10117.947617889051</v>
      </c>
      <c r="M39" s="40" t="str">
        <f t="shared" si="13"/>
        <v/>
      </c>
      <c r="N39" s="41" t="str">
        <f t="shared" si="14"/>
        <v/>
      </c>
      <c r="O39" s="42" t="str">
        <f t="shared" si="15"/>
        <v/>
      </c>
      <c r="P39" s="36"/>
      <c r="Q39" s="36"/>
      <c r="R39" s="36"/>
    </row>
    <row r="40" spans="1:18" x14ac:dyDescent="0.4">
      <c r="A40" s="7">
        <v>32</v>
      </c>
      <c r="B40" s="65"/>
      <c r="C40" s="66"/>
      <c r="D40" s="67"/>
      <c r="E40" s="47"/>
      <c r="F40" s="64"/>
      <c r="G40" s="20" t="str">
        <f t="shared" si="1"/>
        <v/>
      </c>
      <c r="H40" s="20" t="str">
        <f t="shared" si="2"/>
        <v/>
      </c>
      <c r="I40" s="20" t="str">
        <f t="shared" si="9"/>
        <v/>
      </c>
      <c r="J40" s="40" t="str">
        <f t="shared" si="10"/>
        <v/>
      </c>
      <c r="K40" s="41" t="str">
        <f t="shared" si="11"/>
        <v/>
      </c>
      <c r="L40" s="42" t="str">
        <f t="shared" si="12"/>
        <v/>
      </c>
      <c r="M40" s="40" t="str">
        <f t="shared" si="13"/>
        <v/>
      </c>
      <c r="N40" s="41" t="str">
        <f t="shared" si="14"/>
        <v/>
      </c>
      <c r="O40" s="42" t="str">
        <f t="shared" si="15"/>
        <v/>
      </c>
      <c r="P40" s="36"/>
      <c r="Q40" s="36"/>
      <c r="R40" s="36"/>
    </row>
    <row r="41" spans="1:18" x14ac:dyDescent="0.4">
      <c r="A41" s="7">
        <v>33</v>
      </c>
      <c r="B41" s="65"/>
      <c r="C41" s="66"/>
      <c r="D41" s="67"/>
      <c r="E41" s="47"/>
      <c r="F41" s="64"/>
      <c r="G41" s="20" t="str">
        <f t="shared" si="1"/>
        <v/>
      </c>
      <c r="H41" s="20" t="str">
        <f t="shared" si="2"/>
        <v/>
      </c>
      <c r="I41" s="20" t="str">
        <f t="shared" si="9"/>
        <v/>
      </c>
      <c r="J41" s="40" t="str">
        <f t="shared" si="10"/>
        <v/>
      </c>
      <c r="K41" s="41" t="str">
        <f t="shared" si="11"/>
        <v/>
      </c>
      <c r="L41" s="42" t="str">
        <f t="shared" si="12"/>
        <v/>
      </c>
      <c r="M41" s="40" t="str">
        <f t="shared" si="13"/>
        <v/>
      </c>
      <c r="N41" s="41" t="str">
        <f t="shared" si="14"/>
        <v/>
      </c>
      <c r="O41" s="42" t="str">
        <f t="shared" si="15"/>
        <v/>
      </c>
      <c r="P41" s="36"/>
      <c r="Q41" s="36"/>
      <c r="R41" s="36"/>
    </row>
    <row r="42" spans="1:18" x14ac:dyDescent="0.4">
      <c r="A42" s="7">
        <v>34</v>
      </c>
      <c r="B42" s="65"/>
      <c r="C42" s="66"/>
      <c r="D42" s="67"/>
      <c r="E42" s="47"/>
      <c r="F42" s="64"/>
      <c r="G42" s="20" t="str">
        <f t="shared" si="1"/>
        <v/>
      </c>
      <c r="H42" s="20" t="str">
        <f t="shared" si="2"/>
        <v/>
      </c>
      <c r="I42" s="20" t="str">
        <f t="shared" si="9"/>
        <v/>
      </c>
      <c r="J42" s="40" t="str">
        <f t="shared" si="10"/>
        <v/>
      </c>
      <c r="K42" s="41" t="str">
        <f t="shared" si="11"/>
        <v/>
      </c>
      <c r="L42" s="42" t="str">
        <f t="shared" si="12"/>
        <v/>
      </c>
      <c r="M42" s="40" t="str">
        <f>IF(D42="","",J42*D42)</f>
        <v/>
      </c>
      <c r="N42" s="41" t="str">
        <f t="shared" si="14"/>
        <v/>
      </c>
      <c r="O42" s="42" t="str">
        <f t="shared" si="15"/>
        <v/>
      </c>
      <c r="P42" s="36"/>
      <c r="Q42" s="36"/>
      <c r="R42" s="36"/>
    </row>
    <row r="43" spans="1:18" x14ac:dyDescent="0.4">
      <c r="A43" s="3">
        <v>35</v>
      </c>
      <c r="B43" s="65"/>
      <c r="C43" s="66"/>
      <c r="D43" s="67"/>
      <c r="E43" s="47"/>
      <c r="F43" s="64"/>
      <c r="G43" s="20" t="str">
        <f>IF(D43="","",G42+M43)</f>
        <v/>
      </c>
      <c r="H43" s="20" t="str">
        <f t="shared" ref="H43:I43" si="16">IF(E43="","",H42+N43)</f>
        <v/>
      </c>
      <c r="I43" s="20" t="str">
        <f t="shared" si="16"/>
        <v/>
      </c>
      <c r="J43" s="40" t="str">
        <f t="shared" si="10"/>
        <v/>
      </c>
      <c r="K43" s="41" t="str">
        <f t="shared" si="11"/>
        <v/>
      </c>
      <c r="L43" s="42" t="str">
        <f t="shared" si="12"/>
        <v/>
      </c>
      <c r="M43" s="40" t="str">
        <f t="shared" si="13"/>
        <v/>
      </c>
      <c r="N43" s="41" t="str">
        <f t="shared" si="14"/>
        <v/>
      </c>
      <c r="O43" s="42" t="str">
        <f t="shared" si="15"/>
        <v/>
      </c>
    </row>
    <row r="44" spans="1:18" x14ac:dyDescent="0.4">
      <c r="A44" s="7">
        <v>36</v>
      </c>
      <c r="B44" s="65"/>
      <c r="C44" s="66"/>
      <c r="D44" s="67"/>
      <c r="E44" s="47"/>
      <c r="F44" s="64"/>
      <c r="G44" s="20" t="str">
        <f t="shared" ref="G44:G58" si="17">IF(D44="","",G43+M44)</f>
        <v/>
      </c>
      <c r="H44" s="20" t="str">
        <f t="shared" ref="H44:H58" si="18">IF(E44="","",H43+N44)</f>
        <v/>
      </c>
      <c r="I44" s="20" t="str">
        <f t="shared" ref="I44:I58" si="19">IF(F44="","",I43+O44)</f>
        <v/>
      </c>
      <c r="J44" s="40" t="str">
        <f>IF(G43="","",G43*0.03)</f>
        <v/>
      </c>
      <c r="K44" s="41" t="str">
        <f t="shared" si="11"/>
        <v/>
      </c>
      <c r="L44" s="42" t="str">
        <f t="shared" si="12"/>
        <v/>
      </c>
      <c r="M44" s="40" t="str">
        <f>IF(D44="","",J44*D44)</f>
        <v/>
      </c>
      <c r="N44" s="41" t="str">
        <f t="shared" si="14"/>
        <v/>
      </c>
      <c r="O44" s="42" t="str">
        <f t="shared" si="15"/>
        <v/>
      </c>
    </row>
    <row r="45" spans="1:18" x14ac:dyDescent="0.4">
      <c r="A45" s="7">
        <v>37</v>
      </c>
      <c r="B45" s="65"/>
      <c r="C45" s="66"/>
      <c r="D45" s="67"/>
      <c r="E45" s="47"/>
      <c r="F45" s="64"/>
      <c r="G45" s="20" t="str">
        <f t="shared" si="17"/>
        <v/>
      </c>
      <c r="H45" s="20" t="str">
        <f t="shared" si="18"/>
        <v/>
      </c>
      <c r="I45" s="20" t="str">
        <f t="shared" si="19"/>
        <v/>
      </c>
      <c r="J45" s="40" t="str">
        <f t="shared" si="10"/>
        <v/>
      </c>
      <c r="K45" s="41" t="str">
        <f t="shared" si="11"/>
        <v/>
      </c>
      <c r="L45" s="42" t="str">
        <f t="shared" si="12"/>
        <v/>
      </c>
      <c r="M45" s="40" t="str">
        <f t="shared" si="13"/>
        <v/>
      </c>
      <c r="N45" s="41" t="str">
        <f t="shared" si="14"/>
        <v/>
      </c>
      <c r="O45" s="42" t="str">
        <f t="shared" si="15"/>
        <v/>
      </c>
      <c r="P45" s="36"/>
    </row>
    <row r="46" spans="1:18" x14ac:dyDescent="0.4">
      <c r="A46" s="7">
        <v>38</v>
      </c>
      <c r="B46" s="65"/>
      <c r="C46" s="66"/>
      <c r="D46" s="67"/>
      <c r="E46" s="47"/>
      <c r="F46" s="64"/>
      <c r="G46" s="20" t="str">
        <f t="shared" si="17"/>
        <v/>
      </c>
      <c r="H46" s="20" t="str">
        <f t="shared" si="18"/>
        <v/>
      </c>
      <c r="I46" s="20" t="str">
        <f t="shared" si="19"/>
        <v/>
      </c>
      <c r="J46" s="40" t="str">
        <f t="shared" si="10"/>
        <v/>
      </c>
      <c r="K46" s="41" t="str">
        <f t="shared" si="11"/>
        <v/>
      </c>
      <c r="L46" s="42" t="str">
        <f t="shared" si="12"/>
        <v/>
      </c>
      <c r="M46" s="40" t="str">
        <f t="shared" si="13"/>
        <v/>
      </c>
      <c r="N46" s="41" t="str">
        <f t="shared" si="14"/>
        <v/>
      </c>
      <c r="O46" s="42" t="str">
        <f t="shared" si="15"/>
        <v/>
      </c>
      <c r="P46" s="36"/>
    </row>
    <row r="47" spans="1:18" x14ac:dyDescent="0.4">
      <c r="A47" s="7">
        <v>39</v>
      </c>
      <c r="B47" s="65"/>
      <c r="C47" s="66"/>
      <c r="D47" s="67"/>
      <c r="E47" s="47"/>
      <c r="F47" s="64"/>
      <c r="G47" s="20" t="str">
        <f t="shared" si="17"/>
        <v/>
      </c>
      <c r="H47" s="20" t="str">
        <f t="shared" si="18"/>
        <v/>
      </c>
      <c r="I47" s="20" t="str">
        <f t="shared" si="19"/>
        <v/>
      </c>
      <c r="J47" s="40" t="str">
        <f t="shared" si="10"/>
        <v/>
      </c>
      <c r="K47" s="41" t="str">
        <f t="shared" si="11"/>
        <v/>
      </c>
      <c r="L47" s="42" t="str">
        <f t="shared" si="12"/>
        <v/>
      </c>
      <c r="M47" s="40" t="str">
        <f t="shared" si="13"/>
        <v/>
      </c>
      <c r="N47" s="41" t="str">
        <f t="shared" si="14"/>
        <v/>
      </c>
      <c r="O47" s="42" t="str">
        <f t="shared" si="15"/>
        <v/>
      </c>
      <c r="P47" s="36"/>
    </row>
    <row r="48" spans="1:18" x14ac:dyDescent="0.4">
      <c r="A48" s="7">
        <v>40</v>
      </c>
      <c r="B48" s="65"/>
      <c r="C48" s="66"/>
      <c r="D48" s="67"/>
      <c r="E48" s="47"/>
      <c r="F48" s="64"/>
      <c r="G48" s="20" t="str">
        <f t="shared" si="17"/>
        <v/>
      </c>
      <c r="H48" s="20" t="str">
        <f t="shared" si="18"/>
        <v/>
      </c>
      <c r="I48" s="20" t="str">
        <f t="shared" si="19"/>
        <v/>
      </c>
      <c r="J48" s="40" t="str">
        <f t="shared" si="10"/>
        <v/>
      </c>
      <c r="K48" s="41" t="str">
        <f t="shared" si="11"/>
        <v/>
      </c>
      <c r="L48" s="42" t="str">
        <f t="shared" si="12"/>
        <v/>
      </c>
      <c r="M48" s="40" t="str">
        <f t="shared" si="13"/>
        <v/>
      </c>
      <c r="N48" s="41" t="str">
        <f t="shared" si="14"/>
        <v/>
      </c>
      <c r="O48" s="42" t="str">
        <f t="shared" si="15"/>
        <v/>
      </c>
    </row>
    <row r="49" spans="1:16" x14ac:dyDescent="0.4">
      <c r="A49" s="7">
        <v>41</v>
      </c>
      <c r="B49" s="65"/>
      <c r="C49" s="66"/>
      <c r="D49" s="67"/>
      <c r="E49" s="47"/>
      <c r="F49" s="64"/>
      <c r="G49" s="20" t="str">
        <f t="shared" si="17"/>
        <v/>
      </c>
      <c r="H49" s="20" t="str">
        <f t="shared" si="18"/>
        <v/>
      </c>
      <c r="I49" s="20" t="str">
        <f t="shared" si="19"/>
        <v/>
      </c>
      <c r="J49" s="40" t="str">
        <f t="shared" si="10"/>
        <v/>
      </c>
      <c r="K49" s="41" t="str">
        <f t="shared" si="11"/>
        <v/>
      </c>
      <c r="L49" s="42" t="str">
        <f t="shared" si="12"/>
        <v/>
      </c>
      <c r="M49" s="40" t="str">
        <f t="shared" si="13"/>
        <v/>
      </c>
      <c r="N49" s="41" t="str">
        <f t="shared" si="14"/>
        <v/>
      </c>
      <c r="O49" s="42" t="str">
        <f t="shared" si="15"/>
        <v/>
      </c>
    </row>
    <row r="50" spans="1:16" x14ac:dyDescent="0.4">
      <c r="A50" s="7">
        <v>42</v>
      </c>
      <c r="B50" s="65"/>
      <c r="C50" s="66"/>
      <c r="D50" s="67"/>
      <c r="E50" s="47"/>
      <c r="F50" s="64"/>
      <c r="G50" s="20" t="str">
        <f t="shared" si="17"/>
        <v/>
      </c>
      <c r="H50" s="20" t="str">
        <f t="shared" si="18"/>
        <v/>
      </c>
      <c r="I50" s="20" t="str">
        <f t="shared" si="19"/>
        <v/>
      </c>
      <c r="J50" s="40" t="str">
        <f t="shared" si="10"/>
        <v/>
      </c>
      <c r="K50" s="41" t="str">
        <f t="shared" si="11"/>
        <v/>
      </c>
      <c r="L50" s="42" t="str">
        <f t="shared" si="12"/>
        <v/>
      </c>
      <c r="M50" s="40" t="str">
        <f t="shared" si="13"/>
        <v/>
      </c>
      <c r="N50" s="41" t="str">
        <f t="shared" si="14"/>
        <v/>
      </c>
      <c r="O50" s="42" t="str">
        <f t="shared" si="15"/>
        <v/>
      </c>
    </row>
    <row r="51" spans="1:16" x14ac:dyDescent="0.4">
      <c r="A51" s="7">
        <v>43</v>
      </c>
      <c r="B51" s="65"/>
      <c r="C51" s="66"/>
      <c r="D51" s="67"/>
      <c r="E51" s="47"/>
      <c r="F51" s="64"/>
      <c r="G51" s="20" t="str">
        <f t="shared" si="17"/>
        <v/>
      </c>
      <c r="H51" s="20" t="str">
        <f t="shared" si="18"/>
        <v/>
      </c>
      <c r="I51" s="20" t="str">
        <f t="shared" si="19"/>
        <v/>
      </c>
      <c r="J51" s="40" t="str">
        <f t="shared" si="10"/>
        <v/>
      </c>
      <c r="K51" s="41" t="str">
        <f t="shared" si="11"/>
        <v/>
      </c>
      <c r="L51" s="42" t="str">
        <f t="shared" si="12"/>
        <v/>
      </c>
      <c r="M51" s="40" t="str">
        <f t="shared" si="13"/>
        <v/>
      </c>
      <c r="N51" s="41" t="str">
        <f t="shared" si="14"/>
        <v/>
      </c>
      <c r="O51" s="42" t="str">
        <f t="shared" si="15"/>
        <v/>
      </c>
    </row>
    <row r="52" spans="1:16" x14ac:dyDescent="0.4">
      <c r="A52" s="7">
        <v>44</v>
      </c>
      <c r="B52" s="65"/>
      <c r="C52" s="66"/>
      <c r="D52" s="67"/>
      <c r="E52" s="47"/>
      <c r="F52" s="64"/>
      <c r="G52" s="20" t="str">
        <f t="shared" si="17"/>
        <v/>
      </c>
      <c r="H52" s="20" t="str">
        <f t="shared" si="18"/>
        <v/>
      </c>
      <c r="I52" s="20" t="str">
        <f t="shared" si="19"/>
        <v/>
      </c>
      <c r="J52" s="40" t="str">
        <f t="shared" si="10"/>
        <v/>
      </c>
      <c r="K52" s="41" t="str">
        <f t="shared" si="11"/>
        <v/>
      </c>
      <c r="L52" s="42" t="str">
        <f t="shared" si="12"/>
        <v/>
      </c>
      <c r="M52" s="40" t="str">
        <f t="shared" si="13"/>
        <v/>
      </c>
      <c r="N52" s="41" t="str">
        <f t="shared" si="14"/>
        <v/>
      </c>
      <c r="O52" s="42" t="str">
        <f t="shared" si="15"/>
        <v/>
      </c>
    </row>
    <row r="53" spans="1:16" x14ac:dyDescent="0.4">
      <c r="A53" s="7">
        <v>45</v>
      </c>
      <c r="B53" s="65"/>
      <c r="C53" s="66"/>
      <c r="D53" s="67"/>
      <c r="E53" s="47"/>
      <c r="F53" s="64"/>
      <c r="G53" s="20" t="str">
        <f t="shared" si="17"/>
        <v/>
      </c>
      <c r="H53" s="20" t="str">
        <f t="shared" si="18"/>
        <v/>
      </c>
      <c r="I53" s="20" t="str">
        <f t="shared" si="19"/>
        <v/>
      </c>
      <c r="J53" s="40" t="str">
        <f t="shared" si="10"/>
        <v/>
      </c>
      <c r="K53" s="41" t="str">
        <f t="shared" si="11"/>
        <v/>
      </c>
      <c r="L53" s="42" t="str">
        <f t="shared" si="12"/>
        <v/>
      </c>
      <c r="M53" s="40" t="str">
        <f t="shared" si="13"/>
        <v/>
      </c>
      <c r="N53" s="41" t="str">
        <f t="shared" si="14"/>
        <v/>
      </c>
      <c r="O53" s="42" t="str">
        <f t="shared" si="15"/>
        <v/>
      </c>
      <c r="P53" s="36"/>
    </row>
    <row r="54" spans="1:16" x14ac:dyDescent="0.4">
      <c r="A54" s="7">
        <v>46</v>
      </c>
      <c r="B54" s="65"/>
      <c r="C54" s="66"/>
      <c r="D54" s="67"/>
      <c r="E54" s="47"/>
      <c r="F54" s="64"/>
      <c r="G54" s="20" t="str">
        <f t="shared" si="17"/>
        <v/>
      </c>
      <c r="H54" s="20" t="str">
        <f t="shared" si="18"/>
        <v/>
      </c>
      <c r="I54" s="20" t="str">
        <f t="shared" si="19"/>
        <v/>
      </c>
      <c r="J54" s="40" t="str">
        <f t="shared" si="10"/>
        <v/>
      </c>
      <c r="K54" s="41" t="str">
        <f t="shared" si="11"/>
        <v/>
      </c>
      <c r="L54" s="42" t="str">
        <f t="shared" si="12"/>
        <v/>
      </c>
      <c r="M54" s="40" t="str">
        <f t="shared" si="13"/>
        <v/>
      </c>
      <c r="N54" s="41" t="str">
        <f t="shared" si="14"/>
        <v/>
      </c>
      <c r="O54" s="42" t="str">
        <f t="shared" si="15"/>
        <v/>
      </c>
    </row>
    <row r="55" spans="1:16" x14ac:dyDescent="0.4">
      <c r="A55" s="7">
        <v>47</v>
      </c>
      <c r="B55" s="65"/>
      <c r="C55" s="66"/>
      <c r="D55" s="67"/>
      <c r="E55" s="47"/>
      <c r="F55" s="64"/>
      <c r="G55" s="20" t="str">
        <f t="shared" si="17"/>
        <v/>
      </c>
      <c r="H55" s="20" t="str">
        <f t="shared" si="18"/>
        <v/>
      </c>
      <c r="I55" s="20" t="str">
        <f t="shared" si="19"/>
        <v/>
      </c>
      <c r="J55" s="40" t="str">
        <f t="shared" si="10"/>
        <v/>
      </c>
      <c r="K55" s="41" t="str">
        <f t="shared" si="11"/>
        <v/>
      </c>
      <c r="L55" s="42" t="str">
        <f t="shared" si="12"/>
        <v/>
      </c>
      <c r="M55" s="40" t="str">
        <f t="shared" si="13"/>
        <v/>
      </c>
      <c r="N55" s="41" t="str">
        <f t="shared" si="14"/>
        <v/>
      </c>
      <c r="O55" s="42" t="str">
        <f t="shared" si="15"/>
        <v/>
      </c>
    </row>
    <row r="56" spans="1:16" x14ac:dyDescent="0.4">
      <c r="A56" s="7">
        <v>48</v>
      </c>
      <c r="B56" s="65"/>
      <c r="C56" s="66"/>
      <c r="D56" s="67"/>
      <c r="E56" s="47"/>
      <c r="F56" s="64"/>
      <c r="G56" s="20" t="str">
        <f t="shared" si="17"/>
        <v/>
      </c>
      <c r="H56" s="20" t="str">
        <f t="shared" si="18"/>
        <v/>
      </c>
      <c r="I56" s="20" t="str">
        <f t="shared" si="19"/>
        <v/>
      </c>
      <c r="J56" s="40" t="str">
        <f t="shared" si="10"/>
        <v/>
      </c>
      <c r="K56" s="41" t="str">
        <f t="shared" si="11"/>
        <v/>
      </c>
      <c r="L56" s="42" t="str">
        <f t="shared" si="12"/>
        <v/>
      </c>
      <c r="M56" s="40" t="str">
        <f t="shared" si="13"/>
        <v/>
      </c>
      <c r="N56" s="41" t="str">
        <f t="shared" si="14"/>
        <v/>
      </c>
      <c r="O56" s="42" t="str">
        <f t="shared" si="15"/>
        <v/>
      </c>
    </row>
    <row r="57" spans="1:16" x14ac:dyDescent="0.4">
      <c r="A57" s="7">
        <v>49</v>
      </c>
      <c r="B57" s="65"/>
      <c r="C57" s="66"/>
      <c r="D57" s="67"/>
      <c r="E57" s="47"/>
      <c r="F57" s="64"/>
      <c r="G57" s="20" t="str">
        <f t="shared" si="17"/>
        <v/>
      </c>
      <c r="H57" s="20" t="str">
        <f t="shared" si="18"/>
        <v/>
      </c>
      <c r="I57" s="20" t="str">
        <f t="shared" si="19"/>
        <v/>
      </c>
      <c r="J57" s="40" t="str">
        <f t="shared" si="10"/>
        <v/>
      </c>
      <c r="K57" s="41" t="str">
        <f t="shared" si="11"/>
        <v/>
      </c>
      <c r="L57" s="42" t="str">
        <f t="shared" si="12"/>
        <v/>
      </c>
      <c r="M57" s="40" t="str">
        <f t="shared" si="13"/>
        <v/>
      </c>
      <c r="N57" s="41" t="str">
        <f t="shared" si="14"/>
        <v/>
      </c>
      <c r="O57" s="42" t="str">
        <f t="shared" si="15"/>
        <v/>
      </c>
    </row>
    <row r="58" spans="1:16" ht="19.5" thickBot="1" x14ac:dyDescent="0.45">
      <c r="A58" s="7">
        <v>50</v>
      </c>
      <c r="B58" s="76"/>
      <c r="C58" s="77"/>
      <c r="D58" s="78"/>
      <c r="E58" s="79"/>
      <c r="F58" s="80"/>
      <c r="G58" s="20" t="str">
        <f t="shared" si="17"/>
        <v/>
      </c>
      <c r="H58" s="20" t="str">
        <f t="shared" si="18"/>
        <v/>
      </c>
      <c r="I58" s="20" t="str">
        <f t="shared" si="19"/>
        <v/>
      </c>
      <c r="J58" s="40" t="str">
        <f t="shared" si="10"/>
        <v/>
      </c>
      <c r="K58" s="41" t="str">
        <f t="shared" si="11"/>
        <v/>
      </c>
      <c r="L58" s="42" t="str">
        <f t="shared" si="12"/>
        <v/>
      </c>
      <c r="M58" s="40" t="str">
        <f t="shared" si="13"/>
        <v/>
      </c>
      <c r="N58" s="41" t="str">
        <f t="shared" si="14"/>
        <v/>
      </c>
      <c r="O58" s="42" t="str">
        <f t="shared" si="15"/>
        <v/>
      </c>
    </row>
    <row r="59" spans="1:16" ht="19.5" thickBot="1" x14ac:dyDescent="0.45">
      <c r="A59" s="7"/>
      <c r="B59" s="90" t="s">
        <v>5</v>
      </c>
      <c r="C59" s="91"/>
      <c r="D59" s="5">
        <f>COUNTIF(D9:D58,1.27)</f>
        <v>24</v>
      </c>
      <c r="E59" s="5">
        <f>COUNTIF(E9:E58,1.5)</f>
        <v>24</v>
      </c>
      <c r="F59" s="6">
        <f>COUNTIF(F9:F58,2)</f>
        <v>24</v>
      </c>
      <c r="G59" s="54">
        <f>MAX(G8:G58)</f>
        <v>204348.28188944818</v>
      </c>
      <c r="H59" s="55">
        <f t="shared" ref="H59:I59" si="20">MAX(H8:H58)</f>
        <v>239563.90095161786</v>
      </c>
      <c r="I59" s="56">
        <f t="shared" si="20"/>
        <v>337264.92059630173</v>
      </c>
      <c r="J59" s="51" t="s">
        <v>28</v>
      </c>
      <c r="K59" s="52">
        <f>B58-B9</f>
        <v>-44189</v>
      </c>
      <c r="L59" s="53" t="s">
        <v>29</v>
      </c>
      <c r="M59" s="7"/>
      <c r="N59" s="3"/>
      <c r="O59" s="4"/>
    </row>
    <row r="60" spans="1:16" ht="19.5" thickBot="1" x14ac:dyDescent="0.45">
      <c r="A60" s="7"/>
      <c r="B60" s="84" t="s">
        <v>6</v>
      </c>
      <c r="C60" s="85"/>
      <c r="D60" s="5">
        <f>COUNTIF(D9:D58,-1)</f>
        <v>6</v>
      </c>
      <c r="E60" s="5">
        <f>COUNTIF(E9:E58,-1)</f>
        <v>6</v>
      </c>
      <c r="F60" s="6">
        <f>COUNTIF(F9:F58,-1)</f>
        <v>6</v>
      </c>
      <c r="G60" s="82" t="s">
        <v>27</v>
      </c>
      <c r="H60" s="83"/>
      <c r="I60" s="89"/>
      <c r="J60" s="82" t="s">
        <v>30</v>
      </c>
      <c r="K60" s="83"/>
      <c r="L60" s="89"/>
      <c r="M60" s="7"/>
      <c r="N60" s="3"/>
      <c r="O60" s="4"/>
    </row>
    <row r="61" spans="1:16" ht="19.5" thickBot="1" x14ac:dyDescent="0.45">
      <c r="A61" s="7"/>
      <c r="B61" s="84" t="s">
        <v>32</v>
      </c>
      <c r="C61" s="85"/>
      <c r="D61" s="5">
        <f>COUNTIF(D9:D58,0)</f>
        <v>0</v>
      </c>
      <c r="E61" s="5">
        <f>COUNTIF(E9:E58,0)</f>
        <v>0</v>
      </c>
      <c r="F61" s="5">
        <f>COUNTIF(F9:F58,0)</f>
        <v>0</v>
      </c>
      <c r="G61" s="60">
        <f>G59/G8</f>
        <v>2.0434828188944816</v>
      </c>
      <c r="H61" s="61">
        <f t="shared" ref="H61:I61" si="21">H59/H8</f>
        <v>2.3956390095161786</v>
      </c>
      <c r="I61" s="62">
        <f t="shared" si="21"/>
        <v>3.3726492059630173</v>
      </c>
      <c r="J61" s="49">
        <f>(G61-100%)*30/K59</f>
        <v>-7.0842256142556847E-4</v>
      </c>
      <c r="K61" s="49">
        <f>(H61-100%)*30/K59</f>
        <v>-9.4750209974168596E-4</v>
      </c>
      <c r="L61" s="50">
        <f>(I61-100%)*30/K59</f>
        <v>-1.6107962655613507E-3</v>
      </c>
      <c r="M61" s="8"/>
      <c r="N61" s="2"/>
      <c r="O61" s="9"/>
    </row>
    <row r="62" spans="1:16" ht="19.5" thickBot="1" x14ac:dyDescent="0.45">
      <c r="A62" s="3"/>
      <c r="B62" s="82" t="s">
        <v>4</v>
      </c>
      <c r="C62" s="83"/>
      <c r="D62" s="63">
        <f t="shared" ref="D62:E62" si="22">D59/(D59+D60+D61)</f>
        <v>0.8</v>
      </c>
      <c r="E62" s="58">
        <f t="shared" si="22"/>
        <v>0.8</v>
      </c>
      <c r="F62" s="59">
        <f>F59/(F59+F60+F61)</f>
        <v>0.8</v>
      </c>
    </row>
    <row r="64" spans="1:16" x14ac:dyDescent="0.4">
      <c r="D64" s="57"/>
      <c r="E64" s="57"/>
      <c r="F64" s="57"/>
    </row>
  </sheetData>
  <mergeCells count="11">
    <mergeCell ref="B62:C62"/>
    <mergeCell ref="B61:C61"/>
    <mergeCell ref="J8:L8"/>
    <mergeCell ref="J6:L6"/>
    <mergeCell ref="M6:O6"/>
    <mergeCell ref="G6:I6"/>
    <mergeCell ref="M8:O8"/>
    <mergeCell ref="B59:C59"/>
    <mergeCell ref="B60:C60"/>
    <mergeCell ref="G60:I60"/>
    <mergeCell ref="J60:L60"/>
  </mergeCells>
  <phoneticPr fontId="1"/>
  <pageMargins left="0.7" right="0.7" top="0.75" bottom="0.75" header="0.3" footer="0.3"/>
  <pageSetup paperSize="9" orientation="portrait" horizontalDpi="4294967293"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814"/>
  <sheetViews>
    <sheetView zoomScaleNormal="100" workbookViewId="0">
      <selection activeCell="B814" sqref="B814"/>
    </sheetView>
  </sheetViews>
  <sheetFormatPr defaultColWidth="8.125" defaultRowHeight="14.25" x14ac:dyDescent="0.4"/>
  <cols>
    <col min="1" max="1" width="6.625" style="46" customWidth="1"/>
    <col min="2" max="2" width="7.25" style="45" customWidth="1"/>
    <col min="3" max="247" width="8.125" style="45"/>
    <col min="248" max="248" width="6.625" style="45" customWidth="1"/>
    <col min="249" max="249" width="7.25" style="45" customWidth="1"/>
    <col min="250" max="503" width="8.125" style="45"/>
    <col min="504" max="504" width="6.625" style="45" customWidth="1"/>
    <col min="505" max="505" width="7.25" style="45" customWidth="1"/>
    <col min="506" max="759" width="8.125" style="45"/>
    <col min="760" max="760" width="6.625" style="45" customWidth="1"/>
    <col min="761" max="761" width="7.25" style="45" customWidth="1"/>
    <col min="762" max="1015" width="8.125" style="45"/>
    <col min="1016" max="1016" width="6.625" style="45" customWidth="1"/>
    <col min="1017" max="1017" width="7.25" style="45" customWidth="1"/>
    <col min="1018" max="1271" width="8.125" style="45"/>
    <col min="1272" max="1272" width="6.625" style="45" customWidth="1"/>
    <col min="1273" max="1273" width="7.25" style="45" customWidth="1"/>
    <col min="1274" max="1527" width="8.125" style="45"/>
    <col min="1528" max="1528" width="6.625" style="45" customWidth="1"/>
    <col min="1529" max="1529" width="7.25" style="45" customWidth="1"/>
    <col min="1530" max="1783" width="8.125" style="45"/>
    <col min="1784" max="1784" width="6.625" style="45" customWidth="1"/>
    <col min="1785" max="1785" width="7.25" style="45" customWidth="1"/>
    <col min="1786" max="2039" width="8.125" style="45"/>
    <col min="2040" max="2040" width="6.625" style="45" customWidth="1"/>
    <col min="2041" max="2041" width="7.25" style="45" customWidth="1"/>
    <col min="2042" max="2295" width="8.125" style="45"/>
    <col min="2296" max="2296" width="6.625" style="45" customWidth="1"/>
    <col min="2297" max="2297" width="7.25" style="45" customWidth="1"/>
    <col min="2298" max="2551" width="8.125" style="45"/>
    <col min="2552" max="2552" width="6.625" style="45" customWidth="1"/>
    <col min="2553" max="2553" width="7.25" style="45" customWidth="1"/>
    <col min="2554" max="2807" width="8.125" style="45"/>
    <col min="2808" max="2808" width="6.625" style="45" customWidth="1"/>
    <col min="2809" max="2809" width="7.25" style="45" customWidth="1"/>
    <col min="2810" max="3063" width="8.125" style="45"/>
    <col min="3064" max="3064" width="6.625" style="45" customWidth="1"/>
    <col min="3065" max="3065" width="7.25" style="45" customWidth="1"/>
    <col min="3066" max="3319" width="8.125" style="45"/>
    <col min="3320" max="3320" width="6.625" style="45" customWidth="1"/>
    <col min="3321" max="3321" width="7.25" style="45" customWidth="1"/>
    <col min="3322" max="3575" width="8.125" style="45"/>
    <col min="3576" max="3576" width="6.625" style="45" customWidth="1"/>
    <col min="3577" max="3577" width="7.25" style="45" customWidth="1"/>
    <col min="3578" max="3831" width="8.125" style="45"/>
    <col min="3832" max="3832" width="6.625" style="45" customWidth="1"/>
    <col min="3833" max="3833" width="7.25" style="45" customWidth="1"/>
    <col min="3834" max="4087" width="8.125" style="45"/>
    <col min="4088" max="4088" width="6.625" style="45" customWidth="1"/>
    <col min="4089" max="4089" width="7.25" style="45" customWidth="1"/>
    <col min="4090" max="4343" width="8.125" style="45"/>
    <col min="4344" max="4344" width="6.625" style="45" customWidth="1"/>
    <col min="4345" max="4345" width="7.25" style="45" customWidth="1"/>
    <col min="4346" max="4599" width="8.125" style="45"/>
    <col min="4600" max="4600" width="6.625" style="45" customWidth="1"/>
    <col min="4601" max="4601" width="7.25" style="45" customWidth="1"/>
    <col min="4602" max="4855" width="8.125" style="45"/>
    <col min="4856" max="4856" width="6.625" style="45" customWidth="1"/>
    <col min="4857" max="4857" width="7.25" style="45" customWidth="1"/>
    <col min="4858" max="5111" width="8.125" style="45"/>
    <col min="5112" max="5112" width="6.625" style="45" customWidth="1"/>
    <col min="5113" max="5113" width="7.25" style="45" customWidth="1"/>
    <col min="5114" max="5367" width="8.125" style="45"/>
    <col min="5368" max="5368" width="6.625" style="45" customWidth="1"/>
    <col min="5369" max="5369" width="7.25" style="45" customWidth="1"/>
    <col min="5370" max="5623" width="8.125" style="45"/>
    <col min="5624" max="5624" width="6.625" style="45" customWidth="1"/>
    <col min="5625" max="5625" width="7.25" style="45" customWidth="1"/>
    <col min="5626" max="5879" width="8.125" style="45"/>
    <col min="5880" max="5880" width="6.625" style="45" customWidth="1"/>
    <col min="5881" max="5881" width="7.25" style="45" customWidth="1"/>
    <col min="5882" max="6135" width="8.125" style="45"/>
    <col min="6136" max="6136" width="6.625" style="45" customWidth="1"/>
    <col min="6137" max="6137" width="7.25" style="45" customWidth="1"/>
    <col min="6138" max="6391" width="8.125" style="45"/>
    <col min="6392" max="6392" width="6.625" style="45" customWidth="1"/>
    <col min="6393" max="6393" width="7.25" style="45" customWidth="1"/>
    <col min="6394" max="6647" width="8.125" style="45"/>
    <col min="6648" max="6648" width="6.625" style="45" customWidth="1"/>
    <col min="6649" max="6649" width="7.25" style="45" customWidth="1"/>
    <col min="6650" max="6903" width="8.125" style="45"/>
    <col min="6904" max="6904" width="6.625" style="45" customWidth="1"/>
    <col min="6905" max="6905" width="7.25" style="45" customWidth="1"/>
    <col min="6906" max="7159" width="8.125" style="45"/>
    <col min="7160" max="7160" width="6.625" style="45" customWidth="1"/>
    <col min="7161" max="7161" width="7.25" style="45" customWidth="1"/>
    <col min="7162" max="7415" width="8.125" style="45"/>
    <col min="7416" max="7416" width="6.625" style="45" customWidth="1"/>
    <col min="7417" max="7417" width="7.25" style="45" customWidth="1"/>
    <col min="7418" max="7671" width="8.125" style="45"/>
    <col min="7672" max="7672" width="6.625" style="45" customWidth="1"/>
    <col min="7673" max="7673" width="7.25" style="45" customWidth="1"/>
    <col min="7674" max="7927" width="8.125" style="45"/>
    <col min="7928" max="7928" width="6.625" style="45" customWidth="1"/>
    <col min="7929" max="7929" width="7.25" style="45" customWidth="1"/>
    <col min="7930" max="8183" width="8.125" style="45"/>
    <col min="8184" max="8184" width="6.625" style="45" customWidth="1"/>
    <col min="8185" max="8185" width="7.25" style="45" customWidth="1"/>
    <col min="8186" max="8439" width="8.125" style="45"/>
    <col min="8440" max="8440" width="6.625" style="45" customWidth="1"/>
    <col min="8441" max="8441" width="7.25" style="45" customWidth="1"/>
    <col min="8442" max="8695" width="8.125" style="45"/>
    <col min="8696" max="8696" width="6.625" style="45" customWidth="1"/>
    <col min="8697" max="8697" width="7.25" style="45" customWidth="1"/>
    <col min="8698" max="8951" width="8.125" style="45"/>
    <col min="8952" max="8952" width="6.625" style="45" customWidth="1"/>
    <col min="8953" max="8953" width="7.25" style="45" customWidth="1"/>
    <col min="8954" max="9207" width="8.125" style="45"/>
    <col min="9208" max="9208" width="6.625" style="45" customWidth="1"/>
    <col min="9209" max="9209" width="7.25" style="45" customWidth="1"/>
    <col min="9210" max="9463" width="8.125" style="45"/>
    <col min="9464" max="9464" width="6.625" style="45" customWidth="1"/>
    <col min="9465" max="9465" width="7.25" style="45" customWidth="1"/>
    <col min="9466" max="9719" width="8.125" style="45"/>
    <col min="9720" max="9720" width="6.625" style="45" customWidth="1"/>
    <col min="9721" max="9721" width="7.25" style="45" customWidth="1"/>
    <col min="9722" max="9975" width="8.125" style="45"/>
    <col min="9976" max="9976" width="6.625" style="45" customWidth="1"/>
    <col min="9977" max="9977" width="7.25" style="45" customWidth="1"/>
    <col min="9978" max="10231" width="8.125" style="45"/>
    <col min="10232" max="10232" width="6.625" style="45" customWidth="1"/>
    <col min="10233" max="10233" width="7.25" style="45" customWidth="1"/>
    <col min="10234" max="10487" width="8.125" style="45"/>
    <col min="10488" max="10488" width="6.625" style="45" customWidth="1"/>
    <col min="10489" max="10489" width="7.25" style="45" customWidth="1"/>
    <col min="10490" max="10743" width="8.125" style="45"/>
    <col min="10744" max="10744" width="6.625" style="45" customWidth="1"/>
    <col min="10745" max="10745" width="7.25" style="45" customWidth="1"/>
    <col min="10746" max="10999" width="8.125" style="45"/>
    <col min="11000" max="11000" width="6.625" style="45" customWidth="1"/>
    <col min="11001" max="11001" width="7.25" style="45" customWidth="1"/>
    <col min="11002" max="11255" width="8.125" style="45"/>
    <col min="11256" max="11256" width="6.625" style="45" customWidth="1"/>
    <col min="11257" max="11257" width="7.25" style="45" customWidth="1"/>
    <col min="11258" max="11511" width="8.125" style="45"/>
    <col min="11512" max="11512" width="6.625" style="45" customWidth="1"/>
    <col min="11513" max="11513" width="7.25" style="45" customWidth="1"/>
    <col min="11514" max="11767" width="8.125" style="45"/>
    <col min="11768" max="11768" width="6.625" style="45" customWidth="1"/>
    <col min="11769" max="11769" width="7.25" style="45" customWidth="1"/>
    <col min="11770" max="12023" width="8.125" style="45"/>
    <col min="12024" max="12024" width="6.625" style="45" customWidth="1"/>
    <col min="12025" max="12025" width="7.25" style="45" customWidth="1"/>
    <col min="12026" max="12279" width="8.125" style="45"/>
    <col min="12280" max="12280" width="6.625" style="45" customWidth="1"/>
    <col min="12281" max="12281" width="7.25" style="45" customWidth="1"/>
    <col min="12282" max="12535" width="8.125" style="45"/>
    <col min="12536" max="12536" width="6.625" style="45" customWidth="1"/>
    <col min="12537" max="12537" width="7.25" style="45" customWidth="1"/>
    <col min="12538" max="12791" width="8.125" style="45"/>
    <col min="12792" max="12792" width="6.625" style="45" customWidth="1"/>
    <col min="12793" max="12793" width="7.25" style="45" customWidth="1"/>
    <col min="12794" max="13047" width="8.125" style="45"/>
    <col min="13048" max="13048" width="6.625" style="45" customWidth="1"/>
    <col min="13049" max="13049" width="7.25" style="45" customWidth="1"/>
    <col min="13050" max="13303" width="8.125" style="45"/>
    <col min="13304" max="13304" width="6.625" style="45" customWidth="1"/>
    <col min="13305" max="13305" width="7.25" style="45" customWidth="1"/>
    <col min="13306" max="13559" width="8.125" style="45"/>
    <col min="13560" max="13560" width="6.625" style="45" customWidth="1"/>
    <col min="13561" max="13561" width="7.25" style="45" customWidth="1"/>
    <col min="13562" max="13815" width="8.125" style="45"/>
    <col min="13816" max="13816" width="6.625" style="45" customWidth="1"/>
    <col min="13817" max="13817" width="7.25" style="45" customWidth="1"/>
    <col min="13818" max="14071" width="8.125" style="45"/>
    <col min="14072" max="14072" width="6.625" style="45" customWidth="1"/>
    <col min="14073" max="14073" width="7.25" style="45" customWidth="1"/>
    <col min="14074" max="14327" width="8.125" style="45"/>
    <col min="14328" max="14328" width="6.625" style="45" customWidth="1"/>
    <col min="14329" max="14329" width="7.25" style="45" customWidth="1"/>
    <col min="14330" max="14583" width="8.125" style="45"/>
    <col min="14584" max="14584" width="6.625" style="45" customWidth="1"/>
    <col min="14585" max="14585" width="7.25" style="45" customWidth="1"/>
    <col min="14586" max="14839" width="8.125" style="45"/>
    <col min="14840" max="14840" width="6.625" style="45" customWidth="1"/>
    <col min="14841" max="14841" width="7.25" style="45" customWidth="1"/>
    <col min="14842" max="15095" width="8.125" style="45"/>
    <col min="15096" max="15096" width="6.625" style="45" customWidth="1"/>
    <col min="15097" max="15097" width="7.25" style="45" customWidth="1"/>
    <col min="15098" max="15351" width="8.125" style="45"/>
    <col min="15352" max="15352" width="6.625" style="45" customWidth="1"/>
    <col min="15353" max="15353" width="7.25" style="45" customWidth="1"/>
    <col min="15354" max="15607" width="8.125" style="45"/>
    <col min="15608" max="15608" width="6.625" style="45" customWidth="1"/>
    <col min="15609" max="15609" width="7.25" style="45" customWidth="1"/>
    <col min="15610" max="15863" width="8.125" style="45"/>
    <col min="15864" max="15864" width="6.625" style="45" customWidth="1"/>
    <col min="15865" max="15865" width="7.25" style="45" customWidth="1"/>
    <col min="15866" max="16119" width="8.125" style="45"/>
    <col min="16120" max="16120" width="6.625" style="45" customWidth="1"/>
    <col min="16121" max="16121" width="7.25" style="45" customWidth="1"/>
    <col min="16122" max="16384" width="8.125" style="45"/>
  </cols>
  <sheetData>
    <row r="2" spans="1:1" x14ac:dyDescent="0.4">
      <c r="A2" s="46" t="s">
        <v>33</v>
      </c>
    </row>
    <row r="30" spans="1:1" x14ac:dyDescent="0.4">
      <c r="A30" s="46" t="s">
        <v>34</v>
      </c>
    </row>
    <row r="58" spans="1:1" x14ac:dyDescent="0.4">
      <c r="A58" s="46" t="s">
        <v>35</v>
      </c>
    </row>
    <row r="86" spans="1:1" x14ac:dyDescent="0.4">
      <c r="A86" s="46" t="s">
        <v>36</v>
      </c>
    </row>
    <row r="114" spans="1:1" x14ac:dyDescent="0.4">
      <c r="A114" s="46" t="s">
        <v>37</v>
      </c>
    </row>
    <row r="142" spans="1:2" x14ac:dyDescent="0.4">
      <c r="A142" s="46" t="s">
        <v>38</v>
      </c>
      <c r="B142" s="68"/>
    </row>
    <row r="170" spans="1:1" x14ac:dyDescent="0.4">
      <c r="A170" s="46" t="s">
        <v>39</v>
      </c>
    </row>
    <row r="198" spans="1:1" x14ac:dyDescent="0.4">
      <c r="A198" s="46" t="s">
        <v>40</v>
      </c>
    </row>
    <row r="226" spans="1:1" x14ac:dyDescent="0.4">
      <c r="A226" s="46" t="s">
        <v>41</v>
      </c>
    </row>
    <row r="254" spans="1:1" ht="13.5" x14ac:dyDescent="0.4">
      <c r="A254" s="70" t="s">
        <v>42</v>
      </c>
    </row>
    <row r="282" spans="1:1" ht="13.5" x14ac:dyDescent="0.4">
      <c r="A282" s="70" t="s">
        <v>43</v>
      </c>
    </row>
    <row r="310" spans="1:1" ht="13.5" x14ac:dyDescent="0.4">
      <c r="A310" s="70" t="s">
        <v>44</v>
      </c>
    </row>
    <row r="338" spans="1:1" ht="13.5" x14ac:dyDescent="0.4">
      <c r="A338" s="70" t="s">
        <v>45</v>
      </c>
    </row>
    <row r="366" spans="1:1" ht="13.5" x14ac:dyDescent="0.4">
      <c r="A366" s="70" t="s">
        <v>53</v>
      </c>
    </row>
    <row r="394" spans="1:1" ht="13.5" x14ac:dyDescent="0.4">
      <c r="A394" s="70" t="s">
        <v>54</v>
      </c>
    </row>
    <row r="422" spans="1:1" ht="13.5" x14ac:dyDescent="0.4">
      <c r="A422" s="70" t="s">
        <v>46</v>
      </c>
    </row>
    <row r="450" spans="1:1" ht="13.5" x14ac:dyDescent="0.4">
      <c r="A450" s="70" t="s">
        <v>55</v>
      </c>
    </row>
    <row r="478" spans="1:1" ht="13.5" x14ac:dyDescent="0.4">
      <c r="A478" s="70" t="s">
        <v>56</v>
      </c>
    </row>
    <row r="506" spans="1:1" ht="13.5" x14ac:dyDescent="0.4">
      <c r="A506" s="70" t="s">
        <v>57</v>
      </c>
    </row>
    <row r="534" spans="1:1" ht="13.5" x14ac:dyDescent="0.4">
      <c r="A534" s="70" t="s">
        <v>47</v>
      </c>
    </row>
    <row r="562" spans="1:1" ht="13.5" x14ac:dyDescent="0.4">
      <c r="A562" s="70" t="s">
        <v>58</v>
      </c>
    </row>
    <row r="590" spans="1:1" ht="13.5" x14ac:dyDescent="0.4">
      <c r="A590" s="70" t="s">
        <v>59</v>
      </c>
    </row>
    <row r="618" spans="1:1" ht="13.5" x14ac:dyDescent="0.4">
      <c r="A618" s="70" t="s">
        <v>48</v>
      </c>
    </row>
    <row r="646" spans="1:1" ht="13.5" x14ac:dyDescent="0.4">
      <c r="A646" s="70" t="s">
        <v>60</v>
      </c>
    </row>
    <row r="674" spans="1:1" ht="13.5" x14ac:dyDescent="0.4">
      <c r="A674" s="70" t="s">
        <v>49</v>
      </c>
    </row>
    <row r="702" spans="1:1" ht="13.5" x14ac:dyDescent="0.4">
      <c r="A702" s="70" t="s">
        <v>50</v>
      </c>
    </row>
    <row r="730" spans="1:1" ht="13.5" x14ac:dyDescent="0.4">
      <c r="A730" s="70" t="s">
        <v>51</v>
      </c>
    </row>
    <row r="758" spans="1:1" ht="13.5" x14ac:dyDescent="0.4">
      <c r="A758" s="70" t="s">
        <v>52</v>
      </c>
    </row>
    <row r="786" spans="1:1" ht="13.5" x14ac:dyDescent="0.4">
      <c r="A786" s="70" t="s">
        <v>61</v>
      </c>
    </row>
    <row r="814" spans="1:1" x14ac:dyDescent="0.4">
      <c r="A814" s="46" t="s">
        <v>62</v>
      </c>
    </row>
  </sheetData>
  <phoneticPr fontId="1"/>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
  <sheetViews>
    <sheetView zoomScale="145" zoomScaleNormal="145" zoomScaleSheetLayoutView="100" workbookViewId="0">
      <selection activeCell="A12" sqref="A12:J19"/>
    </sheetView>
  </sheetViews>
  <sheetFormatPr defaultColWidth="8.125" defaultRowHeight="13.5" x14ac:dyDescent="0.4"/>
  <cols>
    <col min="1" max="16384" width="8.125" style="45"/>
  </cols>
  <sheetData>
    <row r="1" spans="1:10" x14ac:dyDescent="0.4">
      <c r="A1" s="45" t="s">
        <v>23</v>
      </c>
    </row>
    <row r="2" spans="1:10" ht="13.5" customHeight="1" x14ac:dyDescent="0.4">
      <c r="A2" s="92" t="s">
        <v>76</v>
      </c>
      <c r="B2" s="92"/>
      <c r="C2" s="92"/>
      <c r="D2" s="92"/>
      <c r="E2" s="92"/>
      <c r="F2" s="92"/>
      <c r="G2" s="92"/>
      <c r="H2" s="92"/>
      <c r="I2" s="92"/>
      <c r="J2" s="92"/>
    </row>
    <row r="3" spans="1:10" x14ac:dyDescent="0.4">
      <c r="A3" s="92"/>
      <c r="B3" s="92"/>
      <c r="C3" s="92"/>
      <c r="D3" s="92"/>
      <c r="E3" s="92"/>
      <c r="F3" s="92"/>
      <c r="G3" s="92"/>
      <c r="H3" s="92"/>
      <c r="I3" s="92"/>
      <c r="J3" s="92"/>
    </row>
    <row r="4" spans="1:10" x14ac:dyDescent="0.4">
      <c r="A4" s="92"/>
      <c r="B4" s="92"/>
      <c r="C4" s="92"/>
      <c r="D4" s="92"/>
      <c r="E4" s="92"/>
      <c r="F4" s="92"/>
      <c r="G4" s="92"/>
      <c r="H4" s="92"/>
      <c r="I4" s="92"/>
      <c r="J4" s="92"/>
    </row>
    <row r="5" spans="1:10" x14ac:dyDescent="0.4">
      <c r="A5" s="92"/>
      <c r="B5" s="92"/>
      <c r="C5" s="92"/>
      <c r="D5" s="92"/>
      <c r="E5" s="92"/>
      <c r="F5" s="92"/>
      <c r="G5" s="92"/>
      <c r="H5" s="92"/>
      <c r="I5" s="92"/>
      <c r="J5" s="92"/>
    </row>
    <row r="6" spans="1:10" x14ac:dyDescent="0.4">
      <c r="A6" s="92"/>
      <c r="B6" s="92"/>
      <c r="C6" s="92"/>
      <c r="D6" s="92"/>
      <c r="E6" s="92"/>
      <c r="F6" s="92"/>
      <c r="G6" s="92"/>
      <c r="H6" s="92"/>
      <c r="I6" s="92"/>
      <c r="J6" s="92"/>
    </row>
    <row r="7" spans="1:10" x14ac:dyDescent="0.4">
      <c r="A7" s="92"/>
      <c r="B7" s="92"/>
      <c r="C7" s="92"/>
      <c r="D7" s="92"/>
      <c r="E7" s="92"/>
      <c r="F7" s="92"/>
      <c r="G7" s="92"/>
      <c r="H7" s="92"/>
      <c r="I7" s="92"/>
      <c r="J7" s="92"/>
    </row>
    <row r="8" spans="1:10" x14ac:dyDescent="0.4">
      <c r="A8" s="92"/>
      <c r="B8" s="92"/>
      <c r="C8" s="92"/>
      <c r="D8" s="92"/>
      <c r="E8" s="92"/>
      <c r="F8" s="92"/>
      <c r="G8" s="92"/>
      <c r="H8" s="92"/>
      <c r="I8" s="92"/>
      <c r="J8" s="92"/>
    </row>
    <row r="9" spans="1:10" x14ac:dyDescent="0.4">
      <c r="A9" s="92"/>
      <c r="B9" s="92"/>
      <c r="C9" s="92"/>
      <c r="D9" s="92"/>
      <c r="E9" s="92"/>
      <c r="F9" s="92"/>
      <c r="G9" s="92"/>
      <c r="H9" s="92"/>
      <c r="I9" s="92"/>
      <c r="J9" s="92"/>
    </row>
    <row r="10" spans="1:10" x14ac:dyDescent="0.4">
      <c r="A10" s="75"/>
      <c r="B10" s="75"/>
      <c r="C10" s="75"/>
      <c r="D10" s="75"/>
      <c r="E10" s="75"/>
      <c r="F10" s="75"/>
      <c r="G10" s="75"/>
      <c r="H10" s="75"/>
      <c r="I10" s="75"/>
      <c r="J10" s="75"/>
    </row>
    <row r="11" spans="1:10" x14ac:dyDescent="0.4">
      <c r="A11" s="45" t="s">
        <v>24</v>
      </c>
    </row>
    <row r="12" spans="1:10" x14ac:dyDescent="0.4">
      <c r="A12" s="93" t="s">
        <v>74</v>
      </c>
      <c r="B12" s="94"/>
      <c r="C12" s="94"/>
      <c r="D12" s="94"/>
      <c r="E12" s="94"/>
      <c r="F12" s="94"/>
      <c r="G12" s="94"/>
      <c r="H12" s="94"/>
      <c r="I12" s="94"/>
      <c r="J12" s="94"/>
    </row>
    <row r="13" spans="1:10" x14ac:dyDescent="0.4">
      <c r="A13" s="94"/>
      <c r="B13" s="94"/>
      <c r="C13" s="94"/>
      <c r="D13" s="94"/>
      <c r="E13" s="94"/>
      <c r="F13" s="94"/>
      <c r="G13" s="94"/>
      <c r="H13" s="94"/>
      <c r="I13" s="94"/>
      <c r="J13" s="94"/>
    </row>
    <row r="14" spans="1:10" x14ac:dyDescent="0.4">
      <c r="A14" s="94"/>
      <c r="B14" s="94"/>
      <c r="C14" s="94"/>
      <c r="D14" s="94"/>
      <c r="E14" s="94"/>
      <c r="F14" s="94"/>
      <c r="G14" s="94"/>
      <c r="H14" s="94"/>
      <c r="I14" s="94"/>
      <c r="J14" s="94"/>
    </row>
    <row r="15" spans="1:10" x14ac:dyDescent="0.4">
      <c r="A15" s="94"/>
      <c r="B15" s="94"/>
      <c r="C15" s="94"/>
      <c r="D15" s="94"/>
      <c r="E15" s="94"/>
      <c r="F15" s="94"/>
      <c r="G15" s="94"/>
      <c r="H15" s="94"/>
      <c r="I15" s="94"/>
      <c r="J15" s="94"/>
    </row>
    <row r="16" spans="1:10" x14ac:dyDescent="0.4">
      <c r="A16" s="94"/>
      <c r="B16" s="94"/>
      <c r="C16" s="94"/>
      <c r="D16" s="94"/>
      <c r="E16" s="94"/>
      <c r="F16" s="94"/>
      <c r="G16" s="94"/>
      <c r="H16" s="94"/>
      <c r="I16" s="94"/>
      <c r="J16" s="94"/>
    </row>
    <row r="17" spans="1:10" x14ac:dyDescent="0.4">
      <c r="A17" s="94"/>
      <c r="B17" s="94"/>
      <c r="C17" s="94"/>
      <c r="D17" s="94"/>
      <c r="E17" s="94"/>
      <c r="F17" s="94"/>
      <c r="G17" s="94"/>
      <c r="H17" s="94"/>
      <c r="I17" s="94"/>
      <c r="J17" s="94"/>
    </row>
    <row r="18" spans="1:10" x14ac:dyDescent="0.4">
      <c r="A18" s="94"/>
      <c r="B18" s="94"/>
      <c r="C18" s="94"/>
      <c r="D18" s="94"/>
      <c r="E18" s="94"/>
      <c r="F18" s="94"/>
      <c r="G18" s="94"/>
      <c r="H18" s="94"/>
      <c r="I18" s="94"/>
      <c r="J18" s="94"/>
    </row>
    <row r="19" spans="1:10" x14ac:dyDescent="0.4">
      <c r="A19" s="94"/>
      <c r="B19" s="94"/>
      <c r="C19" s="94"/>
      <c r="D19" s="94"/>
      <c r="E19" s="94"/>
      <c r="F19" s="94"/>
      <c r="G19" s="94"/>
      <c r="H19" s="94"/>
      <c r="I19" s="94"/>
      <c r="J19" s="94"/>
    </row>
    <row r="21" spans="1:10" x14ac:dyDescent="0.4">
      <c r="A21" s="45" t="s">
        <v>25</v>
      </c>
    </row>
    <row r="22" spans="1:10" x14ac:dyDescent="0.4">
      <c r="A22" s="93" t="s">
        <v>75</v>
      </c>
      <c r="B22" s="93"/>
      <c r="C22" s="93"/>
      <c r="D22" s="93"/>
      <c r="E22" s="93"/>
      <c r="F22" s="93"/>
      <c r="G22" s="93"/>
      <c r="H22" s="93"/>
      <c r="I22" s="93"/>
      <c r="J22" s="93"/>
    </row>
    <row r="23" spans="1:10" x14ac:dyDescent="0.4">
      <c r="A23" s="93"/>
      <c r="B23" s="93"/>
      <c r="C23" s="93"/>
      <c r="D23" s="93"/>
      <c r="E23" s="93"/>
      <c r="F23" s="93"/>
      <c r="G23" s="93"/>
      <c r="H23" s="93"/>
      <c r="I23" s="93"/>
      <c r="J23" s="93"/>
    </row>
    <row r="24" spans="1:10" x14ac:dyDescent="0.4">
      <c r="A24" s="93"/>
      <c r="B24" s="93"/>
      <c r="C24" s="93"/>
      <c r="D24" s="93"/>
      <c r="E24" s="93"/>
      <c r="F24" s="93"/>
      <c r="G24" s="93"/>
      <c r="H24" s="93"/>
      <c r="I24" s="93"/>
      <c r="J24" s="93"/>
    </row>
    <row r="25" spans="1:10" x14ac:dyDescent="0.4">
      <c r="A25" s="93"/>
      <c r="B25" s="93"/>
      <c r="C25" s="93"/>
      <c r="D25" s="93"/>
      <c r="E25" s="93"/>
      <c r="F25" s="93"/>
      <c r="G25" s="93"/>
      <c r="H25" s="93"/>
      <c r="I25" s="93"/>
      <c r="J25" s="93"/>
    </row>
    <row r="26" spans="1:10" x14ac:dyDescent="0.4">
      <c r="A26" s="93"/>
      <c r="B26" s="93"/>
      <c r="C26" s="93"/>
      <c r="D26" s="93"/>
      <c r="E26" s="93"/>
      <c r="F26" s="93"/>
      <c r="G26" s="93"/>
      <c r="H26" s="93"/>
      <c r="I26" s="93"/>
      <c r="J26" s="93"/>
    </row>
    <row r="27" spans="1:10" x14ac:dyDescent="0.4">
      <c r="A27" s="93"/>
      <c r="B27" s="93"/>
      <c r="C27" s="93"/>
      <c r="D27" s="93"/>
      <c r="E27" s="93"/>
      <c r="F27" s="93"/>
      <c r="G27" s="93"/>
      <c r="H27" s="93"/>
      <c r="I27" s="93"/>
      <c r="J27" s="93"/>
    </row>
    <row r="28" spans="1:10" x14ac:dyDescent="0.4">
      <c r="A28" s="93"/>
      <c r="B28" s="93"/>
      <c r="C28" s="93"/>
      <c r="D28" s="93"/>
      <c r="E28" s="93"/>
      <c r="F28" s="93"/>
      <c r="G28" s="93"/>
      <c r="H28" s="93"/>
      <c r="I28" s="93"/>
      <c r="J28" s="93"/>
    </row>
    <row r="29" spans="1:10" x14ac:dyDescent="0.4">
      <c r="A29" s="93"/>
      <c r="B29" s="93"/>
      <c r="C29" s="93"/>
      <c r="D29" s="93"/>
      <c r="E29" s="93"/>
      <c r="F29" s="93"/>
      <c r="G29" s="93"/>
      <c r="H29" s="93"/>
      <c r="I29" s="93"/>
      <c r="J29" s="93"/>
    </row>
  </sheetData>
  <mergeCells count="3">
    <mergeCell ref="A2:J9"/>
    <mergeCell ref="A12:J19"/>
    <mergeCell ref="A22:J29"/>
  </mergeCells>
  <phoneticPr fontId="1"/>
  <pageMargins left="0.75" right="0.75" top="1" bottom="1" header="0.51111111111111107" footer="0.51111111111111107"/>
  <pageSetup paperSize="9" scale="97"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
  <sheetViews>
    <sheetView zoomScale="80" zoomScaleNormal="80" workbookViewId="0">
      <selection activeCell="H11" sqref="H11"/>
    </sheetView>
  </sheetViews>
  <sheetFormatPr defaultRowHeight="18.75" x14ac:dyDescent="0.4"/>
  <cols>
    <col min="1" max="1" width="14" customWidth="1"/>
    <col min="2" max="2" width="13.25" customWidth="1"/>
    <col min="4" max="4" width="14.75" customWidth="1"/>
    <col min="6" max="6" width="14.25" customWidth="1"/>
    <col min="8" max="8" width="15.625" customWidth="1"/>
  </cols>
  <sheetData>
    <row r="1" spans="1:8" x14ac:dyDescent="0.4">
      <c r="A1" s="27" t="s">
        <v>13</v>
      </c>
      <c r="B1" s="28"/>
      <c r="C1" s="29"/>
      <c r="D1" s="30"/>
      <c r="E1" s="29"/>
      <c r="F1" s="30"/>
      <c r="G1" s="29"/>
      <c r="H1" s="30"/>
    </row>
    <row r="2" spans="1:8" x14ac:dyDescent="0.4">
      <c r="A2" s="31"/>
      <c r="B2" s="29"/>
      <c r="C2" s="29"/>
      <c r="D2" s="30"/>
      <c r="E2" s="29"/>
      <c r="F2" s="30"/>
      <c r="G2" s="29"/>
      <c r="H2" s="30"/>
    </row>
    <row r="3" spans="1:8" x14ac:dyDescent="0.4">
      <c r="A3" s="32" t="s">
        <v>14</v>
      </c>
      <c r="B3" s="32" t="s">
        <v>15</v>
      </c>
      <c r="C3" s="32" t="s">
        <v>16</v>
      </c>
      <c r="D3" s="33" t="s">
        <v>17</v>
      </c>
      <c r="E3" s="32" t="s">
        <v>18</v>
      </c>
      <c r="F3" s="33" t="s">
        <v>17</v>
      </c>
      <c r="G3" s="32" t="s">
        <v>19</v>
      </c>
      <c r="H3" s="33" t="s">
        <v>17</v>
      </c>
    </row>
    <row r="4" spans="1:8" x14ac:dyDescent="0.4">
      <c r="A4" s="34" t="s">
        <v>65</v>
      </c>
      <c r="B4" s="34" t="s">
        <v>66</v>
      </c>
      <c r="C4" s="34">
        <v>30</v>
      </c>
      <c r="D4" s="69">
        <v>44153</v>
      </c>
      <c r="E4" s="34">
        <v>30</v>
      </c>
      <c r="F4" s="69">
        <v>44149</v>
      </c>
      <c r="G4" s="34">
        <v>30</v>
      </c>
      <c r="H4" s="69">
        <v>44152</v>
      </c>
    </row>
    <row r="5" spans="1:8" x14ac:dyDescent="0.4">
      <c r="A5" s="34" t="s">
        <v>65</v>
      </c>
      <c r="B5" s="34" t="s">
        <v>67</v>
      </c>
      <c r="C5" s="34">
        <v>30</v>
      </c>
      <c r="D5" s="69">
        <v>44158</v>
      </c>
      <c r="E5" s="34">
        <v>30</v>
      </c>
      <c r="F5" s="69">
        <v>44154</v>
      </c>
      <c r="G5" s="34">
        <v>30</v>
      </c>
      <c r="H5" s="69">
        <v>44157</v>
      </c>
    </row>
    <row r="6" spans="1:8" x14ac:dyDescent="0.4">
      <c r="A6" s="34"/>
      <c r="B6" s="34"/>
      <c r="C6" s="34"/>
      <c r="D6" s="35"/>
      <c r="E6" s="34"/>
      <c r="F6" s="35"/>
      <c r="G6" s="34"/>
      <c r="H6" s="35"/>
    </row>
    <row r="7" spans="1:8" x14ac:dyDescent="0.4">
      <c r="A7" s="34" t="s">
        <v>63</v>
      </c>
      <c r="B7" s="34" t="s">
        <v>64</v>
      </c>
      <c r="C7" s="34">
        <v>30</v>
      </c>
      <c r="D7" s="69">
        <v>44166</v>
      </c>
      <c r="E7" s="34">
        <v>30</v>
      </c>
      <c r="F7" s="69">
        <v>44160</v>
      </c>
      <c r="G7" s="34">
        <v>50</v>
      </c>
      <c r="H7" s="69">
        <v>44162</v>
      </c>
    </row>
    <row r="8" spans="1:8" x14ac:dyDescent="0.4">
      <c r="A8" s="34" t="s">
        <v>63</v>
      </c>
      <c r="B8" s="34" t="s">
        <v>68</v>
      </c>
      <c r="C8" s="34">
        <v>30</v>
      </c>
      <c r="D8" s="69">
        <v>44187</v>
      </c>
      <c r="E8" s="34">
        <v>30</v>
      </c>
      <c r="F8" s="69">
        <v>44166</v>
      </c>
      <c r="G8" s="34">
        <v>50</v>
      </c>
      <c r="H8" s="69">
        <v>44176</v>
      </c>
    </row>
    <row r="9" spans="1:8" x14ac:dyDescent="0.4">
      <c r="A9" s="34"/>
      <c r="B9" s="34"/>
      <c r="C9" s="34"/>
      <c r="D9" s="35"/>
      <c r="E9" s="34"/>
      <c r="F9" s="35"/>
      <c r="G9" s="34"/>
      <c r="H9" s="35"/>
    </row>
    <row r="10" spans="1:8" x14ac:dyDescent="0.4">
      <c r="A10" s="34" t="s">
        <v>70</v>
      </c>
      <c r="B10" s="34" t="s">
        <v>71</v>
      </c>
      <c r="C10" s="34"/>
      <c r="D10" s="35"/>
      <c r="E10" s="34"/>
      <c r="F10" s="35"/>
      <c r="G10" s="34">
        <v>30</v>
      </c>
      <c r="H10" s="69">
        <v>44209</v>
      </c>
    </row>
    <row r="11" spans="1:8" x14ac:dyDescent="0.4">
      <c r="A11" s="34"/>
      <c r="B11" s="34"/>
      <c r="C11" s="34"/>
      <c r="D11" s="35"/>
      <c r="E11" s="34"/>
      <c r="F11" s="35"/>
      <c r="G11" s="34"/>
      <c r="H11" s="35"/>
    </row>
    <row r="12" spans="1:8" x14ac:dyDescent="0.4">
      <c r="A12" s="31"/>
      <c r="B12" s="29"/>
      <c r="C12" s="29"/>
      <c r="D12" s="30"/>
      <c r="E12" s="29"/>
      <c r="F12" s="30"/>
      <c r="G12" s="29"/>
      <c r="H12" s="30"/>
    </row>
  </sheetData>
  <phoneticPr fontId="1"/>
  <pageMargins left="0.7" right="0.7" top="0.75" bottom="0.75" header="0.3" footer="0.3"/>
  <pageSetup paperSize="9" orientation="portrait" horizontalDpi="4294967293"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4</vt:i4>
      </vt:variant>
    </vt:vector>
  </HeadingPairs>
  <TitlesOfParts>
    <vt:vector size="4" baseType="lpstr">
      <vt:lpstr>検証シート</vt:lpstr>
      <vt:lpstr>画像</vt:lpstr>
      <vt:lpstr>気づき</vt:lpstr>
      <vt:lpstr>検証終了通貨</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木村壽巳</dc:creator>
  <cp:lastModifiedBy>新井岳維</cp:lastModifiedBy>
  <cp:lastPrinted>2020-11-11T15:14:22Z</cp:lastPrinted>
  <dcterms:created xsi:type="dcterms:W3CDTF">2020-09-18T03:10:57Z</dcterms:created>
  <dcterms:modified xsi:type="dcterms:W3CDTF">2021-01-13T11:03:21Z</dcterms:modified>
</cp:coreProperties>
</file>