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esktop\"/>
    </mc:Choice>
  </mc:AlternateContent>
  <xr:revisionPtr revIDLastSave="0" documentId="13_ncr:1_{C6AFDBA6-2D64-4A50-BF40-BAE413080C83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<sst xmlns="http://schemas.openxmlformats.org/spreadsheetml/2006/main" count="67" uniqueCount="56">
  <si>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</si>
  <si>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</si>
  <si>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</si>
  <si>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</si>
  <si>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</si>
  <si>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</si>
  <si>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</si>
  <si>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</si>
  <si>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</si>
  <si>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</si>
  <si>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</si>
  <si>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</si>
  <si>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</si>
  <si>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</si>
  <si>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</si>
  <si>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</si>
  <si>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</si>
  <si>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</si>
  <si>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</si>
  <si>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</si>
  <si>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</si>
  <si>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</si>
  <si>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</si>
  <si>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</si>
  <si>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</si>
  <si>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</si>
  <si>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</si>
  <si>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</si>
  <si>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</si>
  <si>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</si>
  <si>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</si>
  <si>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</si>
  <si>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</si>
  <si>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</si>
  <si>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</si>
  <si>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</si>
  <si>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日足</t>
    <rPh sb="0" eb="1">
      <t>ヒ</t>
    </rPh>
    <rPh sb="1" eb="2">
      <t>アシ</t>
    </rPh>
    <phoneticPr fontId="1"/>
  </si>
  <si>
    <t>売りのPBの場合、安値更新してからのPBでエントリーしてみる！</t>
    <rPh sb="0" eb="1">
      <t>ウ</t>
    </rPh>
    <rPh sb="6" eb="8">
      <t>バアイ</t>
    </rPh>
    <rPh sb="9" eb="11">
      <t>ヤスネ</t>
    </rPh>
    <rPh sb="11" eb="13">
      <t>コウシン</t>
    </rPh>
    <phoneticPr fontId="1"/>
  </si>
  <si>
    <t>USD/JPY</t>
    <phoneticPr fontId="5"/>
  </si>
  <si>
    <t>　　　　　PBは反転のサインということであれば、これはPBではない！と結論づけたのですが</t>
    <rPh sb="8" eb="10">
      <t>ハンテン</t>
    </rPh>
    <rPh sb="35" eb="37">
      <t>ケツロン</t>
    </rPh>
    <phoneticPr fontId="1"/>
  </si>
  <si>
    <t>　　　　　いかかでしょうか？</t>
    <phoneticPr fontId="1"/>
  </si>
  <si>
    <t>画像１</t>
    <rPh sb="0" eb="2">
      <t>ガゾウ</t>
    </rPh>
    <phoneticPr fontId="1"/>
  </si>
  <si>
    <t>画像２</t>
    <rPh sb="0" eb="2">
      <t>ガゾウ</t>
    </rPh>
    <phoneticPr fontId="1"/>
  </si>
  <si>
    <t>画像３</t>
    <rPh sb="0" eb="2">
      <t>ガゾウ</t>
    </rPh>
    <phoneticPr fontId="1"/>
  </si>
  <si>
    <t>ポイントの部分の損益がLot数を変えても、同じ金額のままなのでフォレックステスターのサポートに問い合わせ中です。(-3000になるはずなのに‥)</t>
    <rPh sb="5" eb="7">
      <t>ブブン</t>
    </rPh>
    <rPh sb="8" eb="10">
      <t>ソンエキ</t>
    </rPh>
    <rPh sb="14" eb="15">
      <t>スウ</t>
    </rPh>
    <rPh sb="16" eb="17">
      <t>カ</t>
    </rPh>
    <rPh sb="21" eb="22">
      <t>オナ</t>
    </rPh>
    <rPh sb="23" eb="25">
      <t>キンガク</t>
    </rPh>
    <rPh sb="47" eb="48">
      <t>ト</t>
    </rPh>
    <rPh sb="49" eb="50">
      <t>ア</t>
    </rPh>
    <rPh sb="52" eb="53">
      <t>チュウ</t>
    </rPh>
    <phoneticPr fontId="1"/>
  </si>
  <si>
    <t>質問２　画像２　フィボナッチリトレースメントの引き方(設定)は、これであっているでしょうか？</t>
    <rPh sb="4" eb="6">
      <t>ガゾウ</t>
    </rPh>
    <phoneticPr fontId="1"/>
  </si>
  <si>
    <t>質問３　画像３　②のロウソク足ですがPBかな？と思ったのですがキャンドル部分が</t>
    <rPh sb="4" eb="6">
      <t>ガゾウ</t>
    </rPh>
    <rPh sb="14" eb="15">
      <t>アシ</t>
    </rPh>
    <rPh sb="24" eb="25">
      <t>オモ</t>
    </rPh>
    <rPh sb="36" eb="38">
      <t>ブブン</t>
    </rPh>
    <phoneticPr fontId="1"/>
  </si>
  <si>
    <t>　　　　　上と下に伸びているヒゲの真ん中に位置していて、売りと買いが拮抗しているのかな？と考え</t>
    <rPh sb="5" eb="6">
      <t>ウエ</t>
    </rPh>
    <rPh sb="7" eb="8">
      <t>シタ</t>
    </rPh>
    <rPh sb="9" eb="10">
      <t>ノ</t>
    </rPh>
    <rPh sb="17" eb="18">
      <t>マ</t>
    </rPh>
    <rPh sb="19" eb="20">
      <t>ナカ</t>
    </rPh>
    <rPh sb="21" eb="23">
      <t>イチ</t>
    </rPh>
    <rPh sb="28" eb="29">
      <t>ウ</t>
    </rPh>
    <rPh sb="31" eb="32">
      <t>カ</t>
    </rPh>
    <rPh sb="34" eb="36">
      <t>キッコウ</t>
    </rPh>
    <rPh sb="45" eb="46">
      <t>カンガ</t>
    </rPh>
    <phoneticPr fontId="1"/>
  </si>
  <si>
    <t>質問１　画像１　①のロウソク足は売りのPBでよろしいでしょうか？</t>
    <rPh sb="0" eb="2">
      <t>シツモン</t>
    </rPh>
    <rPh sb="4" eb="6">
      <t>ガゾウ</t>
    </rPh>
    <rPh sb="14" eb="15">
      <t>アシ</t>
    </rPh>
    <rPh sb="16" eb="17">
      <t>ウ</t>
    </rPh>
    <phoneticPr fontId="1"/>
  </si>
  <si>
    <t>気づき　①のロウソク足のヒゲは２０MAにしかタッチしておらず</t>
    <phoneticPr fontId="1"/>
  </si>
  <si>
    <t>　　　　　短期のMAが中期のMAを下抜いて来る以前の売りのPBであった。</t>
    <phoneticPr fontId="1"/>
  </si>
  <si>
    <t>とりあえず、売りのPB(と思いました)みつけたのでエントリーしてみました。高値と安値更新中、安値切り下げる前のPBでした。なので、まだ上昇ダウの最中でしょうか。やはり、ターゲット(-1.27)まで到達せず、あえなく損切となりました。</t>
    <rPh sb="13" eb="14">
      <t>オモ</t>
    </rPh>
    <rPh sb="40" eb="42">
      <t>ヤスネ</t>
    </rPh>
    <phoneticPr fontId="1"/>
  </si>
  <si>
    <t>　　　　　結果は損切り。</t>
    <rPh sb="5" eb="7">
      <t>ケッカ</t>
    </rPh>
    <rPh sb="8" eb="9">
      <t>ゾン</t>
    </rPh>
    <rPh sb="9" eb="10">
      <t>ギ</t>
    </rPh>
    <phoneticPr fontId="1"/>
  </si>
  <si>
    <t>　　　　　今後の検証課題とする。</t>
    <rPh sb="5" eb="7">
      <t>コンゴ</t>
    </rPh>
    <rPh sb="8" eb="10">
      <t>ケンショウ</t>
    </rPh>
    <rPh sb="10" eb="12">
      <t>カダイ</t>
    </rPh>
    <phoneticPr fontId="1"/>
  </si>
  <si>
    <t>　　　　　短期のMAが中期のMAを下抜いて来てからの売りのPBでヒゲが短期MAにタッチしていた方が</t>
    <rPh sb="26" eb="27">
      <t>ウ</t>
    </rPh>
    <rPh sb="35" eb="37">
      <t>タンキ</t>
    </rPh>
    <rPh sb="47" eb="48">
      <t>ホウ</t>
    </rPh>
    <phoneticPr fontId="1"/>
  </si>
  <si>
    <t>　　　　　ターゲットまで到達しやすいのでは？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</si>
</sst>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0" fillId="0" borderId="0" xfId="2" applyAlignment="1">
      <alignment vertical="top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  <xf numFmtId="0" fontId="12" fillId="0" borderId="3" xfId="0" applyNumberFormat="1" applyFont="1" applyBorder="1" applyAlignment="1">
      <alignment vertical="center"/>
    </xf>
    <xf numFmtId="0" fontId="10" fillId="0" borderId="0" xfId="2" applyAlignment="1">
      <alignment vertical="center"/>
    </xf>
    <xf numFmtId="0" fontId="14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154781</xdr:rowOff>
    </xdr:from>
    <xdr:to>
      <xdr:col>17</xdr:col>
      <xdr:colOff>51823</xdr:colOff>
      <xdr:row>22</xdr:row>
      <xdr:rowOff>15747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7C5F8E25-122D-4FBD-BB91-DA224A343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3375"/>
          <a:ext cx="10386448" cy="36114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21</xdr:col>
      <xdr:colOff>205286</xdr:colOff>
      <xdr:row>34</xdr:row>
      <xdr:rowOff>7940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0E5F12AB-C83C-48C5-B643-64700ACEA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07656"/>
          <a:ext cx="13016411" cy="19724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17</xdr:col>
      <xdr:colOff>51823</xdr:colOff>
      <xdr:row>80</xdr:row>
      <xdr:rowOff>39560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7EF5F7DC-89B3-458A-91CF-D52E186C3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715625"/>
          <a:ext cx="10386448" cy="36114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17</xdr:col>
      <xdr:colOff>51823</xdr:colOff>
      <xdr:row>58</xdr:row>
      <xdr:rowOff>39560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C0953531-4F95-47D6-8F4A-AD694ACB3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6786563"/>
          <a:ext cx="10386448" cy="3611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35</v>
      </c>
    </row>
    <row r="2" spans="1:18" x14ac:dyDescent="0.4">
      <c r="A2" s="1" t="s">
        <v>8</v>
      </c>
      <c r="C2" t="s">
        <v>36</v>
      </c>
    </row>
    <row r="3" spans="1:18" x14ac:dyDescent="0.4">
      <c r="A3" s="1" t="s">
        <v>10</v>
      </c>
      <c r="C3" s="29">
        <v>100000</v>
      </c>
    </row>
    <row r="4" spans="1:18" x14ac:dyDescent="0.4">
      <c r="A4" s="1" t="s">
        <v>11</v>
      </c>
      <c r="C4" s="29" t="s">
        <v>13</v>
      </c>
    </row>
    <row r="5" spans="1:18" ht="19.5" thickBot="1" x14ac:dyDescent="0.45">
      <c r="A5" s="1" t="s">
        <v>12</v>
      </c>
      <c r="C5" s="29" t="s">
        <v>33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24</v>
      </c>
      <c r="E6" s="25"/>
      <c r="F6" s="26"/>
      <c r="G6" s="82" t="s">
        <v>3</v>
      </c>
      <c r="H6" s="83"/>
      <c r="I6" s="89"/>
      <c r="J6" s="82" t="s">
        <v>22</v>
      </c>
      <c r="K6" s="83"/>
      <c r="L6" s="89"/>
      <c r="M6" s="82" t="s">
        <v>23</v>
      </c>
      <c r="N6" s="83"/>
      <c r="O6" s="89"/>
    </row>
    <row r="7" spans="1:18" ht="19.5" thickBot="1" x14ac:dyDescent="0.45">
      <c r="A7" s="27"/>
      <c r="B7" s="27" t="s">
        <v>2</v>
      </c>
      <c r="C7" s="61" t="s">
        <v>28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6" t="s">
        <v>22</v>
      </c>
      <c r="K8" s="87"/>
      <c r="L8" s="88"/>
      <c r="M8" s="86"/>
      <c r="N8" s="87"/>
      <c r="O8" s="88"/>
    </row>
    <row r="9" spans="1:18" x14ac:dyDescent="0.4">
      <c r="A9" s="9">
        <v>1</v>
      </c>
      <c r="B9" s="23">
        <v>37809</v>
      </c>
      <c r="C9" s="50">
        <v>2</v>
      </c>
      <c r="D9" s="94">
        <v>-1</v>
      </c>
      <c r="E9" s="94">
        <v>-1</v>
      </c>
      <c r="F9" s="94">
        <v>-1</v>
      </c>
      <c r="G9" s="22">
        <f>IF(D9="","",G8+M9)</f>
        <v>97000</v>
      </c>
      <c r="H9" s="22">
        <f t="shared" ref="H9" si="0">IF(E9="","",H8+N9)</f>
        <v>97000</v>
      </c>
      <c r="I9" s="22">
        <f t="shared" ref="I9" si="1">IF(F9="","",I8+O9)</f>
        <v>97000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-3000</v>
      </c>
      <c r="N9" s="42">
        <f>IF(E9="","",K9*E9)</f>
        <v>-3000</v>
      </c>
      <c r="O9" s="43">
        <f>IF(F9="","",L9*F9)</f>
        <v>-3000</v>
      </c>
      <c r="P9" s="40"/>
      <c r="Q9" s="40"/>
      <c r="R9" s="40"/>
    </row>
    <row r="10" spans="1:18" x14ac:dyDescent="0.4">
      <c r="A10" s="9">
        <v>2</v>
      </c>
      <c r="B10" s="5"/>
      <c r="C10" s="47"/>
      <c r="D10" s="54"/>
      <c r="E10" s="55"/>
      <c r="F10" s="56"/>
      <c r="G10" s="22" t="str">
        <f t="shared" ref="G10:G42" si="2">IF(D10="","",G9+M10)</f>
        <v/>
      </c>
      <c r="H10" s="22" t="str">
        <f t="shared" ref="H10:H42" si="3">IF(E10="","",H9+N10)</f>
        <v/>
      </c>
      <c r="I10" s="22" t="str">
        <f t="shared" ref="I10:I42" si="4">IF(F10="","",I9+O10)</f>
        <v/>
      </c>
      <c r="J10" s="44">
        <f t="shared" ref="J10:J12" si="5">IF(G9="","",G9*0.03)</f>
        <v>2910</v>
      </c>
      <c r="K10" s="45">
        <f t="shared" ref="K10:K12" si="6">IF(H9="","",H9*0.03)</f>
        <v>2910</v>
      </c>
      <c r="L10" s="46">
        <f t="shared" ref="L10:L12" si="7">IF(I9="","",I9*0.03)</f>
        <v>2910</v>
      </c>
      <c r="M10" s="44" t="str">
        <f t="shared" ref="M10:M12" si="8">IF(D10="","",J10*D10)</f>
        <v/>
      </c>
      <c r="N10" s="45" t="str">
        <f t="shared" ref="N10:N12" si="9">IF(E10="","",K10*E10)</f>
        <v/>
      </c>
      <c r="O10" s="46" t="str">
        <f t="shared" ref="O10:O12" si="10">IF(F10="","",L10*F10)</f>
        <v/>
      </c>
      <c r="P10" s="40"/>
      <c r="Q10" s="40"/>
      <c r="R10" s="40"/>
    </row>
    <row r="11" spans="1:18" x14ac:dyDescent="0.4">
      <c r="A11" s="9">
        <v>3</v>
      </c>
      <c r="B11" s="5"/>
      <c r="C11" s="47"/>
      <c r="D11" s="54"/>
      <c r="E11" s="55"/>
      <c r="F11" s="77"/>
      <c r="G11" s="22" t="str">
        <f t="shared" si="2"/>
        <v/>
      </c>
      <c r="H11" s="22" t="str">
        <f t="shared" si="3"/>
        <v/>
      </c>
      <c r="I11" s="22" t="str">
        <f t="shared" si="4"/>
        <v/>
      </c>
      <c r="J11" s="44" t="str">
        <f t="shared" si="5"/>
        <v/>
      </c>
      <c r="K11" s="45" t="str">
        <f t="shared" si="6"/>
        <v/>
      </c>
      <c r="L11" s="46" t="str">
        <f t="shared" si="7"/>
        <v/>
      </c>
      <c r="M11" s="44" t="str">
        <f t="shared" si="8"/>
        <v/>
      </c>
      <c r="N11" s="45" t="str">
        <f t="shared" si="9"/>
        <v/>
      </c>
      <c r="O11" s="46" t="str">
        <f t="shared" si="10"/>
        <v/>
      </c>
      <c r="P11" s="40"/>
      <c r="Q11" s="40"/>
      <c r="R11" s="40"/>
    </row>
    <row r="12" spans="1:18" x14ac:dyDescent="0.4">
      <c r="A12" s="9">
        <v>4</v>
      </c>
      <c r="B12" s="5"/>
      <c r="C12" s="47"/>
      <c r="D12" s="54"/>
      <c r="E12" s="55"/>
      <c r="F12" s="56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 t="str">
        <f t="shared" si="5"/>
        <v/>
      </c>
      <c r="K12" s="45" t="str">
        <f t="shared" si="6"/>
        <v/>
      </c>
      <c r="L12" s="46" t="str">
        <f t="shared" si="7"/>
        <v/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 x14ac:dyDescent="0.4">
      <c r="A13" s="9">
        <v>5</v>
      </c>
      <c r="B13" s="5"/>
      <c r="C13" s="47"/>
      <c r="D13" s="54"/>
      <c r="E13" s="55"/>
      <c r="F13" s="77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4">
      <c r="A14" s="9">
        <v>6</v>
      </c>
      <c r="B14" s="5"/>
      <c r="C14" s="47"/>
      <c r="D14" s="54"/>
      <c r="E14" s="55"/>
      <c r="F14" s="56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">
      <c r="A15" s="9">
        <v>7</v>
      </c>
      <c r="B15" s="5"/>
      <c r="C15" s="47"/>
      <c r="D15" s="54"/>
      <c r="E15" s="55"/>
      <c r="F15" s="56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">
      <c r="A16" s="9">
        <v>8</v>
      </c>
      <c r="B16" s="5"/>
      <c r="C16" s="47"/>
      <c r="D16" s="54"/>
      <c r="E16" s="55"/>
      <c r="F16" s="56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">
      <c r="A17" s="9">
        <v>9</v>
      </c>
      <c r="B17" s="5"/>
      <c r="C17" s="47"/>
      <c r="D17" s="54"/>
      <c r="E17" s="55"/>
      <c r="F17" s="56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">
      <c r="A18" s="9">
        <v>10</v>
      </c>
      <c r="B18" s="5"/>
      <c r="C18" s="47"/>
      <c r="D18" s="54"/>
      <c r="E18" s="55"/>
      <c r="F18" s="56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">
      <c r="A19" s="9">
        <v>11</v>
      </c>
      <c r="B19" s="5"/>
      <c r="C19" s="47"/>
      <c r="D19" s="54"/>
      <c r="E19" s="55"/>
      <c r="F19" s="56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">
      <c r="A20" s="9">
        <v>12</v>
      </c>
      <c r="B20" s="5"/>
      <c r="C20" s="47"/>
      <c r="D20" s="54"/>
      <c r="E20" s="55"/>
      <c r="F20" s="56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">
      <c r="A21" s="9">
        <v>13</v>
      </c>
      <c r="B21" s="5"/>
      <c r="C21" s="47"/>
      <c r="D21" s="54"/>
      <c r="E21" s="55"/>
      <c r="F21" s="56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">
      <c r="A22" s="9">
        <v>14</v>
      </c>
      <c r="B22" s="5"/>
      <c r="C22" s="47"/>
      <c r="D22" s="54"/>
      <c r="E22" s="55"/>
      <c r="F22" s="56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">
      <c r="A23" s="9">
        <v>15</v>
      </c>
      <c r="B23" s="5"/>
      <c r="C23" s="47"/>
      <c r="D23" s="54"/>
      <c r="E23" s="55"/>
      <c r="F23" s="77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16</v>
      </c>
      <c r="B24" s="5"/>
      <c r="C24" s="47"/>
      <c r="D24" s="54"/>
      <c r="E24" s="55"/>
      <c r="F24" s="56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4"/>
      <c r="E25" s="55"/>
      <c r="F25" s="56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4"/>
      <c r="E26" s="55"/>
      <c r="F26" s="56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4"/>
      <c r="E27" s="55"/>
      <c r="F27" s="56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4"/>
      <c r="E28" s="55"/>
      <c r="F28" s="56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4"/>
      <c r="E29" s="55"/>
      <c r="F29" s="77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4"/>
      <c r="E30" s="55"/>
      <c r="F30" s="77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4"/>
      <c r="E31" s="55"/>
      <c r="F31" s="56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4"/>
      <c r="E32" s="55"/>
      <c r="F32" s="56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4"/>
      <c r="E33" s="55"/>
      <c r="F33" s="56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4"/>
      <c r="E34" s="55"/>
      <c r="F34" s="77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4"/>
      <c r="E35" s="55"/>
      <c r="F35" s="77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4"/>
      <c r="E36" s="55"/>
      <c r="F36" s="56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4"/>
      <c r="E37" s="55"/>
      <c r="F37" s="56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4"/>
      <c r="E38" s="55"/>
      <c r="F38" s="56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4"/>
      <c r="E39" s="57"/>
      <c r="F39" s="56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4"/>
      <c r="E40" s="57"/>
      <c r="F40" s="56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4"/>
      <c r="E41" s="57"/>
      <c r="F41" s="77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4"/>
      <c r="E42" s="57"/>
      <c r="F42" s="77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4"/>
      <c r="E43" s="57"/>
      <c r="F43" s="56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4"/>
      <c r="E44" s="57"/>
      <c r="F44" s="56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4"/>
      <c r="E45" s="55"/>
      <c r="F45" s="56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4"/>
      <c r="E46" s="55"/>
      <c r="F46" s="56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4"/>
      <c r="E47" s="55"/>
      <c r="F47" s="56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4"/>
      <c r="E48" s="55"/>
      <c r="F48" s="56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4"/>
      <c r="E49" s="55"/>
      <c r="F49" s="56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4"/>
      <c r="E50" s="55"/>
      <c r="F50" s="56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4"/>
      <c r="E51" s="55"/>
      <c r="F51" s="77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4"/>
      <c r="E52" s="55"/>
      <c r="F52" s="56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4"/>
      <c r="E53" s="55"/>
      <c r="F53" s="56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4"/>
      <c r="E54" s="55"/>
      <c r="F54" s="56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4"/>
      <c r="E55" s="55"/>
      <c r="F55" s="56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4"/>
      <c r="E56" s="55"/>
      <c r="F56" s="56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4"/>
      <c r="E57" s="55"/>
      <c r="F57" s="56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58"/>
      <c r="E58" s="59"/>
      <c r="F58" s="60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0" t="s">
        <v>5</v>
      </c>
      <c r="C59" s="91"/>
      <c r="D59" s="7">
        <f>COUNTIF(D9:D58,1.27)</f>
        <v>0</v>
      </c>
      <c r="E59" s="7">
        <f>COUNTIF(E9:E58,1.5)</f>
        <v>0</v>
      </c>
      <c r="F59" s="8">
        <f>COUNTIF(F9:F58,2)</f>
        <v>0</v>
      </c>
      <c r="G59" s="67">
        <f>M59+G8</f>
        <v>97000</v>
      </c>
      <c r="H59" s="68">
        <f>N59+H8</f>
        <v>97000</v>
      </c>
      <c r="I59" s="69">
        <f>O59+I8</f>
        <v>97000</v>
      </c>
      <c r="J59" s="64" t="s">
        <v>30</v>
      </c>
      <c r="K59" s="65">
        <f>B58-B9</f>
        <v>-37809</v>
      </c>
      <c r="L59" s="66" t="s">
        <v>31</v>
      </c>
      <c r="M59" s="78">
        <f>SUM(M9:M58)</f>
        <v>-3000</v>
      </c>
      <c r="N59" s="79">
        <f>SUM(N9:N58)</f>
        <v>-3000</v>
      </c>
      <c r="O59" s="80">
        <f>SUM(O9:O58)</f>
        <v>-3000</v>
      </c>
    </row>
    <row r="60" spans="1:15" ht="19.5" thickBot="1" x14ac:dyDescent="0.45">
      <c r="A60" s="9"/>
      <c r="B60" s="84" t="s">
        <v>6</v>
      </c>
      <c r="C60" s="85"/>
      <c r="D60" s="7">
        <f>COUNTIF(D9:D58,-1)</f>
        <v>1</v>
      </c>
      <c r="E60" s="7">
        <f>COUNTIF(E9:E58,-1)</f>
        <v>1</v>
      </c>
      <c r="F60" s="8">
        <f>COUNTIF(F9:F58,-1)</f>
        <v>1</v>
      </c>
      <c r="G60" s="82" t="s">
        <v>29</v>
      </c>
      <c r="H60" s="83"/>
      <c r="I60" s="89"/>
      <c r="J60" s="82" t="s">
        <v>32</v>
      </c>
      <c r="K60" s="83"/>
      <c r="L60" s="89"/>
      <c r="M60" s="9"/>
      <c r="N60" s="3"/>
      <c r="O60" s="4"/>
    </row>
    <row r="61" spans="1:15" ht="19.5" thickBot="1" x14ac:dyDescent="0.45">
      <c r="A61" s="9"/>
      <c r="B61" s="84" t="s">
        <v>34</v>
      </c>
      <c r="C61" s="85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3">
        <f>G59/G8</f>
        <v>0.97</v>
      </c>
      <c r="H61" s="74">
        <f t="shared" ref="H61" si="21">H59/H8</f>
        <v>0.97</v>
      </c>
      <c r="I61" s="75">
        <f>I59/I8</f>
        <v>0.97</v>
      </c>
      <c r="J61" s="62">
        <f>(G61-100%)*30/K59</f>
        <v>2.3803856224708422E-5</v>
      </c>
      <c r="K61" s="62">
        <f>(H61-100%)*30/K59</f>
        <v>2.3803856224708422E-5</v>
      </c>
      <c r="L61" s="63">
        <f>(I61-100%)*30/K59</f>
        <v>2.3803856224708422E-5</v>
      </c>
      <c r="M61" s="10"/>
      <c r="N61" s="2"/>
      <c r="O61" s="11"/>
    </row>
    <row r="62" spans="1:15" ht="19.5" thickBot="1" x14ac:dyDescent="0.45">
      <c r="A62" s="3"/>
      <c r="B62" s="82" t="s">
        <v>4</v>
      </c>
      <c r="C62" s="83"/>
      <c r="D62" s="76">
        <f t="shared" ref="D62:E62" si="22">D59/(D59+D60+D61)</f>
        <v>0</v>
      </c>
      <c r="E62" s="71">
        <f t="shared" si="22"/>
        <v>0</v>
      </c>
      <c r="F62" s="72">
        <f>F59/(F59+F60+F61)</f>
        <v>0</v>
      </c>
    </row>
    <row r="64" spans="1:15" x14ac:dyDescent="0.4">
      <c r="D64" s="70"/>
      <c r="E64" s="70"/>
      <c r="F64" s="70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60"/>
  <sheetViews>
    <sheetView zoomScale="80" zoomScaleNormal="80" workbookViewId="0">
      <selection activeCell="A37" sqref="A37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" spans="1:1" x14ac:dyDescent="0.4">
      <c r="A1" s="53" t="s">
        <v>41</v>
      </c>
    </row>
    <row r="36" spans="1:1" x14ac:dyDescent="0.4">
      <c r="A36" s="97" t="s">
        <v>44</v>
      </c>
    </row>
    <row r="37" spans="1:1" x14ac:dyDescent="0.4">
      <c r="A37" s="96"/>
    </row>
    <row r="38" spans="1:1" x14ac:dyDescent="0.4">
      <c r="A38" s="53" t="s">
        <v>42</v>
      </c>
    </row>
    <row r="60" spans="1:1" x14ac:dyDescent="0.4">
      <c r="A60" s="53" t="s">
        <v>43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34"/>
  <sheetViews>
    <sheetView tabSelected="1" topLeftCell="A15" zoomScale="145" zoomScaleSheetLayoutView="100" workbookViewId="0">
      <selection activeCell="A14" sqref="A14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25</v>
      </c>
    </row>
    <row r="2" spans="1:10" x14ac:dyDescent="0.4">
      <c r="A2" s="52" t="s">
        <v>48</v>
      </c>
    </row>
    <row r="3" spans="1:10" ht="13.5" customHeight="1" x14ac:dyDescent="0.4">
      <c r="A3" s="95" t="s">
        <v>45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x14ac:dyDescent="0.4">
      <c r="A4" s="95" t="s">
        <v>46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x14ac:dyDescent="0.4">
      <c r="A5" s="81" t="s">
        <v>47</v>
      </c>
      <c r="B5" s="81"/>
      <c r="C5" s="81"/>
      <c r="D5" s="81"/>
      <c r="E5" s="81"/>
      <c r="F5" s="81"/>
      <c r="G5" s="81"/>
      <c r="H5" s="81"/>
      <c r="I5" s="81"/>
      <c r="J5" s="81"/>
    </row>
    <row r="6" spans="1:10" x14ac:dyDescent="0.4">
      <c r="A6" s="81" t="s">
        <v>39</v>
      </c>
      <c r="B6" s="81"/>
      <c r="C6" s="81"/>
      <c r="D6" s="81"/>
      <c r="E6" s="81"/>
      <c r="F6" s="81"/>
      <c r="G6" s="81"/>
      <c r="H6" s="81"/>
      <c r="I6" s="81"/>
      <c r="J6" s="81"/>
    </row>
    <row r="7" spans="1:10" x14ac:dyDescent="0.4">
      <c r="A7" s="81" t="s">
        <v>40</v>
      </c>
      <c r="B7" s="81"/>
      <c r="C7" s="81"/>
      <c r="D7" s="81"/>
      <c r="E7" s="81"/>
      <c r="F7" s="81"/>
      <c r="G7" s="81"/>
      <c r="H7" s="81"/>
      <c r="I7" s="81"/>
      <c r="J7" s="81"/>
    </row>
    <row r="8" spans="1:10" x14ac:dyDescent="0.4">
      <c r="A8" s="81"/>
      <c r="B8" s="81"/>
      <c r="C8" s="81"/>
      <c r="D8" s="81"/>
      <c r="E8" s="81"/>
      <c r="F8" s="81"/>
      <c r="G8" s="81"/>
      <c r="H8" s="81"/>
      <c r="I8" s="81"/>
      <c r="J8" s="81"/>
    </row>
    <row r="9" spans="1:10" x14ac:dyDescent="0.4">
      <c r="A9" s="81" t="s">
        <v>49</v>
      </c>
      <c r="B9" s="81"/>
      <c r="C9" s="81"/>
      <c r="D9" s="81"/>
      <c r="E9" s="81"/>
      <c r="F9" s="81"/>
      <c r="G9" s="81"/>
      <c r="H9" s="81"/>
      <c r="I9" s="81"/>
      <c r="J9" s="81"/>
    </row>
    <row r="10" spans="1:10" x14ac:dyDescent="0.4">
      <c r="A10" s="81" t="s">
        <v>50</v>
      </c>
      <c r="B10" s="81"/>
      <c r="C10" s="81"/>
      <c r="D10" s="81"/>
      <c r="E10" s="81"/>
      <c r="F10" s="81"/>
      <c r="G10" s="81"/>
      <c r="H10" s="81"/>
      <c r="I10" s="81"/>
      <c r="J10" s="81"/>
    </row>
    <row r="11" spans="1:10" x14ac:dyDescent="0.4">
      <c r="A11" s="81" t="s">
        <v>52</v>
      </c>
      <c r="B11" s="81"/>
      <c r="C11" s="81"/>
      <c r="D11" s="81"/>
      <c r="E11" s="81"/>
      <c r="F11" s="81"/>
      <c r="G11" s="81"/>
      <c r="H11" s="81"/>
      <c r="I11" s="81"/>
      <c r="J11" s="81"/>
    </row>
    <row r="12" spans="1:10" x14ac:dyDescent="0.4">
      <c r="A12" s="81" t="s">
        <v>54</v>
      </c>
      <c r="B12" s="81"/>
      <c r="C12" s="81"/>
      <c r="D12" s="81"/>
      <c r="E12" s="81"/>
      <c r="F12" s="81"/>
      <c r="G12" s="81"/>
      <c r="H12" s="81"/>
      <c r="I12" s="81"/>
      <c r="J12" s="81"/>
    </row>
    <row r="13" spans="1:10" x14ac:dyDescent="0.4">
      <c r="A13" s="81" t="s">
        <v>55</v>
      </c>
      <c r="B13" s="81"/>
      <c r="C13" s="81"/>
      <c r="D13" s="81"/>
      <c r="E13" s="81"/>
      <c r="F13" s="81"/>
      <c r="G13" s="81"/>
      <c r="H13" s="81"/>
      <c r="I13" s="81"/>
      <c r="J13" s="81"/>
    </row>
    <row r="14" spans="1:10" x14ac:dyDescent="0.4">
      <c r="A14" s="81" t="s">
        <v>53</v>
      </c>
      <c r="B14" s="81"/>
      <c r="C14" s="81"/>
      <c r="D14" s="81"/>
      <c r="E14" s="81"/>
      <c r="F14" s="81"/>
      <c r="G14" s="81"/>
      <c r="H14" s="81"/>
      <c r="I14" s="81"/>
      <c r="J14" s="81"/>
    </row>
    <row r="16" spans="1:10" x14ac:dyDescent="0.4">
      <c r="A16" s="52" t="s">
        <v>26</v>
      </c>
    </row>
    <row r="17" spans="1:10" x14ac:dyDescent="0.4">
      <c r="A17" s="92" t="s">
        <v>51</v>
      </c>
      <c r="B17" s="93"/>
      <c r="C17" s="93"/>
      <c r="D17" s="93"/>
      <c r="E17" s="93"/>
      <c r="F17" s="93"/>
      <c r="G17" s="93"/>
      <c r="H17" s="93"/>
      <c r="I17" s="93"/>
      <c r="J17" s="93"/>
    </row>
    <row r="18" spans="1:10" x14ac:dyDescent="0.4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 x14ac:dyDescent="0.4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0" spans="1:10" x14ac:dyDescent="0.4">
      <c r="A20" s="93"/>
      <c r="B20" s="93"/>
      <c r="C20" s="93"/>
      <c r="D20" s="93"/>
      <c r="E20" s="93"/>
      <c r="F20" s="93"/>
      <c r="G20" s="93"/>
      <c r="H20" s="93"/>
      <c r="I20" s="93"/>
      <c r="J20" s="93"/>
    </row>
    <row r="21" spans="1:10" x14ac:dyDescent="0.4">
      <c r="A21" s="93"/>
      <c r="B21" s="93"/>
      <c r="C21" s="93"/>
      <c r="D21" s="93"/>
      <c r="E21" s="93"/>
      <c r="F21" s="93"/>
      <c r="G21" s="93"/>
      <c r="H21" s="93"/>
      <c r="I21" s="93"/>
      <c r="J21" s="93"/>
    </row>
    <row r="22" spans="1:10" x14ac:dyDescent="0.4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 x14ac:dyDescent="0.4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 x14ac:dyDescent="0.4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6" spans="1:10" x14ac:dyDescent="0.4">
      <c r="A26" s="52" t="s">
        <v>27</v>
      </c>
    </row>
    <row r="27" spans="1:10" x14ac:dyDescent="0.4">
      <c r="A27" s="92" t="s">
        <v>37</v>
      </c>
      <c r="B27" s="92"/>
      <c r="C27" s="92"/>
      <c r="D27" s="92"/>
      <c r="E27" s="92"/>
      <c r="F27" s="92"/>
      <c r="G27" s="92"/>
      <c r="H27" s="92"/>
      <c r="I27" s="92"/>
      <c r="J27" s="92"/>
    </row>
    <row r="28" spans="1:10" x14ac:dyDescent="0.4">
      <c r="A28" s="92"/>
      <c r="B28" s="92"/>
      <c r="C28" s="92"/>
      <c r="D28" s="92"/>
      <c r="E28" s="92"/>
      <c r="F28" s="92"/>
      <c r="G28" s="92"/>
      <c r="H28" s="92"/>
      <c r="I28" s="92"/>
      <c r="J28" s="92"/>
    </row>
    <row r="29" spans="1:10" x14ac:dyDescent="0.4">
      <c r="A29" s="92"/>
      <c r="B29" s="92"/>
      <c r="C29" s="92"/>
      <c r="D29" s="92"/>
      <c r="E29" s="92"/>
      <c r="F29" s="92"/>
      <c r="G29" s="92"/>
      <c r="H29" s="92"/>
      <c r="I29" s="92"/>
      <c r="J29" s="92"/>
    </row>
    <row r="30" spans="1:10" x14ac:dyDescent="0.4">
      <c r="A30" s="92"/>
      <c r="B30" s="92"/>
      <c r="C30" s="92"/>
      <c r="D30" s="92"/>
      <c r="E30" s="92"/>
      <c r="F30" s="92"/>
      <c r="G30" s="92"/>
      <c r="H30" s="92"/>
      <c r="I30" s="92"/>
      <c r="J30" s="92"/>
    </row>
    <row r="31" spans="1:10" x14ac:dyDescent="0.4">
      <c r="A31" s="92"/>
      <c r="B31" s="92"/>
      <c r="C31" s="92"/>
      <c r="D31" s="92"/>
      <c r="E31" s="92"/>
      <c r="F31" s="92"/>
      <c r="G31" s="92"/>
      <c r="H31" s="92"/>
      <c r="I31" s="92"/>
      <c r="J31" s="92"/>
    </row>
    <row r="32" spans="1:10" x14ac:dyDescent="0.4">
      <c r="A32" s="92"/>
      <c r="B32" s="92"/>
      <c r="C32" s="92"/>
      <c r="D32" s="92"/>
      <c r="E32" s="92"/>
      <c r="F32" s="92"/>
      <c r="G32" s="92"/>
      <c r="H32" s="92"/>
      <c r="I32" s="92"/>
      <c r="J32" s="92"/>
    </row>
    <row r="33" spans="1:10" x14ac:dyDescent="0.4">
      <c r="A33" s="92"/>
      <c r="B33" s="92"/>
      <c r="C33" s="92"/>
      <c r="D33" s="92"/>
      <c r="E33" s="92"/>
      <c r="F33" s="92"/>
      <c r="G33" s="92"/>
      <c r="H33" s="92"/>
      <c r="I33" s="92"/>
      <c r="J33" s="92"/>
    </row>
    <row r="34" spans="1:10" x14ac:dyDescent="0.4">
      <c r="A34" s="92"/>
      <c r="B34" s="92"/>
      <c r="C34" s="92"/>
      <c r="D34" s="92"/>
      <c r="E34" s="92"/>
      <c r="F34" s="92"/>
      <c r="G34" s="92"/>
      <c r="H34" s="92"/>
      <c r="I34" s="92"/>
      <c r="J34" s="92"/>
    </row>
  </sheetData>
  <mergeCells count="2">
    <mergeCell ref="A17:J24"/>
    <mergeCell ref="A27:J34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B4" sqref="B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38</v>
      </c>
      <c r="C4" s="37"/>
      <c r="D4" s="38"/>
      <c r="E4" s="37"/>
      <c r="F4" s="38"/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2021-01-30T16:31:50Z</dcterms:modified>
</cp:coreProperties>
</file>