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9040" windowHeight="15840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7" i="1"/>
  <c r="H147"/>
  <c r="G147"/>
  <c r="F147"/>
  <c r="I146"/>
  <c r="H146"/>
  <c r="G146"/>
  <c r="F146"/>
  <c r="I145"/>
  <c r="H145"/>
  <c r="G145"/>
  <c r="F145"/>
  <c r="I140"/>
  <c r="H140"/>
  <c r="G140"/>
  <c r="F140"/>
  <c r="I139"/>
  <c r="H139"/>
  <c r="G139"/>
  <c r="F139"/>
  <c r="I138"/>
  <c r="H138"/>
  <c r="G138"/>
  <c r="F138"/>
  <c r="I131"/>
  <c r="H131"/>
  <c r="G131"/>
  <c r="F131"/>
  <c r="I132"/>
  <c r="H132"/>
  <c r="G132"/>
  <c r="F132"/>
  <c r="I133"/>
  <c r="H133"/>
  <c r="G133"/>
  <c r="F133"/>
  <c r="I126"/>
  <c r="H126"/>
  <c r="G126"/>
  <c r="F126"/>
  <c r="I125"/>
  <c r="H125"/>
  <c r="G125"/>
  <c r="F125"/>
  <c r="F117"/>
  <c r="I117"/>
  <c r="H117"/>
  <c r="G117"/>
  <c r="F124"/>
  <c r="I124"/>
  <c r="H124"/>
  <c r="G124"/>
  <c r="I119"/>
  <c r="H119"/>
  <c r="G119"/>
  <c r="F119"/>
  <c r="I118"/>
  <c r="H118"/>
  <c r="G118"/>
  <c r="F118"/>
  <c r="V10"/>
  <c r="V10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9"/>
  <c r="I109"/>
  <c r="H109"/>
  <c r="G109"/>
  <c r="J127" l="1"/>
  <c r="J120"/>
  <c r="I148"/>
  <c r="H148"/>
  <c r="G148"/>
  <c r="F148"/>
  <c r="J148"/>
  <c r="I141"/>
  <c r="H141"/>
  <c r="G141"/>
  <c r="F141"/>
  <c r="J141"/>
  <c r="I134"/>
  <c r="H134"/>
  <c r="G134"/>
  <c r="F134"/>
  <c r="J134"/>
  <c r="I127"/>
  <c r="H127"/>
  <c r="G127"/>
  <c r="F127"/>
  <c r="G120"/>
  <c r="H120"/>
  <c r="I120"/>
  <c r="F120"/>
  <c r="U108"/>
  <c r="T108"/>
  <c r="S108"/>
  <c r="R108"/>
  <c r="U107"/>
  <c r="T107"/>
  <c r="S107"/>
  <c r="R107"/>
  <c r="U106"/>
  <c r="T106"/>
  <c r="S106"/>
  <c r="R106"/>
  <c r="U105"/>
  <c r="T105"/>
  <c r="S105"/>
  <c r="R105"/>
  <c r="U104"/>
  <c r="T104"/>
  <c r="S104"/>
  <c r="R104"/>
  <c r="U103"/>
  <c r="T103"/>
  <c r="S103"/>
  <c r="R103"/>
  <c r="U102"/>
  <c r="T102"/>
  <c r="S102"/>
  <c r="R102"/>
  <c r="U101"/>
  <c r="T101"/>
  <c r="S101"/>
  <c r="R101"/>
  <c r="U100"/>
  <c r="T100"/>
  <c r="S100"/>
  <c r="R100"/>
  <c r="U99"/>
  <c r="T99"/>
  <c r="S99"/>
  <c r="R99"/>
  <c r="U98"/>
  <c r="T98"/>
  <c r="S98"/>
  <c r="R98"/>
  <c r="U97"/>
  <c r="T97"/>
  <c r="S97"/>
  <c r="R97"/>
  <c r="U96"/>
  <c r="T96"/>
  <c r="S96"/>
  <c r="R96"/>
  <c r="U95"/>
  <c r="T95"/>
  <c r="S95"/>
  <c r="R95"/>
  <c r="U94"/>
  <c r="T94"/>
  <c r="S94"/>
  <c r="R94"/>
  <c r="U93"/>
  <c r="T93"/>
  <c r="S93"/>
  <c r="R93"/>
  <c r="U92"/>
  <c r="T92"/>
  <c r="S92"/>
  <c r="R92"/>
  <c r="U91"/>
  <c r="T91"/>
  <c r="S91"/>
  <c r="R91"/>
  <c r="U90"/>
  <c r="T90"/>
  <c r="S90"/>
  <c r="R90"/>
  <c r="U89"/>
  <c r="T89"/>
  <c r="S89"/>
  <c r="R89"/>
  <c r="U88"/>
  <c r="T88"/>
  <c r="S88"/>
  <c r="R88"/>
  <c r="U87"/>
  <c r="T87"/>
  <c r="S87"/>
  <c r="R87"/>
  <c r="U86"/>
  <c r="T86"/>
  <c r="S86"/>
  <c r="R86"/>
  <c r="U85"/>
  <c r="T85"/>
  <c r="S85"/>
  <c r="R85"/>
  <c r="U84"/>
  <c r="T84"/>
  <c r="S84"/>
  <c r="R84"/>
  <c r="U83"/>
  <c r="T83"/>
  <c r="S83"/>
  <c r="R83"/>
  <c r="U82"/>
  <c r="T82"/>
  <c r="S82"/>
  <c r="R82"/>
  <c r="U81"/>
  <c r="T81"/>
  <c r="S81"/>
  <c r="R81"/>
  <c r="U80"/>
  <c r="T80"/>
  <c r="S80"/>
  <c r="R80"/>
  <c r="U79"/>
  <c r="T79"/>
  <c r="S79"/>
  <c r="R79"/>
  <c r="U78"/>
  <c r="T78"/>
  <c r="S78"/>
  <c r="R78"/>
  <c r="U77"/>
  <c r="T77"/>
  <c r="S77"/>
  <c r="R77"/>
  <c r="U76"/>
  <c r="T76"/>
  <c r="S76"/>
  <c r="R76"/>
  <c r="U75"/>
  <c r="T75"/>
  <c r="S75"/>
  <c r="R75"/>
  <c r="U74"/>
  <c r="T74"/>
  <c r="S74"/>
  <c r="R74"/>
  <c r="U73"/>
  <c r="T73"/>
  <c r="S73"/>
  <c r="R73"/>
  <c r="G111"/>
  <c r="H111"/>
  <c r="I111"/>
  <c r="F111"/>
  <c r="G110"/>
  <c r="H110"/>
  <c r="I110"/>
  <c r="F110"/>
  <c r="F109"/>
  <c r="J73"/>
  <c r="N74" s="1"/>
  <c r="K73"/>
  <c r="O74" s="1"/>
  <c r="L73"/>
  <c r="P74" s="1"/>
  <c r="M73"/>
  <c r="Q74" s="1"/>
  <c r="J74"/>
  <c r="N75" s="1"/>
  <c r="K74"/>
  <c r="O75" s="1"/>
  <c r="L74"/>
  <c r="P75" s="1"/>
  <c r="M74"/>
  <c r="Q75" s="1"/>
  <c r="J75"/>
  <c r="N76" s="1"/>
  <c r="K75"/>
  <c r="O76" s="1"/>
  <c r="L75"/>
  <c r="P76" s="1"/>
  <c r="M75"/>
  <c r="Q76" s="1"/>
  <c r="J76"/>
  <c r="N77" s="1"/>
  <c r="K76"/>
  <c r="O77" s="1"/>
  <c r="L76"/>
  <c r="P77" s="1"/>
  <c r="M76"/>
  <c r="Q77" s="1"/>
  <c r="J77"/>
  <c r="N78" s="1"/>
  <c r="K77"/>
  <c r="O78" s="1"/>
  <c r="L77"/>
  <c r="P78" s="1"/>
  <c r="M77"/>
  <c r="Q78" s="1"/>
  <c r="J78"/>
  <c r="N79" s="1"/>
  <c r="K78"/>
  <c r="O79" s="1"/>
  <c r="L78"/>
  <c r="P79" s="1"/>
  <c r="M78"/>
  <c r="Q79" s="1"/>
  <c r="J79"/>
  <c r="N80" s="1"/>
  <c r="K79"/>
  <c r="O80" s="1"/>
  <c r="L79"/>
  <c r="P80" s="1"/>
  <c r="M79"/>
  <c r="Q80" s="1"/>
  <c r="J80"/>
  <c r="N81" s="1"/>
  <c r="K80"/>
  <c r="O81" s="1"/>
  <c r="L80"/>
  <c r="P81" s="1"/>
  <c r="M80"/>
  <c r="Q81" s="1"/>
  <c r="J81"/>
  <c r="N82" s="1"/>
  <c r="K81"/>
  <c r="O82" s="1"/>
  <c r="L81"/>
  <c r="P82" s="1"/>
  <c r="M81"/>
  <c r="Q82" s="1"/>
  <c r="J82"/>
  <c r="N83" s="1"/>
  <c r="K82"/>
  <c r="O83" s="1"/>
  <c r="L82"/>
  <c r="P83" s="1"/>
  <c r="M82"/>
  <c r="Q83" s="1"/>
  <c r="J83"/>
  <c r="N84" s="1"/>
  <c r="K83"/>
  <c r="O84" s="1"/>
  <c r="L83"/>
  <c r="P84" s="1"/>
  <c r="M83"/>
  <c r="Q84" s="1"/>
  <c r="J84"/>
  <c r="N85" s="1"/>
  <c r="K84"/>
  <c r="O85" s="1"/>
  <c r="L84"/>
  <c r="P85" s="1"/>
  <c r="M84"/>
  <c r="Q85" s="1"/>
  <c r="J85"/>
  <c r="N86" s="1"/>
  <c r="K85"/>
  <c r="O86" s="1"/>
  <c r="L85"/>
  <c r="P86" s="1"/>
  <c r="M85"/>
  <c r="Q86" s="1"/>
  <c r="J86"/>
  <c r="N87" s="1"/>
  <c r="K86"/>
  <c r="O87" s="1"/>
  <c r="L86"/>
  <c r="P87" s="1"/>
  <c r="M86"/>
  <c r="Q87" s="1"/>
  <c r="J87"/>
  <c r="N88" s="1"/>
  <c r="K87"/>
  <c r="O88" s="1"/>
  <c r="L87"/>
  <c r="P88" s="1"/>
  <c r="M87"/>
  <c r="Q88" s="1"/>
  <c r="J88"/>
  <c r="N89" s="1"/>
  <c r="K88"/>
  <c r="O89" s="1"/>
  <c r="L88"/>
  <c r="P89" s="1"/>
  <c r="M88"/>
  <c r="Q89" s="1"/>
  <c r="J89"/>
  <c r="N90" s="1"/>
  <c r="K89"/>
  <c r="O90" s="1"/>
  <c r="L89"/>
  <c r="P90" s="1"/>
  <c r="M89"/>
  <c r="Q90" s="1"/>
  <c r="J90"/>
  <c r="N91" s="1"/>
  <c r="K90"/>
  <c r="O91" s="1"/>
  <c r="L90"/>
  <c r="P91" s="1"/>
  <c r="M90"/>
  <c r="Q91" s="1"/>
  <c r="J91"/>
  <c r="N92" s="1"/>
  <c r="K91"/>
  <c r="O92" s="1"/>
  <c r="L91"/>
  <c r="P92" s="1"/>
  <c r="M91"/>
  <c r="Q92" s="1"/>
  <c r="J92"/>
  <c r="N93" s="1"/>
  <c r="K92"/>
  <c r="O93" s="1"/>
  <c r="L92"/>
  <c r="P93" s="1"/>
  <c r="M92"/>
  <c r="Q93" s="1"/>
  <c r="J93"/>
  <c r="N94" s="1"/>
  <c r="K93"/>
  <c r="O94" s="1"/>
  <c r="L93"/>
  <c r="P94" s="1"/>
  <c r="M93"/>
  <c r="Q94" s="1"/>
  <c r="J94"/>
  <c r="N95" s="1"/>
  <c r="K94"/>
  <c r="O95" s="1"/>
  <c r="L94"/>
  <c r="P95" s="1"/>
  <c r="M94"/>
  <c r="Q95" s="1"/>
  <c r="J95"/>
  <c r="N96" s="1"/>
  <c r="K95"/>
  <c r="O96" s="1"/>
  <c r="L95"/>
  <c r="P96" s="1"/>
  <c r="M95"/>
  <c r="Q96" s="1"/>
  <c r="J96"/>
  <c r="N97" s="1"/>
  <c r="K96"/>
  <c r="O97" s="1"/>
  <c r="L96"/>
  <c r="P97" s="1"/>
  <c r="M96"/>
  <c r="Q97" s="1"/>
  <c r="J97"/>
  <c r="N98" s="1"/>
  <c r="K97"/>
  <c r="O98" s="1"/>
  <c r="L97"/>
  <c r="P98" s="1"/>
  <c r="M97"/>
  <c r="Q98" s="1"/>
  <c r="J98"/>
  <c r="N99" s="1"/>
  <c r="K98"/>
  <c r="O99" s="1"/>
  <c r="L98"/>
  <c r="P99" s="1"/>
  <c r="M98"/>
  <c r="Q99" s="1"/>
  <c r="J99"/>
  <c r="N100" s="1"/>
  <c r="K99"/>
  <c r="O100" s="1"/>
  <c r="L99"/>
  <c r="P100" s="1"/>
  <c r="M99"/>
  <c r="Q100" s="1"/>
  <c r="J100"/>
  <c r="N101" s="1"/>
  <c r="K100"/>
  <c r="O101" s="1"/>
  <c r="L100"/>
  <c r="P101" s="1"/>
  <c r="M100"/>
  <c r="Q101" s="1"/>
  <c r="J101"/>
  <c r="N102" s="1"/>
  <c r="K101"/>
  <c r="O102" s="1"/>
  <c r="L101"/>
  <c r="P102" s="1"/>
  <c r="M101"/>
  <c r="Q102" s="1"/>
  <c r="J102"/>
  <c r="N103" s="1"/>
  <c r="K102"/>
  <c r="O103" s="1"/>
  <c r="L102"/>
  <c r="P103" s="1"/>
  <c r="M102"/>
  <c r="Q103" s="1"/>
  <c r="J103"/>
  <c r="N104" s="1"/>
  <c r="K103"/>
  <c r="O104" s="1"/>
  <c r="L103"/>
  <c r="P104" s="1"/>
  <c r="M103"/>
  <c r="Q104" s="1"/>
  <c r="J104"/>
  <c r="N105" s="1"/>
  <c r="K104"/>
  <c r="O105" s="1"/>
  <c r="L104"/>
  <c r="P105" s="1"/>
  <c r="M104"/>
  <c r="Q105" s="1"/>
  <c r="J105"/>
  <c r="N106" s="1"/>
  <c r="K105"/>
  <c r="O106" s="1"/>
  <c r="L105"/>
  <c r="P106" s="1"/>
  <c r="M105"/>
  <c r="Q106" s="1"/>
  <c r="J106"/>
  <c r="N107" s="1"/>
  <c r="K106"/>
  <c r="O107" s="1"/>
  <c r="L106"/>
  <c r="P107" s="1"/>
  <c r="M106"/>
  <c r="Q107" s="1"/>
  <c r="J107"/>
  <c r="N108" s="1"/>
  <c r="K107"/>
  <c r="O108" s="1"/>
  <c r="L107"/>
  <c r="P108" s="1"/>
  <c r="M107"/>
  <c r="Q108" s="1"/>
  <c r="J108"/>
  <c r="K108"/>
  <c r="L108"/>
  <c r="M108"/>
  <c r="M8"/>
  <c r="Q9" s="1"/>
  <c r="U9" s="1"/>
  <c r="M9" l="1"/>
  <c r="Q10" s="1"/>
  <c r="U10" s="1"/>
  <c r="O109"/>
  <c r="I112"/>
  <c r="M10" l="1"/>
  <c r="Q11" s="1"/>
  <c r="U11" s="1"/>
  <c r="L8"/>
  <c r="P9" s="1"/>
  <c r="T9" s="1"/>
  <c r="K8"/>
  <c r="O9" s="1"/>
  <c r="J8"/>
  <c r="N9" s="1"/>
  <c r="H112"/>
  <c r="G112"/>
  <c r="F112"/>
  <c r="M11" l="1"/>
  <c r="Q12" s="1"/>
  <c r="U12" s="1"/>
  <c r="L9"/>
  <c r="P10" s="1"/>
  <c r="R9"/>
  <c r="S9"/>
  <c r="M12" l="1"/>
  <c r="Q13" s="1"/>
  <c r="U13" s="1"/>
  <c r="M13" s="1"/>
  <c r="Q14" s="1"/>
  <c r="U14" s="1"/>
  <c r="M14" s="1"/>
  <c r="Q15" s="1"/>
  <c r="U15" s="1"/>
  <c r="J9"/>
  <c r="N10" s="1"/>
  <c r="T10"/>
  <c r="K9"/>
  <c r="O10" s="1"/>
  <c r="M15" l="1"/>
  <c r="Q16" s="1"/>
  <c r="U16" s="1"/>
  <c r="R10"/>
  <c r="L10"/>
  <c r="P11" s="1"/>
  <c r="S10"/>
  <c r="M16" l="1"/>
  <c r="Q17" s="1"/>
  <c r="U17" s="1"/>
  <c r="J10"/>
  <c r="N11" s="1"/>
  <c r="R11" s="1"/>
  <c r="K10"/>
  <c r="O11" s="1"/>
  <c r="S11" s="1"/>
  <c r="T11"/>
  <c r="M17" l="1"/>
  <c r="Q18" s="1"/>
  <c r="U18" s="1"/>
  <c r="J11"/>
  <c r="N12" s="1"/>
  <c r="R12" s="1"/>
  <c r="L11"/>
  <c r="P12" s="1"/>
  <c r="T12" s="1"/>
  <c r="K11"/>
  <c r="O12" s="1"/>
  <c r="M18" l="1"/>
  <c r="Q19" s="1"/>
  <c r="U19" s="1"/>
  <c r="M19" s="1"/>
  <c r="Q20" s="1"/>
  <c r="U20" s="1"/>
  <c r="L12"/>
  <c r="P13" s="1"/>
  <c r="T13" s="1"/>
  <c r="L13" s="1"/>
  <c r="P14" s="1"/>
  <c r="S12"/>
  <c r="J12"/>
  <c r="N13" s="1"/>
  <c r="M20" l="1"/>
  <c r="Q21" s="1"/>
  <c r="U21" s="1"/>
  <c r="M21" s="1"/>
  <c r="Q22" s="1"/>
  <c r="U22" s="1"/>
  <c r="M22" s="1"/>
  <c r="Q23" s="1"/>
  <c r="K12"/>
  <c r="O13" s="1"/>
  <c r="S13" s="1"/>
  <c r="K13" s="1"/>
  <c r="O14" s="1"/>
  <c r="T14"/>
  <c r="L14" s="1"/>
  <c r="P15" s="1"/>
  <c r="R13"/>
  <c r="U23" l="1"/>
  <c r="M23" s="1"/>
  <c r="Q24" s="1"/>
  <c r="S14"/>
  <c r="T15"/>
  <c r="J13"/>
  <c r="N14" s="1"/>
  <c r="U24" l="1"/>
  <c r="M24" s="1"/>
  <c r="L15"/>
  <c r="P16" s="1"/>
  <c r="R14"/>
  <c r="J14" s="1"/>
  <c r="N15" s="1"/>
  <c r="K14"/>
  <c r="O15" s="1"/>
  <c r="Q25" l="1"/>
  <c r="U25" s="1"/>
  <c r="M25" s="1"/>
  <c r="R15"/>
  <c r="T16"/>
  <c r="L16" s="1"/>
  <c r="P17" s="1"/>
  <c r="S15"/>
  <c r="K15" s="1"/>
  <c r="O16" s="1"/>
  <c r="J15" l="1"/>
  <c r="N16" s="1"/>
  <c r="R16" s="1"/>
  <c r="J16" s="1"/>
  <c r="N17" s="1"/>
  <c r="Q26"/>
  <c r="U26" s="1"/>
  <c r="M26" s="1"/>
  <c r="S16"/>
  <c r="K16" s="1"/>
  <c r="O17" s="1"/>
  <c r="T17"/>
  <c r="L17" s="1"/>
  <c r="P18" s="1"/>
  <c r="Q27" l="1"/>
  <c r="U27" s="1"/>
  <c r="M27" s="1"/>
  <c r="R17"/>
  <c r="J17" s="1"/>
  <c r="N18" s="1"/>
  <c r="S17"/>
  <c r="K17" s="1"/>
  <c r="O18" s="1"/>
  <c r="T18"/>
  <c r="L18" l="1"/>
  <c r="P19" s="1"/>
  <c r="T19" s="1"/>
  <c r="L19" s="1"/>
  <c r="P20" s="1"/>
  <c r="Q28"/>
  <c r="U28" s="1"/>
  <c r="M28" s="1"/>
  <c r="Q29" s="1"/>
  <c r="U29" s="1"/>
  <c r="M29" s="1"/>
  <c r="Q30" s="1"/>
  <c r="U30" s="1"/>
  <c r="R18"/>
  <c r="S18"/>
  <c r="K18" l="1"/>
  <c r="O19" s="1"/>
  <c r="S19" s="1"/>
  <c r="K19" s="1"/>
  <c r="O20" s="1"/>
  <c r="M30"/>
  <c r="Q31" s="1"/>
  <c r="U31" s="1"/>
  <c r="M31" s="1"/>
  <c r="Q32" s="1"/>
  <c r="U32" s="1"/>
  <c r="M32" s="1"/>
  <c r="Q33" s="1"/>
  <c r="J18"/>
  <c r="N19" s="1"/>
  <c r="R19" s="1"/>
  <c r="J19" s="1"/>
  <c r="N20" s="1"/>
  <c r="U33"/>
  <c r="M33" s="1"/>
  <c r="Q34" s="1"/>
  <c r="T20"/>
  <c r="L20" s="1"/>
  <c r="P21" s="1"/>
  <c r="R20" l="1"/>
  <c r="J20" s="1"/>
  <c r="N21" s="1"/>
  <c r="S20"/>
  <c r="K20" s="1"/>
  <c r="O21" s="1"/>
  <c r="U34"/>
  <c r="M34" s="1"/>
  <c r="Q35" s="1"/>
  <c r="T21"/>
  <c r="L21" s="1"/>
  <c r="P22" s="1"/>
  <c r="R21" l="1"/>
  <c r="J21" s="1"/>
  <c r="N22" s="1"/>
  <c r="S21"/>
  <c r="K21" s="1"/>
  <c r="O22" s="1"/>
  <c r="U35"/>
  <c r="M35" s="1"/>
  <c r="Q36" s="1"/>
  <c r="T22"/>
  <c r="L22" s="1"/>
  <c r="P23" s="1"/>
  <c r="R22" l="1"/>
  <c r="J22" s="1"/>
  <c r="N23" s="1"/>
  <c r="S22"/>
  <c r="K22" s="1"/>
  <c r="O23" s="1"/>
  <c r="U36"/>
  <c r="T23"/>
  <c r="L23" s="1"/>
  <c r="P24" s="1"/>
  <c r="M36" l="1"/>
  <c r="Q37" s="1"/>
  <c r="U37"/>
  <c r="S23"/>
  <c r="K23" s="1"/>
  <c r="O24" s="1"/>
  <c r="R23"/>
  <c r="J23" s="1"/>
  <c r="N24" s="1"/>
  <c r="T24"/>
  <c r="L24" s="1"/>
  <c r="P25" s="1"/>
  <c r="M37" l="1"/>
  <c r="Q38" s="1"/>
  <c r="U38"/>
  <c r="S24"/>
  <c r="K24" s="1"/>
  <c r="O25" s="1"/>
  <c r="R24"/>
  <c r="J24" s="1"/>
  <c r="N25" s="1"/>
  <c r="T25"/>
  <c r="L25" s="1"/>
  <c r="P26" s="1"/>
  <c r="M38" l="1"/>
  <c r="Q39" s="1"/>
  <c r="U39" s="1"/>
  <c r="M39" s="1"/>
  <c r="Q40" s="1"/>
  <c r="S25"/>
  <c r="K25" s="1"/>
  <c r="O26" s="1"/>
  <c r="R25"/>
  <c r="J25" s="1"/>
  <c r="N26" s="1"/>
  <c r="U40"/>
  <c r="T26"/>
  <c r="L26" s="1"/>
  <c r="P27" s="1"/>
  <c r="M40" l="1"/>
  <c r="Q41" s="1"/>
  <c r="S26"/>
  <c r="K26" s="1"/>
  <c r="O27" s="1"/>
  <c r="R26"/>
  <c r="J26" s="1"/>
  <c r="N27" s="1"/>
  <c r="U41"/>
  <c r="T27"/>
  <c r="L27" s="1"/>
  <c r="P28" s="1"/>
  <c r="M41" l="1"/>
  <c r="Q42" s="1"/>
  <c r="S27"/>
  <c r="K27" s="1"/>
  <c r="O28" s="1"/>
  <c r="R27"/>
  <c r="J27" s="1"/>
  <c r="N28" s="1"/>
  <c r="U42"/>
  <c r="M42" s="1"/>
  <c r="Q43" s="1"/>
  <c r="T28"/>
  <c r="L28" s="1"/>
  <c r="P29" s="1"/>
  <c r="S28" l="1"/>
  <c r="K28" s="1"/>
  <c r="O29" s="1"/>
  <c r="R28"/>
  <c r="J28" s="1"/>
  <c r="N29" s="1"/>
  <c r="U43"/>
  <c r="T29"/>
  <c r="L29" s="1"/>
  <c r="P30" s="1"/>
  <c r="M43" l="1"/>
  <c r="Q44" s="1"/>
  <c r="S29"/>
  <c r="K29" s="1"/>
  <c r="O30" s="1"/>
  <c r="R29"/>
  <c r="J29" s="1"/>
  <c r="N30" s="1"/>
  <c r="U44"/>
  <c r="M44" s="1"/>
  <c r="Q45" s="1"/>
  <c r="T30"/>
  <c r="L30" l="1"/>
  <c r="P31" s="1"/>
  <c r="T31" s="1"/>
  <c r="L31" s="1"/>
  <c r="P32" s="1"/>
  <c r="S30"/>
  <c r="R30"/>
  <c r="U45"/>
  <c r="M45" s="1"/>
  <c r="Q46" s="1"/>
  <c r="K30" l="1"/>
  <c r="O31" s="1"/>
  <c r="S31" s="1"/>
  <c r="K31" s="1"/>
  <c r="O32" s="1"/>
  <c r="J30"/>
  <c r="N31" s="1"/>
  <c r="R31" s="1"/>
  <c r="J31" s="1"/>
  <c r="N32" s="1"/>
  <c r="U46"/>
  <c r="M46" s="1"/>
  <c r="Q47" s="1"/>
  <c r="T32"/>
  <c r="L32" l="1"/>
  <c r="P33" s="1"/>
  <c r="S32"/>
  <c r="R32"/>
  <c r="U47"/>
  <c r="M47" s="1"/>
  <c r="Q48" s="1"/>
  <c r="T33"/>
  <c r="L33" s="1"/>
  <c r="P34" s="1"/>
  <c r="K32" l="1"/>
  <c r="O33" s="1"/>
  <c r="J32"/>
  <c r="N33" s="1"/>
  <c r="S33"/>
  <c r="K33" s="1"/>
  <c r="O34" s="1"/>
  <c r="R33"/>
  <c r="J33" s="1"/>
  <c r="N34" s="1"/>
  <c r="U48"/>
  <c r="M48" s="1"/>
  <c r="Q49" s="1"/>
  <c r="T34"/>
  <c r="L34" s="1"/>
  <c r="P35" s="1"/>
  <c r="S34" l="1"/>
  <c r="K34" s="1"/>
  <c r="O35" s="1"/>
  <c r="R34"/>
  <c r="J34" s="1"/>
  <c r="N35" s="1"/>
  <c r="U49"/>
  <c r="M49" s="1"/>
  <c r="Q50" s="1"/>
  <c r="T35"/>
  <c r="L35" s="1"/>
  <c r="P36" s="1"/>
  <c r="S35" l="1"/>
  <c r="K35" s="1"/>
  <c r="O36" s="1"/>
  <c r="R35"/>
  <c r="J35" s="1"/>
  <c r="N36" s="1"/>
  <c r="U50"/>
  <c r="M50" s="1"/>
  <c r="Q51" s="1"/>
  <c r="T36"/>
  <c r="L36" l="1"/>
  <c r="P37" s="1"/>
  <c r="S36"/>
  <c r="R36"/>
  <c r="U51"/>
  <c r="M51" s="1"/>
  <c r="Q52" s="1"/>
  <c r="T37"/>
  <c r="K36" l="1"/>
  <c r="O37" s="1"/>
  <c r="J36"/>
  <c r="N37" s="1"/>
  <c r="L37"/>
  <c r="P38" s="1"/>
  <c r="S37"/>
  <c r="R37"/>
  <c r="U52"/>
  <c r="T38"/>
  <c r="M52" l="1"/>
  <c r="Q53" s="1"/>
  <c r="K37"/>
  <c r="O38" s="1"/>
  <c r="J37"/>
  <c r="N38" s="1"/>
  <c r="L38"/>
  <c r="P39" s="1"/>
  <c r="S38"/>
  <c r="R38"/>
  <c r="U53"/>
  <c r="M53" s="1"/>
  <c r="Q54" s="1"/>
  <c r="T39"/>
  <c r="L39" s="1"/>
  <c r="P40" s="1"/>
  <c r="K38" l="1"/>
  <c r="O39" s="1"/>
  <c r="J38"/>
  <c r="N39" s="1"/>
  <c r="S39"/>
  <c r="K39" s="1"/>
  <c r="O40" s="1"/>
  <c r="R39"/>
  <c r="J39" s="1"/>
  <c r="N40" s="1"/>
  <c r="U54"/>
  <c r="T40"/>
  <c r="M54" l="1"/>
  <c r="Q55" s="1"/>
  <c r="L40"/>
  <c r="P41" s="1"/>
  <c r="S40"/>
  <c r="R40"/>
  <c r="U55"/>
  <c r="M55" s="1"/>
  <c r="Q56" s="1"/>
  <c r="T41"/>
  <c r="K40" l="1"/>
  <c r="O41" s="1"/>
  <c r="J40"/>
  <c r="N41" s="1"/>
  <c r="L41"/>
  <c r="P42" s="1"/>
  <c r="S41"/>
  <c r="R41"/>
  <c r="U56"/>
  <c r="M56" s="1"/>
  <c r="Q57" s="1"/>
  <c r="T42"/>
  <c r="L42" s="1"/>
  <c r="P43" s="1"/>
  <c r="K41" l="1"/>
  <c r="O42" s="1"/>
  <c r="J41"/>
  <c r="N42" s="1"/>
  <c r="S42"/>
  <c r="K42" s="1"/>
  <c r="O43" s="1"/>
  <c r="R42"/>
  <c r="J42" s="1"/>
  <c r="N43" s="1"/>
  <c r="U57"/>
  <c r="M57" s="1"/>
  <c r="Q58" s="1"/>
  <c r="T43"/>
  <c r="L43" l="1"/>
  <c r="P44" s="1"/>
  <c r="U58"/>
  <c r="S43"/>
  <c r="R43"/>
  <c r="T44"/>
  <c r="L44" s="1"/>
  <c r="P45" s="1"/>
  <c r="M58" l="1"/>
  <c r="Q59" s="1"/>
  <c r="U59" s="1"/>
  <c r="J43"/>
  <c r="N44" s="1"/>
  <c r="K43"/>
  <c r="O44" s="1"/>
  <c r="R44"/>
  <c r="J44" s="1"/>
  <c r="N45" s="1"/>
  <c r="T45"/>
  <c r="L45" s="1"/>
  <c r="P46" s="1"/>
  <c r="S44"/>
  <c r="K44" s="1"/>
  <c r="O45" s="1"/>
  <c r="M59" l="1"/>
  <c r="Q60" s="1"/>
  <c r="U60" s="1"/>
  <c r="M60" s="1"/>
  <c r="Q61" s="1"/>
  <c r="U61" s="1"/>
  <c r="R45"/>
  <c r="J45" s="1"/>
  <c r="N46" s="1"/>
  <c r="T46"/>
  <c r="L46" s="1"/>
  <c r="P47" s="1"/>
  <c r="S45"/>
  <c r="K45" s="1"/>
  <c r="O46" s="1"/>
  <c r="M61" l="1"/>
  <c r="Q62" s="1"/>
  <c r="U62" s="1"/>
  <c r="M62" s="1"/>
  <c r="Q63" s="1"/>
  <c r="U63" s="1"/>
  <c r="T47"/>
  <c r="L47" s="1"/>
  <c r="R46"/>
  <c r="J46" s="1"/>
  <c r="N47" s="1"/>
  <c r="S46"/>
  <c r="K46" s="1"/>
  <c r="O47" s="1"/>
  <c r="M63" l="1"/>
  <c r="Q64" s="1"/>
  <c r="U64" s="1"/>
  <c r="M64" s="1"/>
  <c r="Q65" s="1"/>
  <c r="U65" s="1"/>
  <c r="P48"/>
  <c r="T48" s="1"/>
  <c r="L48" s="1"/>
  <c r="P49" s="1"/>
  <c r="T49" s="1"/>
  <c r="L49" s="1"/>
  <c r="P50" s="1"/>
  <c r="R47"/>
  <c r="J47" s="1"/>
  <c r="N48" s="1"/>
  <c r="S47"/>
  <c r="K47" s="1"/>
  <c r="O48" s="1"/>
  <c r="M65" l="1"/>
  <c r="Q66" s="1"/>
  <c r="U66" s="1"/>
  <c r="M66"/>
  <c r="R48"/>
  <c r="J48" s="1"/>
  <c r="N49" s="1"/>
  <c r="T50"/>
  <c r="L50" s="1"/>
  <c r="P51" s="1"/>
  <c r="S48"/>
  <c r="K48" s="1"/>
  <c r="O49" s="1"/>
  <c r="Q67" l="1"/>
  <c r="U67" s="1"/>
  <c r="R49"/>
  <c r="J49" s="1"/>
  <c r="N50" s="1"/>
  <c r="T51"/>
  <c r="L51" s="1"/>
  <c r="P52" s="1"/>
  <c r="S49"/>
  <c r="K49" s="1"/>
  <c r="O50" s="1"/>
  <c r="M67" l="1"/>
  <c r="R50"/>
  <c r="J50" s="1"/>
  <c r="N51" s="1"/>
  <c r="T52"/>
  <c r="L52" s="1"/>
  <c r="P53" s="1"/>
  <c r="S50"/>
  <c r="K50" s="1"/>
  <c r="O51" s="1"/>
  <c r="Q68" l="1"/>
  <c r="U68" s="1"/>
  <c r="R51"/>
  <c r="J51" s="1"/>
  <c r="N52" s="1"/>
  <c r="T53"/>
  <c r="L53" s="1"/>
  <c r="P54" s="1"/>
  <c r="S51"/>
  <c r="K51" s="1"/>
  <c r="O52" s="1"/>
  <c r="M68" l="1"/>
  <c r="R52"/>
  <c r="J52" s="1"/>
  <c r="N53" s="1"/>
  <c r="T54"/>
  <c r="S52"/>
  <c r="K52" s="1"/>
  <c r="O53" s="1"/>
  <c r="L54" l="1"/>
  <c r="P55" s="1"/>
  <c r="Q69"/>
  <c r="U69" s="1"/>
  <c r="R53"/>
  <c r="J53" s="1"/>
  <c r="N54" s="1"/>
  <c r="T55"/>
  <c r="L55" s="1"/>
  <c r="P56" s="1"/>
  <c r="S53"/>
  <c r="K53" s="1"/>
  <c r="O54" s="1"/>
  <c r="M69" l="1"/>
  <c r="R54"/>
  <c r="T56"/>
  <c r="L56" s="1"/>
  <c r="P57" s="1"/>
  <c r="S54"/>
  <c r="J54" l="1"/>
  <c r="N55" s="1"/>
  <c r="K54"/>
  <c r="O55" s="1"/>
  <c r="Q70"/>
  <c r="U70" s="1"/>
  <c r="M70" s="1"/>
  <c r="Q71" s="1"/>
  <c r="U71" s="1"/>
  <c r="M71" s="1"/>
  <c r="R55"/>
  <c r="J55" s="1"/>
  <c r="N56" s="1"/>
  <c r="T57"/>
  <c r="L57" s="1"/>
  <c r="P58" s="1"/>
  <c r="S55"/>
  <c r="Q72" l="1"/>
  <c r="U72" s="1"/>
  <c r="R56"/>
  <c r="J56" s="1"/>
  <c r="N57" s="1"/>
  <c r="T58"/>
  <c r="K55"/>
  <c r="O56" s="1"/>
  <c r="U109" l="1"/>
  <c r="M109" s="1"/>
  <c r="M111" s="1"/>
  <c r="Q111" s="1"/>
  <c r="M124"/>
  <c r="M126" s="1"/>
  <c r="M145"/>
  <c r="M147" s="1"/>
  <c r="M131"/>
  <c r="M133" s="1"/>
  <c r="M138"/>
  <c r="M140" s="1"/>
  <c r="M117"/>
  <c r="M119" s="1"/>
  <c r="L58"/>
  <c r="P59" s="1"/>
  <c r="T59" s="1"/>
  <c r="M72"/>
  <c r="Q73" s="1"/>
  <c r="R57"/>
  <c r="J57" s="1"/>
  <c r="N58" s="1"/>
  <c r="S56"/>
  <c r="L59" l="1"/>
  <c r="P60" s="1"/>
  <c r="T60" s="1"/>
  <c r="L60" s="1"/>
  <c r="K56"/>
  <c r="O57" s="1"/>
  <c r="R58"/>
  <c r="P61" l="1"/>
  <c r="T61" s="1"/>
  <c r="S57"/>
  <c r="J58"/>
  <c r="L61" l="1"/>
  <c r="P62" s="1"/>
  <c r="T62" s="1"/>
  <c r="L62" s="1"/>
  <c r="P63" s="1"/>
  <c r="T63" s="1"/>
  <c r="N59"/>
  <c r="R59" s="1"/>
  <c r="J59" s="1"/>
  <c r="N60" s="1"/>
  <c r="R60" s="1"/>
  <c r="J60" s="1"/>
  <c r="K57"/>
  <c r="O58" s="1"/>
  <c r="L63" l="1"/>
  <c r="P64" s="1"/>
  <c r="T64" s="1"/>
  <c r="L64" s="1"/>
  <c r="P65" s="1"/>
  <c r="T65" s="1"/>
  <c r="L65" s="1"/>
  <c r="P66" s="1"/>
  <c r="T66" s="1"/>
  <c r="L66"/>
  <c r="P67" s="1"/>
  <c r="T67" s="1"/>
  <c r="L67" s="1"/>
  <c r="N61"/>
  <c r="R61" s="1"/>
  <c r="S58"/>
  <c r="J61" l="1"/>
  <c r="N62" s="1"/>
  <c r="R62" s="1"/>
  <c r="J62" s="1"/>
  <c r="N63" s="1"/>
  <c r="R63" s="1"/>
  <c r="P68"/>
  <c r="T68" s="1"/>
  <c r="J66"/>
  <c r="K58"/>
  <c r="J63" l="1"/>
  <c r="N64" s="1"/>
  <c r="R64" s="1"/>
  <c r="J64" s="1"/>
  <c r="N65" s="1"/>
  <c r="R65" s="1"/>
  <c r="J65" s="1"/>
  <c r="N66" s="1"/>
  <c r="R66" s="1"/>
  <c r="N67"/>
  <c r="R67" s="1"/>
  <c r="L68"/>
  <c r="P69" s="1"/>
  <c r="T69" s="1"/>
  <c r="L69" s="1"/>
  <c r="P70" s="1"/>
  <c r="T70" s="1"/>
  <c r="L70" s="1"/>
  <c r="O59"/>
  <c r="S59" s="1"/>
  <c r="K59" s="1"/>
  <c r="O60" s="1"/>
  <c r="S60" s="1"/>
  <c r="K60" s="1"/>
  <c r="O61" s="1"/>
  <c r="S61" s="1"/>
  <c r="K61" l="1"/>
  <c r="O62" s="1"/>
  <c r="S62" s="1"/>
  <c r="K62" s="1"/>
  <c r="P71"/>
  <c r="T71" s="1"/>
  <c r="J67"/>
  <c r="N68" s="1"/>
  <c r="R68" s="1"/>
  <c r="J68" l="1"/>
  <c r="N69" s="1"/>
  <c r="R69" s="1"/>
  <c r="J69" s="1"/>
  <c r="N70" s="1"/>
  <c r="R70" s="1"/>
  <c r="J117"/>
  <c r="J119" s="1"/>
  <c r="L71"/>
  <c r="O63"/>
  <c r="S63" s="1"/>
  <c r="K63" l="1"/>
  <c r="O64" s="1"/>
  <c r="S64" s="1"/>
  <c r="K64" s="1"/>
  <c r="O65" s="1"/>
  <c r="S65" s="1"/>
  <c r="K65" s="1"/>
  <c r="O66" s="1"/>
  <c r="S66" s="1"/>
  <c r="P72"/>
  <c r="T72" s="1"/>
  <c r="J70"/>
  <c r="T109" l="1"/>
  <c r="L109" s="1"/>
  <c r="L111" s="1"/>
  <c r="P111" s="1"/>
  <c r="L124"/>
  <c r="L126" s="1"/>
  <c r="L145"/>
  <c r="L147" s="1"/>
  <c r="L131"/>
  <c r="L133" s="1"/>
  <c r="L138"/>
  <c r="L140" s="1"/>
  <c r="L117"/>
  <c r="L119" s="1"/>
  <c r="N71"/>
  <c r="R71" s="1"/>
  <c r="L72"/>
  <c r="P73" s="1"/>
  <c r="K66"/>
  <c r="O67" l="1"/>
  <c r="S67" s="1"/>
  <c r="J71"/>
  <c r="K67" l="1"/>
  <c r="O68" s="1"/>
  <c r="S68" s="1"/>
  <c r="K68" s="1"/>
  <c r="N72"/>
  <c r="R72" s="1"/>
  <c r="R109" l="1"/>
  <c r="J109" s="1"/>
  <c r="J111" s="1"/>
  <c r="N111" s="1"/>
  <c r="J124"/>
  <c r="J126" s="1"/>
  <c r="J145"/>
  <c r="J147" s="1"/>
  <c r="J131"/>
  <c r="J133" s="1"/>
  <c r="J138"/>
  <c r="J140" s="1"/>
  <c r="O69"/>
  <c r="S69" s="1"/>
  <c r="K69" s="1"/>
  <c r="J72"/>
  <c r="N73" s="1"/>
  <c r="O70" l="1"/>
  <c r="S70" s="1"/>
  <c r="K70" l="1"/>
  <c r="O71" l="1"/>
  <c r="S71" s="1"/>
  <c r="K71" s="1"/>
  <c r="O72" s="1"/>
  <c r="S72" s="1"/>
  <c r="K124" l="1"/>
  <c r="K126" s="1"/>
  <c r="K145"/>
  <c r="K147" s="1"/>
  <c r="K131"/>
  <c r="K133" s="1"/>
  <c r="K138"/>
  <c r="K140" s="1"/>
  <c r="K117"/>
  <c r="K119" s="1"/>
  <c r="K72"/>
  <c r="O73" s="1"/>
  <c r="S109"/>
  <c r="K109" s="1"/>
  <c r="K111" s="1"/>
  <c r="O111" s="1"/>
</calcChain>
</file>

<file path=xl/sharedStrings.xml><?xml version="1.0" encoding="utf-8"?>
<sst xmlns="http://schemas.openxmlformats.org/spreadsheetml/2006/main" count="106" uniqueCount="62">
  <si>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</si>
  <si>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</si>
  <si>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</si>
  <si>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</si>
  <si>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</si>
  <si>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</si>
  <si>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</si>
  <si>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</si>
  <si>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</si>
  <si>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</si>
  <si>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</si>
  <si>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</si>
  <si>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</si>
  <si>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</si>
  <si>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</si>
  <si>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</si>
  <si>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終了日</t>
    <rPh sb="0" eb="3">
      <t>シュウリョウビ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</si>
  <si>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</si>
  <si>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</si>
  <si>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</si>
  <si>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</si>
  <si>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</si>
  <si>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</si>
  <si>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</si>
  <si>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</si>
  <si>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</si>
  <si>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</si>
  <si>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</si>
  <si>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</si>
  <si>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</si>
  <si>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</si>
  <si>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</si>
  <si>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</si>
  <si>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</si>
  <si>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</si>
  <si>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年月日</t>
    <rPh sb="0" eb="3">
      <t>ネンガッピ</t>
    </rPh>
    <phoneticPr fontId="1"/>
  </si>
  <si>
    <t>GBP/USD</t>
    <phoneticPr fontId="1"/>
  </si>
  <si>
    <t>損失上限（リスク許容％⇒）</t>
    <rPh sb="0" eb="2">
      <t>ソンシツ</t>
    </rPh>
    <rPh sb="2" eb="4">
      <t>ジョウゲン</t>
    </rPh>
    <phoneticPr fontId="1"/>
  </si>
  <si>
    <t>4H足</t>
    <rPh sb="2" eb="3">
      <t>アシ</t>
    </rPh>
    <phoneticPr fontId="5"/>
  </si>
  <si>
    <t>1H足</t>
    <rPh sb="2" eb="3">
      <t>アシ</t>
    </rPh>
    <phoneticPr fontId="5"/>
  </si>
  <si>
    <t>30分足</t>
    <rPh sb="2" eb="3">
      <t>フン</t>
    </rPh>
    <rPh sb="3" eb="4">
      <t>アシ</t>
    </rPh>
    <phoneticPr fontId="5"/>
  </si>
  <si>
    <t>例</t>
    <rPh sb="0" eb="1">
      <t>レイ</t>
    </rPh>
    <phoneticPr fontId="1"/>
  </si>
  <si>
    <t>↓ここに記入したフラグのみカウント</t>
    <rPh sb="4" eb="6">
      <t>キニュウ</t>
    </rPh>
    <phoneticPr fontId="1"/>
  </si>
  <si>
    <t>↓※ここに記入したフラグのみカウント</t>
    <rPh sb="5" eb="7">
      <t>キニュウ</t>
    </rPh>
    <phoneticPr fontId="1"/>
  </si>
  <si>
    <t>c</t>
    <phoneticPr fontId="1"/>
  </si>
  <si>
    <t>d</t>
    <phoneticPr fontId="1"/>
  </si>
  <si>
    <t>e</t>
    <phoneticPr fontId="1"/>
  </si>
  <si>
    <t>a</t>
    <phoneticPr fontId="1"/>
  </si>
  <si>
    <t>b</t>
    <phoneticPr fontId="1"/>
  </si>
  <si>
    <t>EURUSD</t>
    <phoneticPr fontId="1"/>
  </si>
  <si>
    <t>4h</t>
    <phoneticPr fontId="1"/>
  </si>
  <si>
    <t>10MA・20MAの両方の上側にキャンドルがあれば買い方向、下側なら売り方向。MAに触れてEB出現でエントリー待ち、PB高値or安値ブレイクでエントリー。</t>
    <phoneticPr fontId="1"/>
  </si>
  <si>
    <t>大きさが小さい</t>
    <rPh sb="0" eb="1">
      <t>オオ</t>
    </rPh>
    <rPh sb="4" eb="5">
      <t>チイ</t>
    </rPh>
    <phoneticPr fontId="1"/>
  </si>
  <si>
    <t>誤差と判断したが、他にも同様のパターンを確認し、負けることが多かったため次から×</t>
    <rPh sb="0" eb="2">
      <t>ゴサ</t>
    </rPh>
    <rPh sb="3" eb="5">
      <t>ハンダン</t>
    </rPh>
    <rPh sb="9" eb="10">
      <t>ホカ</t>
    </rPh>
    <rPh sb="12" eb="14">
      <t>ドウヨウ</t>
    </rPh>
    <rPh sb="20" eb="22">
      <t>カクニン</t>
    </rPh>
    <rPh sb="24" eb="25">
      <t>マ</t>
    </rPh>
    <rPh sb="30" eb="31">
      <t>オオ</t>
    </rPh>
    <rPh sb="36" eb="37">
      <t>ツギ</t>
    </rPh>
    <phoneticPr fontId="1"/>
  </si>
  <si>
    <t>PB。後付けだが、根拠としては弱いと思った。</t>
    <rPh sb="3" eb="5">
      <t>アトヅ</t>
    </rPh>
    <rPh sb="9" eb="11">
      <t>コンキョ</t>
    </rPh>
    <rPh sb="15" eb="16">
      <t>ヨワ</t>
    </rPh>
    <rPh sb="18" eb="19">
      <t>オモ</t>
    </rPh>
    <phoneticPr fontId="1"/>
  </si>
  <si>
    <t>PB。高値が10MAから離れすぎているかも</t>
    <rPh sb="3" eb="5">
      <t>タカネ</t>
    </rPh>
    <rPh sb="12" eb="13">
      <t>ハナ</t>
    </rPh>
    <phoneticPr fontId="1"/>
  </si>
  <si>
    <t>PB。</t>
    <phoneticPr fontId="1"/>
  </si>
  <si>
    <t>PB。EB。</t>
    <phoneticPr fontId="1"/>
  </si>
  <si>
    <t>　</t>
    <phoneticPr fontId="1"/>
  </si>
  <si>
    <t xml:space="preserve">引き続き、PBは30分足、EBは4時間足で検証を行っていきます。
</t>
    <rPh sb="0" eb="1">
      <t>ヒ</t>
    </rPh>
    <rPh sb="2" eb="3">
      <t>ツヅ</t>
    </rPh>
    <rPh sb="10" eb="12">
      <t>プンアシ</t>
    </rPh>
    <rPh sb="17" eb="20">
      <t>ジカンアシ</t>
    </rPh>
    <rPh sb="21" eb="23">
      <t>ケンショウ</t>
    </rPh>
    <rPh sb="24" eb="25">
      <t>オコナ</t>
    </rPh>
    <phoneticPr fontId="1"/>
  </si>
  <si>
    <t>気付き</t>
    <rPh sb="0" eb="2">
      <t>キヅ</t>
    </rPh>
    <phoneticPr fontId="1"/>
  </si>
  <si>
    <t>PBの時と違い、MAとの位置関係や大きさだけでは、良い結果が出ませんでした。
そこで、値動きとMAとの位置関係に注目して検証を行いました。その結果、少しではありますが勝率が改善されました。
まだ、このルールでの検証数が一回なのでなんともいえませんが、より効果的なルールを見つけていけたらとは考えています。</t>
    <rPh sb="43" eb="45">
      <t>ネウゴ</t>
    </rPh>
    <rPh sb="51" eb="53">
      <t>イチ</t>
    </rPh>
    <rPh sb="53" eb="55">
      <t>カンケイ</t>
    </rPh>
    <rPh sb="56" eb="58">
      <t>チュウモク</t>
    </rPh>
    <rPh sb="60" eb="62">
      <t>ケンショウ</t>
    </rPh>
    <rPh sb="63" eb="64">
      <t>オコナ</t>
    </rPh>
    <rPh sb="71" eb="73">
      <t>ケッカ</t>
    </rPh>
    <rPh sb="74" eb="75">
      <t>スコ</t>
    </rPh>
    <rPh sb="83" eb="85">
      <t>ショウリツ</t>
    </rPh>
    <rPh sb="86" eb="88">
      <t>カイゼン</t>
    </rPh>
    <rPh sb="105" eb="108">
      <t>ケンショウスウ</t>
    </rPh>
    <rPh sb="109" eb="111">
      <t>イッカイ</t>
    </rPh>
    <rPh sb="127" eb="130">
      <t>コウカテキ</t>
    </rPh>
    <rPh sb="135" eb="136">
      <t>ミ</t>
    </rPh>
    <rPh sb="145" eb="146">
      <t>カンガ</t>
    </rPh>
    <phoneticPr fontId="1"/>
  </si>
</sst>
</file>

<file path=xl/styles.xml><?xml version="1.0" encoding="utf-8"?>
<styleSheet xmlns="http://schemas.openxmlformats.org/spreadsheetml/2006/main">
  <numFmts count="7">
    <numFmt numFmtId="176" formatCode="yyyy/m/d;@"/>
    <numFmt numFmtId="177" formatCode="#,##0_);[Red]\(#,##0\)"/>
    <numFmt numFmtId="178" formatCode="#,##0_ "/>
    <numFmt numFmtId="179" formatCode="0.0%"/>
    <numFmt numFmtId="180" formatCode="0_);[Red]\(0\)"/>
    <numFmt numFmtId="181" formatCode="General\%"/>
    <numFmt numFmtId="182" formatCode="#,##0_ ;[Red]\-#,##0\ "/>
  </numFmts>
  <fonts count="1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2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0" fontId="2" fillId="0" borderId="0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2" fillId="0" borderId="12" xfId="0" applyFont="1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2" xfId="0" applyNumberFormat="1" applyFont="1" applyBorder="1">
      <alignment vertical="center"/>
    </xf>
    <xf numFmtId="177" fontId="0" fillId="0" borderId="13" xfId="0" applyNumberFormat="1" applyBorder="1">
      <alignment vertical="center"/>
    </xf>
    <xf numFmtId="177" fontId="0" fillId="0" borderId="14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14" fontId="7" fillId="0" borderId="15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3" xfId="0" applyNumberFormat="1" applyFont="1" applyBorder="1">
      <alignment vertical="center"/>
    </xf>
    <xf numFmtId="0" fontId="11" fillId="0" borderId="4" xfId="0" applyNumberFormat="1" applyFont="1" applyBorder="1">
      <alignment vertical="center"/>
    </xf>
    <xf numFmtId="0" fontId="11" fillId="0" borderId="5" xfId="0" applyNumberFormat="1" applyFont="1" applyBorder="1">
      <alignment vertical="center"/>
    </xf>
    <xf numFmtId="0" fontId="11" fillId="0" borderId="8" xfId="0" applyNumberFormat="1" applyFont="1" applyBorder="1">
      <alignment vertical="center"/>
    </xf>
    <xf numFmtId="0" fontId="11" fillId="0" borderId="0" xfId="0" applyNumberFormat="1" applyFont="1" applyBorder="1">
      <alignment vertical="center"/>
    </xf>
    <xf numFmtId="0" fontId="11" fillId="0" borderId="9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2" fillId="0" borderId="12" xfId="1" applyFont="1" applyFill="1" applyBorder="1">
      <alignment vertical="center"/>
    </xf>
    <xf numFmtId="0" fontId="12" fillId="0" borderId="14" xfId="0" applyFont="1" applyBorder="1">
      <alignment vertical="center"/>
    </xf>
    <xf numFmtId="177" fontId="0" fillId="0" borderId="12" xfId="0" applyNumberFormat="1" applyFill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9" fontId="2" fillId="0" borderId="13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2" xfId="3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2" xfId="0" applyNumberFormat="1" applyFont="1" applyBorder="1">
      <alignment vertical="center"/>
    </xf>
    <xf numFmtId="0" fontId="2" fillId="0" borderId="14" xfId="0" applyFont="1" applyBorder="1" applyAlignment="1">
      <alignment horizontal="center" vertical="center"/>
    </xf>
    <xf numFmtId="38" fontId="0" fillId="0" borderId="12" xfId="0" applyNumberFormat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177" fontId="0" fillId="0" borderId="8" xfId="0" applyNumberFormat="1" applyBorder="1">
      <alignment vertical="center"/>
    </xf>
    <xf numFmtId="176" fontId="0" fillId="0" borderId="8" xfId="0" applyNumberForma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0" fillId="0" borderId="0" xfId="0" applyNumberFormat="1" applyBorder="1">
      <alignment vertical="center"/>
    </xf>
    <xf numFmtId="0" fontId="12" fillId="0" borderId="12" xfId="0" applyFont="1" applyBorder="1">
      <alignment vertical="center"/>
    </xf>
    <xf numFmtId="180" fontId="0" fillId="0" borderId="3" xfId="1" applyNumberFormat="1" applyFont="1" applyBorder="1" applyAlignment="1">
      <alignment vertical="center"/>
    </xf>
    <xf numFmtId="176" fontId="0" fillId="0" borderId="0" xfId="0" applyNumberFormat="1">
      <alignment vertical="center"/>
    </xf>
    <xf numFmtId="180" fontId="0" fillId="0" borderId="16" xfId="0" applyNumberFormat="1" applyBorder="1">
      <alignment vertical="center"/>
    </xf>
    <xf numFmtId="180" fontId="0" fillId="0" borderId="17" xfId="0" applyNumberFormat="1" applyBorder="1">
      <alignment vertical="center"/>
    </xf>
    <xf numFmtId="180" fontId="0" fillId="0" borderId="18" xfId="0" applyNumberFormat="1" applyBorder="1">
      <alignment vertical="center"/>
    </xf>
    <xf numFmtId="180" fontId="0" fillId="0" borderId="19" xfId="0" applyNumberFormat="1" applyBorder="1">
      <alignment vertical="center"/>
    </xf>
    <xf numFmtId="180" fontId="0" fillId="0" borderId="20" xfId="0" applyNumberFormat="1" applyBorder="1">
      <alignment vertical="center"/>
    </xf>
    <xf numFmtId="180" fontId="0" fillId="0" borderId="21" xfId="0" applyNumberFormat="1" applyBorder="1">
      <alignment vertical="center"/>
    </xf>
    <xf numFmtId="180" fontId="0" fillId="0" borderId="22" xfId="0" applyNumberFormat="1" applyBorder="1">
      <alignment vertical="center"/>
    </xf>
    <xf numFmtId="180" fontId="0" fillId="0" borderId="23" xfId="0" applyNumberFormat="1" applyBorder="1">
      <alignment vertical="center"/>
    </xf>
    <xf numFmtId="180" fontId="0" fillId="0" borderId="24" xfId="0" applyNumberFormat="1" applyBorder="1">
      <alignment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181" fontId="0" fillId="0" borderId="14" xfId="0" applyNumberFormat="1" applyBorder="1" applyAlignment="1">
      <alignment horizontal="left" vertical="center"/>
    </xf>
    <xf numFmtId="179" fontId="2" fillId="0" borderId="13" xfId="3" applyNumberFormat="1" applyFont="1" applyBorder="1">
      <alignment vertical="center"/>
    </xf>
    <xf numFmtId="179" fontId="2" fillId="0" borderId="14" xfId="3" applyNumberFormat="1" applyFont="1" applyBorder="1">
      <alignment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182" fontId="2" fillId="0" borderId="3" xfId="0" applyNumberFormat="1" applyFont="1" applyBorder="1">
      <alignment vertical="center"/>
    </xf>
    <xf numFmtId="38" fontId="2" fillId="0" borderId="4" xfId="0" applyNumberFormat="1" applyFont="1" applyBorder="1">
      <alignment vertical="center"/>
    </xf>
    <xf numFmtId="182" fontId="2" fillId="0" borderId="4" xfId="0" applyNumberFormat="1" applyFont="1" applyBorder="1">
      <alignment vertical="center"/>
    </xf>
    <xf numFmtId="38" fontId="0" fillId="0" borderId="13" xfId="1" applyFont="1" applyBorder="1">
      <alignment vertical="center"/>
    </xf>
    <xf numFmtId="38" fontId="0" fillId="0" borderId="14" xfId="1" applyFont="1" applyBorder="1">
      <alignment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45125</xdr:colOff>
      <xdr:row>19</xdr:row>
      <xdr:rowOff>279996</xdr:rowOff>
    </xdr:to>
    <xdr:pic>
      <xdr:nvPicPr>
        <xdr:cNvPr id="2" name="図 1" descr="EB&amp;PB_4h_GBPUSD_20120118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380625" cy="9328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32334</xdr:rowOff>
    </xdr:from>
    <xdr:to>
      <xdr:col>28</xdr:col>
      <xdr:colOff>26068</xdr:colOff>
      <xdr:row>41</xdr:row>
      <xdr:rowOff>312330</xdr:rowOff>
    </xdr:to>
    <xdr:pic>
      <xdr:nvPicPr>
        <xdr:cNvPr id="3" name="図 2" descr="EB&amp;PB_4h_GBPUSD_2012012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509834"/>
          <a:ext cx="17361568" cy="9328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64668</xdr:rowOff>
    </xdr:from>
    <xdr:to>
      <xdr:col>28</xdr:col>
      <xdr:colOff>45125</xdr:colOff>
      <xdr:row>63</xdr:row>
      <xdr:rowOff>344664</xdr:rowOff>
    </xdr:to>
    <xdr:pic>
      <xdr:nvPicPr>
        <xdr:cNvPr id="4" name="図 3" descr="EB&amp;PB_4h_GBPUSD_20120209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1019668"/>
          <a:ext cx="17380625" cy="9328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97002</xdr:rowOff>
    </xdr:from>
    <xdr:to>
      <xdr:col>28</xdr:col>
      <xdr:colOff>35596</xdr:colOff>
      <xdr:row>85</xdr:row>
      <xdr:rowOff>376998</xdr:rowOff>
    </xdr:to>
    <xdr:pic>
      <xdr:nvPicPr>
        <xdr:cNvPr id="5" name="図 4" descr="EB&amp;PB_4h_GBPUSD_20120215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31529502"/>
          <a:ext cx="17371096" cy="9328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129336</xdr:rowOff>
    </xdr:from>
    <xdr:to>
      <xdr:col>28</xdr:col>
      <xdr:colOff>35596</xdr:colOff>
      <xdr:row>107</xdr:row>
      <xdr:rowOff>418861</xdr:rowOff>
    </xdr:to>
    <xdr:pic>
      <xdr:nvPicPr>
        <xdr:cNvPr id="6" name="図 5" descr="EB&amp;PB_4h_GBPUSD_20120223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42039336"/>
          <a:ext cx="17371096" cy="93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171199</xdr:rowOff>
    </xdr:from>
    <xdr:to>
      <xdr:col>28</xdr:col>
      <xdr:colOff>31000</xdr:colOff>
      <xdr:row>129</xdr:row>
      <xdr:rowOff>448726</xdr:rowOff>
    </xdr:to>
    <xdr:pic>
      <xdr:nvPicPr>
        <xdr:cNvPr id="7" name="図 6" descr="EB&amp;PB_4h_GBPUSD_20120412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52558699"/>
          <a:ext cx="17366500" cy="9326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201064</xdr:rowOff>
    </xdr:from>
    <xdr:to>
      <xdr:col>28</xdr:col>
      <xdr:colOff>31000</xdr:colOff>
      <xdr:row>152</xdr:row>
      <xdr:rowOff>11868</xdr:rowOff>
    </xdr:to>
    <xdr:pic>
      <xdr:nvPicPr>
        <xdr:cNvPr id="8" name="図 7" descr="EB&amp;PB_4h_GBPUSD_20120420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63066064"/>
          <a:ext cx="17366500" cy="9335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240456</xdr:rowOff>
    </xdr:from>
    <xdr:to>
      <xdr:col>28</xdr:col>
      <xdr:colOff>50053</xdr:colOff>
      <xdr:row>174</xdr:row>
      <xdr:rowOff>60786</xdr:rowOff>
    </xdr:to>
    <xdr:pic>
      <xdr:nvPicPr>
        <xdr:cNvPr id="9" name="図 8" descr="EB&amp;PB_4h_GBPUSD_20120607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73582956"/>
          <a:ext cx="17385553" cy="9345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289374</xdr:rowOff>
    </xdr:from>
    <xdr:to>
      <xdr:col>28</xdr:col>
      <xdr:colOff>31000</xdr:colOff>
      <xdr:row>196</xdr:row>
      <xdr:rowOff>100178</xdr:rowOff>
    </xdr:to>
    <xdr:pic>
      <xdr:nvPicPr>
        <xdr:cNvPr id="10" name="図 9" descr="EB&amp;PB_4h_GBPUSD_20120711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84109374"/>
          <a:ext cx="17366500" cy="9335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328766</xdr:rowOff>
    </xdr:from>
    <xdr:to>
      <xdr:col>28</xdr:col>
      <xdr:colOff>26068</xdr:colOff>
      <xdr:row>218</xdr:row>
      <xdr:rowOff>113454</xdr:rowOff>
    </xdr:to>
    <xdr:pic>
      <xdr:nvPicPr>
        <xdr:cNvPr id="11" name="図 10" descr="EB&amp;PB_4h_GBPUSD_20120712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94626266"/>
          <a:ext cx="17361568" cy="9309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342042</xdr:rowOff>
    </xdr:from>
    <xdr:to>
      <xdr:col>28</xdr:col>
      <xdr:colOff>21474</xdr:colOff>
      <xdr:row>240</xdr:row>
      <xdr:rowOff>133793</xdr:rowOff>
    </xdr:to>
    <xdr:pic>
      <xdr:nvPicPr>
        <xdr:cNvPr id="12" name="図 11" descr="EB&amp;PB_4h_GBPUSD_20120919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05117042"/>
          <a:ext cx="17356974" cy="9316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362381</xdr:rowOff>
    </xdr:from>
    <xdr:to>
      <xdr:col>28</xdr:col>
      <xdr:colOff>31000</xdr:colOff>
      <xdr:row>262</xdr:row>
      <xdr:rowOff>163658</xdr:rowOff>
    </xdr:to>
    <xdr:pic>
      <xdr:nvPicPr>
        <xdr:cNvPr id="13" name="図 12" descr="EB&amp;PB_4h_GBPUSD_20120922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15614881"/>
          <a:ext cx="17366500" cy="9326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392246</xdr:rowOff>
    </xdr:from>
    <xdr:to>
      <xdr:col>28</xdr:col>
      <xdr:colOff>21474</xdr:colOff>
      <xdr:row>284</xdr:row>
      <xdr:rowOff>193523</xdr:rowOff>
    </xdr:to>
    <xdr:pic>
      <xdr:nvPicPr>
        <xdr:cNvPr id="14" name="図 13" descr="EB&amp;PB_4h_GBPUSD_20121004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126122246"/>
          <a:ext cx="17356974" cy="9326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422111</xdr:rowOff>
    </xdr:from>
    <xdr:to>
      <xdr:col>28</xdr:col>
      <xdr:colOff>31000</xdr:colOff>
      <xdr:row>306</xdr:row>
      <xdr:rowOff>261494</xdr:rowOff>
    </xdr:to>
    <xdr:pic>
      <xdr:nvPicPr>
        <xdr:cNvPr id="15" name="図 14" descr="EB&amp;PB_4h_GBPUSD_20121115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36629611"/>
          <a:ext cx="17366500" cy="9364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13832</xdr:rowOff>
    </xdr:from>
    <xdr:to>
      <xdr:col>28</xdr:col>
      <xdr:colOff>40526</xdr:colOff>
      <xdr:row>328</xdr:row>
      <xdr:rowOff>300886</xdr:rowOff>
    </xdr:to>
    <xdr:pic>
      <xdr:nvPicPr>
        <xdr:cNvPr id="16" name="図 15" descr="EB&amp;PB_4h_GBPUSD_20121120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147175082"/>
          <a:ext cx="17376026" cy="9335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53224</xdr:rowOff>
    </xdr:from>
    <xdr:to>
      <xdr:col>28</xdr:col>
      <xdr:colOff>31000</xdr:colOff>
      <xdr:row>350</xdr:row>
      <xdr:rowOff>349804</xdr:rowOff>
    </xdr:to>
    <xdr:pic>
      <xdr:nvPicPr>
        <xdr:cNvPr id="17" name="図 16" descr="EB&amp;PB_4h_GBPUSD_20130515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157691974"/>
          <a:ext cx="17366500" cy="9345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102142</xdr:rowOff>
    </xdr:from>
    <xdr:to>
      <xdr:col>28</xdr:col>
      <xdr:colOff>50053</xdr:colOff>
      <xdr:row>372</xdr:row>
      <xdr:rowOff>398722</xdr:rowOff>
    </xdr:to>
    <xdr:pic>
      <xdr:nvPicPr>
        <xdr:cNvPr id="18" name="図 17" descr="EB&amp;PB_4h_GBPUSD_20130517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68218392"/>
          <a:ext cx="17385553" cy="9345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375</xdr:row>
      <xdr:rowOff>151060</xdr:rowOff>
    </xdr:from>
    <xdr:to>
      <xdr:col>28</xdr:col>
      <xdr:colOff>31000</xdr:colOff>
      <xdr:row>394</xdr:row>
      <xdr:rowOff>447640</xdr:rowOff>
    </xdr:to>
    <xdr:pic>
      <xdr:nvPicPr>
        <xdr:cNvPr id="19" name="図 18" descr="EB&amp;PB_4h_GBPUSD_20130604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78744810"/>
          <a:ext cx="17366500" cy="9345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199978</xdr:rowOff>
    </xdr:from>
    <xdr:to>
      <xdr:col>28</xdr:col>
      <xdr:colOff>40526</xdr:colOff>
      <xdr:row>417</xdr:row>
      <xdr:rowOff>1255</xdr:rowOff>
    </xdr:to>
    <xdr:pic>
      <xdr:nvPicPr>
        <xdr:cNvPr id="20" name="図 19" descr="EB&amp;PB_4h_GBPUSD_20130611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89271228"/>
          <a:ext cx="17376026" cy="9326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229843</xdr:rowOff>
    </xdr:from>
    <xdr:to>
      <xdr:col>28</xdr:col>
      <xdr:colOff>40526</xdr:colOff>
      <xdr:row>439</xdr:row>
      <xdr:rowOff>59699</xdr:rowOff>
    </xdr:to>
    <xdr:pic>
      <xdr:nvPicPr>
        <xdr:cNvPr id="21" name="図 20" descr="EB&amp;PB_4h_GBPUSD_20130613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199778593"/>
          <a:ext cx="17376026" cy="9354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</xdr:row>
      <xdr:rowOff>288287</xdr:rowOff>
    </xdr:from>
    <xdr:to>
      <xdr:col>28</xdr:col>
      <xdr:colOff>11947</xdr:colOff>
      <xdr:row>461</xdr:row>
      <xdr:rowOff>127670</xdr:rowOff>
    </xdr:to>
    <xdr:pic>
      <xdr:nvPicPr>
        <xdr:cNvPr id="22" name="図 21" descr="EB&amp;PB_4h_GBPUSD_20130614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210314537"/>
          <a:ext cx="17347447" cy="9364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</xdr:row>
      <xdr:rowOff>356258</xdr:rowOff>
    </xdr:from>
    <xdr:to>
      <xdr:col>28</xdr:col>
      <xdr:colOff>40526</xdr:colOff>
      <xdr:row>483</xdr:row>
      <xdr:rowOff>195641</xdr:rowOff>
    </xdr:to>
    <xdr:pic>
      <xdr:nvPicPr>
        <xdr:cNvPr id="23" name="図 22" descr="EB&amp;PB_4h_GBPUSD_20130808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220860008"/>
          <a:ext cx="17376026" cy="9364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</xdr:row>
      <xdr:rowOff>424229</xdr:rowOff>
    </xdr:from>
    <xdr:to>
      <xdr:col>28</xdr:col>
      <xdr:colOff>40526</xdr:colOff>
      <xdr:row>505</xdr:row>
      <xdr:rowOff>225506</xdr:rowOff>
    </xdr:to>
    <xdr:pic>
      <xdr:nvPicPr>
        <xdr:cNvPr id="24" name="図 23" descr="EB&amp;PB_4h_GBPUSD_20130911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231405479"/>
          <a:ext cx="17376026" cy="9326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507</xdr:row>
      <xdr:rowOff>454094</xdr:rowOff>
    </xdr:from>
    <xdr:to>
      <xdr:col>28</xdr:col>
      <xdr:colOff>31000</xdr:colOff>
      <xdr:row>527</xdr:row>
      <xdr:rowOff>255371</xdr:rowOff>
    </xdr:to>
    <xdr:pic>
      <xdr:nvPicPr>
        <xdr:cNvPr id="25" name="図 24" descr="EB&amp;PB_4h_GBPUSD_20131031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241912844"/>
          <a:ext cx="17366500" cy="9326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7715</xdr:rowOff>
    </xdr:from>
    <xdr:to>
      <xdr:col>28</xdr:col>
      <xdr:colOff>40526</xdr:colOff>
      <xdr:row>549</xdr:row>
      <xdr:rowOff>304295</xdr:rowOff>
    </xdr:to>
    <xdr:pic>
      <xdr:nvPicPr>
        <xdr:cNvPr id="26" name="図 25" descr="EB&amp;PB_4h_GBPUSD_20131116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252420215"/>
          <a:ext cx="17376026" cy="93453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148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8.75"/>
  <cols>
    <col min="1" max="1" width="4.5" customWidth="1"/>
    <col min="2" max="2" width="6" customWidth="1"/>
    <col min="3" max="4" width="4.25" customWidth="1"/>
    <col min="5" max="5" width="10.625" customWidth="1"/>
    <col min="6" max="9" width="6.125" customWidth="1"/>
    <col min="10" max="17" width="8.625" customWidth="1"/>
    <col min="18" max="21" width="7.75" customWidth="1"/>
    <col min="22" max="22" width="11.375" bestFit="1" customWidth="1"/>
    <col min="23" max="23" width="7.75" customWidth="1"/>
    <col min="24" max="24" width="9.25" bestFit="1" customWidth="1"/>
  </cols>
  <sheetData>
    <row r="1" spans="1:26">
      <c r="A1" s="1" t="s">
        <v>7</v>
      </c>
      <c r="E1" t="s">
        <v>49</v>
      </c>
    </row>
    <row r="2" spans="1:26">
      <c r="A2" s="1" t="s">
        <v>8</v>
      </c>
      <c r="E2" t="s">
        <v>50</v>
      </c>
    </row>
    <row r="3" spans="1:26">
      <c r="A3" s="1" t="s">
        <v>10</v>
      </c>
      <c r="E3" s="22">
        <v>100000</v>
      </c>
    </row>
    <row r="4" spans="1:26">
      <c r="A4" s="1" t="s">
        <v>11</v>
      </c>
      <c r="E4" s="22" t="s">
        <v>51</v>
      </c>
    </row>
    <row r="5" spans="1:26" ht="19.5" thickBot="1">
      <c r="A5" s="1" t="s">
        <v>12</v>
      </c>
      <c r="E5" s="22" t="s">
        <v>30</v>
      </c>
      <c r="X5" s="75"/>
    </row>
    <row r="6" spans="1:26" ht="19.5" thickBot="1">
      <c r="A6" s="19" t="s">
        <v>0</v>
      </c>
      <c r="B6" s="103" t="s">
        <v>1</v>
      </c>
      <c r="C6" s="104"/>
      <c r="D6" s="105"/>
      <c r="E6" s="19" t="s">
        <v>1</v>
      </c>
      <c r="F6" s="113" t="s">
        <v>21</v>
      </c>
      <c r="G6" s="114"/>
      <c r="H6" s="114"/>
      <c r="I6" s="115"/>
      <c r="J6" s="98" t="s">
        <v>3</v>
      </c>
      <c r="K6" s="99"/>
      <c r="L6" s="99"/>
      <c r="M6" s="64"/>
      <c r="N6" s="98" t="s">
        <v>19</v>
      </c>
      <c r="O6" s="99"/>
      <c r="P6" s="99"/>
      <c r="Q6" s="64"/>
      <c r="R6" s="98" t="s">
        <v>20</v>
      </c>
      <c r="S6" s="99"/>
      <c r="T6" s="99"/>
      <c r="U6" s="100"/>
      <c r="V6" s="91"/>
      <c r="W6" s="70"/>
    </row>
    <row r="7" spans="1:26" ht="19.5" thickBot="1">
      <c r="A7" s="20"/>
      <c r="B7" s="110" t="s">
        <v>2</v>
      </c>
      <c r="C7" s="111"/>
      <c r="D7" s="112"/>
      <c r="E7" s="50" t="s">
        <v>25</v>
      </c>
      <c r="F7" s="9">
        <v>1.27</v>
      </c>
      <c r="G7" s="10">
        <v>1.5</v>
      </c>
      <c r="H7" s="10">
        <v>2</v>
      </c>
      <c r="I7" s="10">
        <v>5</v>
      </c>
      <c r="J7" s="9">
        <v>1.27</v>
      </c>
      <c r="K7" s="10">
        <v>1.5</v>
      </c>
      <c r="L7" s="10">
        <v>2</v>
      </c>
      <c r="M7" s="11">
        <v>5</v>
      </c>
      <c r="N7" s="9">
        <v>1.27</v>
      </c>
      <c r="O7" s="10">
        <v>1.5</v>
      </c>
      <c r="P7" s="10">
        <v>2</v>
      </c>
      <c r="Q7" s="11">
        <v>5</v>
      </c>
      <c r="R7" s="9">
        <v>1.27</v>
      </c>
      <c r="S7" s="10">
        <v>1.5</v>
      </c>
      <c r="T7" s="10">
        <v>2</v>
      </c>
      <c r="U7" s="11">
        <v>5</v>
      </c>
      <c r="V7" s="91"/>
      <c r="W7" s="5"/>
    </row>
    <row r="8" spans="1:26" ht="19.5" thickBot="1">
      <c r="A8" s="21" t="s">
        <v>9</v>
      </c>
      <c r="B8" s="85" t="s">
        <v>32</v>
      </c>
      <c r="C8" s="86" t="s">
        <v>33</v>
      </c>
      <c r="D8" s="87" t="s">
        <v>34</v>
      </c>
      <c r="E8" s="41"/>
      <c r="F8" s="13"/>
      <c r="G8" s="12"/>
      <c r="H8" s="12"/>
      <c r="I8" s="17"/>
      <c r="J8" s="15">
        <f>E3</f>
        <v>100000</v>
      </c>
      <c r="K8" s="16">
        <f>E3</f>
        <v>100000</v>
      </c>
      <c r="L8" s="16">
        <f>E3</f>
        <v>100000</v>
      </c>
      <c r="M8" s="17">
        <f>E3</f>
        <v>100000</v>
      </c>
      <c r="N8" s="101" t="s">
        <v>37</v>
      </c>
      <c r="O8" s="102"/>
      <c r="P8" s="102"/>
      <c r="Q8" s="88">
        <v>3</v>
      </c>
      <c r="R8" s="101"/>
      <c r="S8" s="102"/>
      <c r="T8" s="102"/>
      <c r="U8" s="109"/>
      <c r="V8" s="40" t="s">
        <v>35</v>
      </c>
      <c r="W8" s="71"/>
    </row>
    <row r="9" spans="1:26">
      <c r="A9" s="6">
        <v>1</v>
      </c>
      <c r="B9" s="76">
        <v>2012</v>
      </c>
      <c r="C9" s="77">
        <v>1</v>
      </c>
      <c r="D9" s="78">
        <v>18</v>
      </c>
      <c r="E9" s="42">
        <v>1</v>
      </c>
      <c r="F9" s="44">
        <v>1.27</v>
      </c>
      <c r="G9" s="45">
        <v>1.5</v>
      </c>
      <c r="H9" s="45">
        <v>2</v>
      </c>
      <c r="I9" s="46">
        <v>-1</v>
      </c>
      <c r="J9" s="74">
        <f>IF(F9="","",J8+R9)</f>
        <v>103810</v>
      </c>
      <c r="K9" s="18">
        <f t="shared" ref="K9" si="0">IF(G9="","",K8+S9)</f>
        <v>104500</v>
      </c>
      <c r="L9" s="18">
        <f>IF(H9="","",L8+T9)</f>
        <v>106000</v>
      </c>
      <c r="M9" s="18">
        <f>IF(I9="","",M8+U9)</f>
        <v>97000</v>
      </c>
      <c r="N9" s="34">
        <f>IF(J8="","",J8*$Q$8*0.01)</f>
        <v>3000</v>
      </c>
      <c r="O9" s="35">
        <f>IF(K8="","",K8*$Q$8*0.01)</f>
        <v>3000</v>
      </c>
      <c r="P9" s="35">
        <f>IF(L8="","",L8*$Q$8*0.01)</f>
        <v>3000</v>
      </c>
      <c r="Q9" s="35">
        <f>IF(M8="","",M8*$Q$8*0.01)</f>
        <v>3000</v>
      </c>
      <c r="R9" s="34">
        <f>IF(F9="","",N9*F9)</f>
        <v>3810</v>
      </c>
      <c r="S9" s="35">
        <f>IF(G9="","",O9*G9)</f>
        <v>4500</v>
      </c>
      <c r="T9" s="35">
        <f>IF(H9="","",P9*H9)</f>
        <v>6000</v>
      </c>
      <c r="U9" s="36">
        <f>IF(I9="","",Q9*I9)</f>
        <v>-3000</v>
      </c>
      <c r="V9" s="69">
        <f t="shared" ref="V9:V40" si="1">IFERROR(IF(OR(B9="",C9="",D9=""),"",DATE(B9,C9,D9)),"")</f>
        <v>40926</v>
      </c>
      <c r="W9" s="38"/>
      <c r="X9" s="33"/>
      <c r="Y9" s="33"/>
      <c r="Z9" s="33"/>
    </row>
    <row r="10" spans="1:26">
      <c r="A10" s="6">
        <v>2</v>
      </c>
      <c r="B10" s="79">
        <v>2012</v>
      </c>
      <c r="C10" s="80">
        <v>1</v>
      </c>
      <c r="D10" s="81">
        <v>25</v>
      </c>
      <c r="E10" s="40">
        <v>1</v>
      </c>
      <c r="F10" s="47">
        <v>-1</v>
      </c>
      <c r="G10" s="48">
        <v>-1</v>
      </c>
      <c r="H10" s="48">
        <v>-1</v>
      </c>
      <c r="I10" s="49">
        <v>-1</v>
      </c>
      <c r="J10" s="68">
        <f t="shared" ref="J10:J42" si="2">IF(F10="","",J9+R10)</f>
        <v>100695.7</v>
      </c>
      <c r="K10" s="18">
        <f t="shared" ref="K10:K42" si="3">IF(G10="","",K9+S10)</f>
        <v>101365</v>
      </c>
      <c r="L10" s="18">
        <f t="shared" ref="L10:L57" si="4">IF(H10="","",L9+T10)</f>
        <v>102820</v>
      </c>
      <c r="M10" s="18">
        <f t="shared" ref="M10:M57" si="5">IF(I10="","",M9+U10)</f>
        <v>94090</v>
      </c>
      <c r="N10" s="37">
        <f t="shared" ref="N10:N73" si="6">IF(J9="","",J9*$Q$8*0.01)</f>
        <v>3114.3</v>
      </c>
      <c r="O10" s="38">
        <f t="shared" ref="O10:O73" si="7">IF(K9="","",K9*$Q$8*0.01)</f>
        <v>3135</v>
      </c>
      <c r="P10" s="38">
        <f t="shared" ref="P10:P73" si="8">IF(L9="","",L9*$Q$8*0.01)</f>
        <v>3180</v>
      </c>
      <c r="Q10" s="38">
        <f t="shared" ref="Q10:Q73" si="9">IF(M9="","",M9*$Q$8*0.01)</f>
        <v>2910</v>
      </c>
      <c r="R10" s="37">
        <f t="shared" ref="R10:R73" si="10">IF(F10="","",N10*F10)</f>
        <v>-3114.3</v>
      </c>
      <c r="S10" s="38">
        <f t="shared" ref="S10:S73" si="11">IF(G10="","",O10*G10)</f>
        <v>-3135</v>
      </c>
      <c r="T10" s="38">
        <f t="shared" ref="T10:T73" si="12">IF(H10="","",P10*H10)</f>
        <v>-3180</v>
      </c>
      <c r="U10" s="39">
        <f t="shared" ref="U10:U73" si="13">IF(I10="","",Q10*I10)</f>
        <v>-2910</v>
      </c>
      <c r="V10" s="69">
        <f t="shared" si="1"/>
        <v>40933</v>
      </c>
      <c r="W10" s="38"/>
      <c r="X10" s="33"/>
      <c r="Y10" s="33"/>
      <c r="Z10" s="33"/>
    </row>
    <row r="11" spans="1:26">
      <c r="A11" s="6">
        <v>3</v>
      </c>
      <c r="B11" s="79">
        <v>2012</v>
      </c>
      <c r="C11" s="80">
        <v>2</v>
      </c>
      <c r="D11" s="81">
        <v>9</v>
      </c>
      <c r="E11" s="40">
        <v>1</v>
      </c>
      <c r="F11" s="47">
        <v>-1</v>
      </c>
      <c r="G11" s="48">
        <v>-1</v>
      </c>
      <c r="H11" s="48">
        <v>-1</v>
      </c>
      <c r="I11" s="49">
        <v>-1</v>
      </c>
      <c r="J11" s="68">
        <f t="shared" si="2"/>
        <v>97674.828999999998</v>
      </c>
      <c r="K11" s="18">
        <f t="shared" si="3"/>
        <v>98324.05</v>
      </c>
      <c r="L11" s="18">
        <f t="shared" si="4"/>
        <v>99735.4</v>
      </c>
      <c r="M11" s="18">
        <f t="shared" si="5"/>
        <v>91267.3</v>
      </c>
      <c r="N11" s="37">
        <f t="shared" si="6"/>
        <v>3020.8709999999996</v>
      </c>
      <c r="O11" s="38">
        <f t="shared" si="7"/>
        <v>3040.9500000000003</v>
      </c>
      <c r="P11" s="38">
        <f t="shared" si="8"/>
        <v>3084.6</v>
      </c>
      <c r="Q11" s="38">
        <f t="shared" si="9"/>
        <v>2822.7000000000003</v>
      </c>
      <c r="R11" s="37">
        <f t="shared" si="10"/>
        <v>-3020.8709999999996</v>
      </c>
      <c r="S11" s="38">
        <f t="shared" si="11"/>
        <v>-3040.9500000000003</v>
      </c>
      <c r="T11" s="38">
        <f t="shared" si="12"/>
        <v>-3084.6</v>
      </c>
      <c r="U11" s="39">
        <f t="shared" si="13"/>
        <v>-2822.7000000000003</v>
      </c>
      <c r="V11" s="69">
        <f t="shared" si="1"/>
        <v>40948</v>
      </c>
      <c r="W11" s="38" t="s">
        <v>54</v>
      </c>
      <c r="X11" s="33"/>
      <c r="Y11" s="33"/>
      <c r="Z11" s="33"/>
    </row>
    <row r="12" spans="1:26">
      <c r="A12" s="6">
        <v>4</v>
      </c>
      <c r="B12" s="79">
        <v>2012</v>
      </c>
      <c r="C12" s="80">
        <v>2</v>
      </c>
      <c r="D12" s="81">
        <v>15</v>
      </c>
      <c r="E12" s="40">
        <v>2</v>
      </c>
      <c r="F12" s="47">
        <v>1.27</v>
      </c>
      <c r="G12" s="48">
        <v>1.5</v>
      </c>
      <c r="H12" s="48">
        <v>2</v>
      </c>
      <c r="I12" s="49">
        <v>-1</v>
      </c>
      <c r="J12" s="68">
        <f t="shared" si="2"/>
        <v>101396.23998489999</v>
      </c>
      <c r="K12" s="18">
        <f t="shared" si="3"/>
        <v>102748.63225000001</v>
      </c>
      <c r="L12" s="18">
        <f t="shared" si="4"/>
        <v>105719.52399999999</v>
      </c>
      <c r="M12" s="18">
        <f t="shared" si="5"/>
        <v>88529.281000000003</v>
      </c>
      <c r="N12" s="37">
        <f t="shared" si="6"/>
        <v>2930.2448699999995</v>
      </c>
      <c r="O12" s="38">
        <f t="shared" si="7"/>
        <v>2949.7215000000001</v>
      </c>
      <c r="P12" s="38">
        <f t="shared" si="8"/>
        <v>2992.0619999999994</v>
      </c>
      <c r="Q12" s="38">
        <f t="shared" si="9"/>
        <v>2738.0190000000002</v>
      </c>
      <c r="R12" s="37">
        <f t="shared" si="10"/>
        <v>3721.4109848999997</v>
      </c>
      <c r="S12" s="38">
        <f t="shared" si="11"/>
        <v>4424.5822500000004</v>
      </c>
      <c r="T12" s="38">
        <f t="shared" si="12"/>
        <v>5984.1239999999989</v>
      </c>
      <c r="U12" s="39">
        <f t="shared" si="13"/>
        <v>-2738.0190000000002</v>
      </c>
      <c r="V12" s="69">
        <f t="shared" si="1"/>
        <v>40954</v>
      </c>
      <c r="W12" s="38"/>
      <c r="X12" s="33"/>
      <c r="Y12" s="33"/>
      <c r="Z12" s="33"/>
    </row>
    <row r="13" spans="1:26">
      <c r="A13" s="6">
        <v>5</v>
      </c>
      <c r="B13" s="79">
        <v>2012</v>
      </c>
      <c r="C13" s="80">
        <v>2</v>
      </c>
      <c r="D13" s="81">
        <v>23</v>
      </c>
      <c r="E13" s="40">
        <v>1</v>
      </c>
      <c r="F13" s="47">
        <v>1.27</v>
      </c>
      <c r="G13" s="48">
        <v>1.5</v>
      </c>
      <c r="H13" s="48">
        <v>2</v>
      </c>
      <c r="I13" s="49">
        <v>5</v>
      </c>
      <c r="J13" s="68">
        <f t="shared" si="2"/>
        <v>105259.43672832468</v>
      </c>
      <c r="K13" s="18">
        <f t="shared" si="3"/>
        <v>107372.32070125001</v>
      </c>
      <c r="L13" s="18">
        <f t="shared" si="4"/>
        <v>112062.69544</v>
      </c>
      <c r="M13" s="18">
        <f t="shared" si="5"/>
        <v>101808.67315</v>
      </c>
      <c r="N13" s="37">
        <f t="shared" si="6"/>
        <v>3041.8871995469999</v>
      </c>
      <c r="O13" s="38">
        <f t="shared" si="7"/>
        <v>3082.4589675000002</v>
      </c>
      <c r="P13" s="38">
        <f t="shared" si="8"/>
        <v>3171.58572</v>
      </c>
      <c r="Q13" s="38">
        <f t="shared" si="9"/>
        <v>2655.8784300000002</v>
      </c>
      <c r="R13" s="37">
        <f t="shared" si="10"/>
        <v>3863.1967434246899</v>
      </c>
      <c r="S13" s="38">
        <f t="shared" si="11"/>
        <v>4623.6884512500001</v>
      </c>
      <c r="T13" s="38">
        <f t="shared" si="12"/>
        <v>6343.1714400000001</v>
      </c>
      <c r="U13" s="39">
        <f t="shared" si="13"/>
        <v>13279.392150000001</v>
      </c>
      <c r="V13" s="69">
        <f t="shared" si="1"/>
        <v>40962</v>
      </c>
      <c r="W13" s="38" t="s">
        <v>52</v>
      </c>
      <c r="X13" s="33"/>
      <c r="Y13" s="33"/>
      <c r="Z13" s="33"/>
    </row>
    <row r="14" spans="1:26">
      <c r="A14" s="6">
        <v>6</v>
      </c>
      <c r="B14" s="79">
        <v>2012</v>
      </c>
      <c r="C14" s="80">
        <v>4</v>
      </c>
      <c r="D14" s="81">
        <v>12</v>
      </c>
      <c r="E14" s="40">
        <v>1</v>
      </c>
      <c r="F14" s="47">
        <v>-1</v>
      </c>
      <c r="G14" s="48">
        <v>-1</v>
      </c>
      <c r="H14" s="48">
        <v>-1</v>
      </c>
      <c r="I14" s="49">
        <v>-1</v>
      </c>
      <c r="J14" s="68">
        <f t="shared" si="2"/>
        <v>102101.65362647494</v>
      </c>
      <c r="K14" s="18">
        <f t="shared" si="3"/>
        <v>104151.15108021251</v>
      </c>
      <c r="L14" s="18">
        <f t="shared" si="4"/>
        <v>108700.8145768</v>
      </c>
      <c r="M14" s="18">
        <f t="shared" si="5"/>
        <v>98754.412955499996</v>
      </c>
      <c r="N14" s="37">
        <f t="shared" si="6"/>
        <v>3157.7831018497404</v>
      </c>
      <c r="O14" s="38">
        <f t="shared" si="7"/>
        <v>3221.1696210375003</v>
      </c>
      <c r="P14" s="38">
        <f t="shared" si="8"/>
        <v>3361.8808632</v>
      </c>
      <c r="Q14" s="38">
        <f t="shared" si="9"/>
        <v>3054.2601945000001</v>
      </c>
      <c r="R14" s="37">
        <f t="shared" si="10"/>
        <v>-3157.7831018497404</v>
      </c>
      <c r="S14" s="38">
        <f t="shared" si="11"/>
        <v>-3221.1696210375003</v>
      </c>
      <c r="T14" s="38">
        <f t="shared" si="12"/>
        <v>-3361.8808632</v>
      </c>
      <c r="U14" s="39">
        <f t="shared" si="13"/>
        <v>-3054.2601945000001</v>
      </c>
      <c r="V14" s="69">
        <f t="shared" si="1"/>
        <v>41011</v>
      </c>
      <c r="W14" s="38" t="s">
        <v>55</v>
      </c>
      <c r="X14" s="33"/>
      <c r="Y14" s="33"/>
      <c r="Z14" s="33"/>
    </row>
    <row r="15" spans="1:26">
      <c r="A15" s="6">
        <v>7</v>
      </c>
      <c r="B15" s="79">
        <v>2012</v>
      </c>
      <c r="C15" s="80">
        <v>4</v>
      </c>
      <c r="D15" s="81">
        <v>20</v>
      </c>
      <c r="E15" s="40">
        <v>1</v>
      </c>
      <c r="F15" s="47">
        <v>1.27</v>
      </c>
      <c r="G15" s="48">
        <v>1.5</v>
      </c>
      <c r="H15" s="48">
        <v>2</v>
      </c>
      <c r="I15" s="49">
        <v>-1</v>
      </c>
      <c r="J15" s="68">
        <f t="shared" si="2"/>
        <v>105991.72662964364</v>
      </c>
      <c r="K15" s="18">
        <f t="shared" si="3"/>
        <v>108837.95287882208</v>
      </c>
      <c r="L15" s="18">
        <f t="shared" si="4"/>
        <v>115222.86345140799</v>
      </c>
      <c r="M15" s="18">
        <f t="shared" si="5"/>
        <v>95791.78056683499</v>
      </c>
      <c r="N15" s="37">
        <f t="shared" si="6"/>
        <v>3063.0496087942483</v>
      </c>
      <c r="O15" s="38">
        <f t="shared" si="7"/>
        <v>3124.5345324063755</v>
      </c>
      <c r="P15" s="38">
        <f t="shared" si="8"/>
        <v>3261.024437304</v>
      </c>
      <c r="Q15" s="38">
        <f t="shared" si="9"/>
        <v>2962.6323886649998</v>
      </c>
      <c r="R15" s="37">
        <f t="shared" si="10"/>
        <v>3890.0730031686953</v>
      </c>
      <c r="S15" s="38">
        <f t="shared" si="11"/>
        <v>4686.8017986095638</v>
      </c>
      <c r="T15" s="38">
        <f t="shared" si="12"/>
        <v>6522.048874608</v>
      </c>
      <c r="U15" s="39">
        <f t="shared" si="13"/>
        <v>-2962.6323886649998</v>
      </c>
      <c r="V15" s="69">
        <f t="shared" si="1"/>
        <v>41019</v>
      </c>
      <c r="W15" s="38"/>
      <c r="X15" s="33"/>
      <c r="Y15" s="33"/>
      <c r="Z15" s="33"/>
    </row>
    <row r="16" spans="1:26">
      <c r="A16" s="6">
        <v>8</v>
      </c>
      <c r="B16" s="79">
        <v>2012</v>
      </c>
      <c r="C16" s="80">
        <v>6</v>
      </c>
      <c r="D16" s="81">
        <v>7</v>
      </c>
      <c r="E16" s="40">
        <v>1</v>
      </c>
      <c r="F16" s="47">
        <v>1.27</v>
      </c>
      <c r="G16" s="48">
        <v>-1</v>
      </c>
      <c r="H16" s="48">
        <v>-1</v>
      </c>
      <c r="I16" s="49">
        <v>-1</v>
      </c>
      <c r="J16" s="68">
        <f t="shared" si="2"/>
        <v>110030.01141423307</v>
      </c>
      <c r="K16" s="18">
        <f t="shared" si="3"/>
        <v>105572.81429245742</v>
      </c>
      <c r="L16" s="18">
        <f t="shared" si="4"/>
        <v>111766.17754786575</v>
      </c>
      <c r="M16" s="18">
        <f t="shared" si="5"/>
        <v>92918.027149829941</v>
      </c>
      <c r="N16" s="37">
        <f t="shared" si="6"/>
        <v>3179.7517988893092</v>
      </c>
      <c r="O16" s="38">
        <f t="shared" si="7"/>
        <v>3265.1385863646619</v>
      </c>
      <c r="P16" s="38">
        <f t="shared" si="8"/>
        <v>3456.6859035422399</v>
      </c>
      <c r="Q16" s="38">
        <f t="shared" si="9"/>
        <v>2873.7534170050499</v>
      </c>
      <c r="R16" s="37">
        <f t="shared" si="10"/>
        <v>4038.2847845894225</v>
      </c>
      <c r="S16" s="38">
        <f t="shared" si="11"/>
        <v>-3265.1385863646619</v>
      </c>
      <c r="T16" s="38">
        <f t="shared" si="12"/>
        <v>-3456.6859035422399</v>
      </c>
      <c r="U16" s="39">
        <f t="shared" si="13"/>
        <v>-2873.7534170050499</v>
      </c>
      <c r="V16" s="69">
        <f t="shared" si="1"/>
        <v>41067</v>
      </c>
      <c r="W16" s="38" t="s">
        <v>56</v>
      </c>
      <c r="X16" s="33"/>
      <c r="Y16" s="33"/>
      <c r="Z16" s="33"/>
    </row>
    <row r="17" spans="1:26">
      <c r="A17" s="6">
        <v>9</v>
      </c>
      <c r="B17" s="79">
        <v>2012</v>
      </c>
      <c r="C17" s="80">
        <v>7</v>
      </c>
      <c r="D17" s="81">
        <v>11</v>
      </c>
      <c r="E17" s="40">
        <v>2</v>
      </c>
      <c r="F17" s="47">
        <v>-1</v>
      </c>
      <c r="G17" s="48">
        <v>-1</v>
      </c>
      <c r="H17" s="48">
        <v>-1</v>
      </c>
      <c r="I17" s="49">
        <v>-1</v>
      </c>
      <c r="J17" s="68">
        <f t="shared" si="2"/>
        <v>106729.11107180608</v>
      </c>
      <c r="K17" s="18">
        <f t="shared" si="3"/>
        <v>102405.6298636837</v>
      </c>
      <c r="L17" s="18">
        <f t="shared" si="4"/>
        <v>108413.19222142978</v>
      </c>
      <c r="M17" s="18">
        <f t="shared" si="5"/>
        <v>90130.486335335037</v>
      </c>
      <c r="N17" s="37">
        <f t="shared" si="6"/>
        <v>3300.9003424269922</v>
      </c>
      <c r="O17" s="38">
        <f t="shared" si="7"/>
        <v>3167.1844287737226</v>
      </c>
      <c r="P17" s="38">
        <f t="shared" si="8"/>
        <v>3352.9853264359722</v>
      </c>
      <c r="Q17" s="38">
        <f t="shared" si="9"/>
        <v>2787.5408144948983</v>
      </c>
      <c r="R17" s="37">
        <f t="shared" si="10"/>
        <v>-3300.9003424269922</v>
      </c>
      <c r="S17" s="38">
        <f t="shared" si="11"/>
        <v>-3167.1844287737226</v>
      </c>
      <c r="T17" s="38">
        <f t="shared" si="12"/>
        <v>-3352.9853264359722</v>
      </c>
      <c r="U17" s="39">
        <f t="shared" si="13"/>
        <v>-2787.5408144948983</v>
      </c>
      <c r="V17" s="69">
        <f t="shared" si="1"/>
        <v>41101</v>
      </c>
      <c r="W17" s="38"/>
      <c r="X17" s="33"/>
      <c r="Y17" s="33"/>
      <c r="Z17" s="33"/>
    </row>
    <row r="18" spans="1:26">
      <c r="A18" s="6">
        <v>10</v>
      </c>
      <c r="B18" s="79">
        <v>2012</v>
      </c>
      <c r="C18" s="80">
        <v>7</v>
      </c>
      <c r="D18" s="81">
        <v>12</v>
      </c>
      <c r="E18" s="40">
        <v>2</v>
      </c>
      <c r="F18" s="47">
        <v>1.27</v>
      </c>
      <c r="G18" s="48">
        <v>1.5</v>
      </c>
      <c r="H18" s="48">
        <v>-1</v>
      </c>
      <c r="I18" s="49">
        <v>-1</v>
      </c>
      <c r="J18" s="68">
        <f t="shared" si="2"/>
        <v>110795.49020364189</v>
      </c>
      <c r="K18" s="18">
        <f t="shared" si="3"/>
        <v>107013.88320754947</v>
      </c>
      <c r="L18" s="18">
        <f t="shared" si="4"/>
        <v>105160.79645478689</v>
      </c>
      <c r="M18" s="18">
        <f t="shared" si="5"/>
        <v>87426.571745274981</v>
      </c>
      <c r="N18" s="37">
        <f t="shared" si="6"/>
        <v>3201.8733321541827</v>
      </c>
      <c r="O18" s="38">
        <f t="shared" si="7"/>
        <v>3072.1688959105109</v>
      </c>
      <c r="P18" s="38">
        <f t="shared" si="8"/>
        <v>3252.3957666428937</v>
      </c>
      <c r="Q18" s="38">
        <f t="shared" si="9"/>
        <v>2703.9145900600511</v>
      </c>
      <c r="R18" s="37">
        <f t="shared" si="10"/>
        <v>4066.3791318358121</v>
      </c>
      <c r="S18" s="38">
        <f t="shared" si="11"/>
        <v>4608.2533438657665</v>
      </c>
      <c r="T18" s="38">
        <f t="shared" si="12"/>
        <v>-3252.3957666428937</v>
      </c>
      <c r="U18" s="39">
        <f t="shared" si="13"/>
        <v>-2703.9145900600511</v>
      </c>
      <c r="V18" s="69">
        <f t="shared" si="1"/>
        <v>41102</v>
      </c>
      <c r="W18" s="38" t="s">
        <v>53</v>
      </c>
      <c r="X18" s="33"/>
      <c r="Y18" s="33"/>
      <c r="Z18" s="33"/>
    </row>
    <row r="19" spans="1:26">
      <c r="A19" s="6">
        <v>11</v>
      </c>
      <c r="B19" s="79">
        <v>2012</v>
      </c>
      <c r="C19" s="80">
        <v>9</v>
      </c>
      <c r="D19" s="81">
        <v>19</v>
      </c>
      <c r="E19" s="40">
        <v>2</v>
      </c>
      <c r="F19" s="47">
        <v>1.27</v>
      </c>
      <c r="G19" s="48">
        <v>1.5</v>
      </c>
      <c r="H19" s="48">
        <v>2</v>
      </c>
      <c r="I19" s="49">
        <v>-1</v>
      </c>
      <c r="J19" s="68">
        <f t="shared" si="2"/>
        <v>115016.79838040065</v>
      </c>
      <c r="K19" s="18">
        <f t="shared" si="3"/>
        <v>111829.5079518892</v>
      </c>
      <c r="L19" s="18">
        <f t="shared" si="4"/>
        <v>111470.4442420741</v>
      </c>
      <c r="M19" s="18">
        <f t="shared" si="5"/>
        <v>84803.774592916729</v>
      </c>
      <c r="N19" s="37">
        <f t="shared" si="6"/>
        <v>3323.864706109257</v>
      </c>
      <c r="O19" s="38">
        <f t="shared" si="7"/>
        <v>3210.4164962264845</v>
      </c>
      <c r="P19" s="38">
        <f t="shared" si="8"/>
        <v>3154.8238936436064</v>
      </c>
      <c r="Q19" s="38">
        <f t="shared" si="9"/>
        <v>2622.7971523582491</v>
      </c>
      <c r="R19" s="37">
        <f t="shared" si="10"/>
        <v>4221.3081767587564</v>
      </c>
      <c r="S19" s="38">
        <f t="shared" si="11"/>
        <v>4815.6247443397269</v>
      </c>
      <c r="T19" s="38">
        <f t="shared" si="12"/>
        <v>6309.6477872872129</v>
      </c>
      <c r="U19" s="39">
        <f t="shared" si="13"/>
        <v>-2622.7971523582491</v>
      </c>
      <c r="V19" s="69">
        <f t="shared" si="1"/>
        <v>41171</v>
      </c>
      <c r="W19" s="38"/>
      <c r="X19" s="33"/>
      <c r="Y19" s="33"/>
      <c r="Z19" s="33"/>
    </row>
    <row r="20" spans="1:26">
      <c r="A20" s="6">
        <v>12</v>
      </c>
      <c r="B20" s="79">
        <v>2012</v>
      </c>
      <c r="C20" s="80">
        <v>10</v>
      </c>
      <c r="D20" s="81">
        <v>4</v>
      </c>
      <c r="E20" s="40">
        <v>1</v>
      </c>
      <c r="F20" s="47">
        <v>1.27</v>
      </c>
      <c r="G20" s="48">
        <v>1.5</v>
      </c>
      <c r="H20" s="48">
        <v>2</v>
      </c>
      <c r="I20" s="49">
        <v>5</v>
      </c>
      <c r="J20" s="68">
        <f t="shared" si="2"/>
        <v>119398.93839869392</v>
      </c>
      <c r="K20" s="18">
        <f t="shared" si="3"/>
        <v>116861.83580972422</v>
      </c>
      <c r="L20" s="18">
        <f t="shared" si="4"/>
        <v>118158.67089659855</v>
      </c>
      <c r="M20" s="18">
        <f t="shared" si="5"/>
        <v>97524.340781854233</v>
      </c>
      <c r="N20" s="37">
        <f t="shared" si="6"/>
        <v>3450.5039514120199</v>
      </c>
      <c r="O20" s="38">
        <f t="shared" si="7"/>
        <v>3354.8852385566761</v>
      </c>
      <c r="P20" s="38">
        <f t="shared" si="8"/>
        <v>3344.1133272622228</v>
      </c>
      <c r="Q20" s="38">
        <f t="shared" si="9"/>
        <v>2544.1132377875019</v>
      </c>
      <c r="R20" s="37">
        <f t="shared" si="10"/>
        <v>4382.1400182932657</v>
      </c>
      <c r="S20" s="38">
        <f t="shared" si="11"/>
        <v>5032.3278578350146</v>
      </c>
      <c r="T20" s="38">
        <f t="shared" si="12"/>
        <v>6688.2266545244456</v>
      </c>
      <c r="U20" s="39">
        <f t="shared" si="13"/>
        <v>12720.56618893751</v>
      </c>
      <c r="V20" s="69">
        <f t="shared" si="1"/>
        <v>41186</v>
      </c>
      <c r="W20" s="38"/>
      <c r="X20" s="33"/>
      <c r="Y20" s="33"/>
      <c r="Z20" s="33"/>
    </row>
    <row r="21" spans="1:26">
      <c r="A21" s="6">
        <v>13</v>
      </c>
      <c r="B21" s="79">
        <v>2012</v>
      </c>
      <c r="C21" s="80">
        <v>11</v>
      </c>
      <c r="D21" s="81">
        <v>15</v>
      </c>
      <c r="E21" s="40">
        <v>1</v>
      </c>
      <c r="F21" s="47">
        <v>-1</v>
      </c>
      <c r="G21" s="48">
        <v>-1</v>
      </c>
      <c r="H21" s="48">
        <v>-1</v>
      </c>
      <c r="I21" s="49">
        <v>-1</v>
      </c>
      <c r="J21" s="68">
        <f t="shared" si="2"/>
        <v>115816.97024673311</v>
      </c>
      <c r="K21" s="18">
        <f t="shared" si="3"/>
        <v>113355.98073543249</v>
      </c>
      <c r="L21" s="18">
        <f t="shared" si="4"/>
        <v>114613.91076970058</v>
      </c>
      <c r="M21" s="18">
        <f t="shared" si="5"/>
        <v>94598.610558398606</v>
      </c>
      <c r="N21" s="37">
        <f t="shared" si="6"/>
        <v>3581.9681519608175</v>
      </c>
      <c r="O21" s="38">
        <f t="shared" si="7"/>
        <v>3505.8550742917264</v>
      </c>
      <c r="P21" s="38">
        <f t="shared" si="8"/>
        <v>3544.7601268979565</v>
      </c>
      <c r="Q21" s="38">
        <f t="shared" si="9"/>
        <v>2925.7302234556269</v>
      </c>
      <c r="R21" s="37">
        <f t="shared" si="10"/>
        <v>-3581.9681519608175</v>
      </c>
      <c r="S21" s="38">
        <f t="shared" si="11"/>
        <v>-3505.8550742917264</v>
      </c>
      <c r="T21" s="38">
        <f t="shared" si="12"/>
        <v>-3544.7601268979565</v>
      </c>
      <c r="U21" s="39">
        <f t="shared" si="13"/>
        <v>-2925.7302234556269</v>
      </c>
      <c r="V21" s="69">
        <f t="shared" si="1"/>
        <v>41228</v>
      </c>
      <c r="W21" s="38"/>
      <c r="X21" s="33"/>
      <c r="Y21" s="33"/>
      <c r="Z21" s="33"/>
    </row>
    <row r="22" spans="1:26">
      <c r="A22" s="6">
        <v>14</v>
      </c>
      <c r="B22" s="79">
        <v>2012</v>
      </c>
      <c r="C22" s="80">
        <v>11</v>
      </c>
      <c r="D22" s="81">
        <v>20</v>
      </c>
      <c r="E22" s="40">
        <v>1</v>
      </c>
      <c r="F22" s="47">
        <v>-1</v>
      </c>
      <c r="G22" s="48">
        <v>-1</v>
      </c>
      <c r="H22" s="48">
        <v>-1</v>
      </c>
      <c r="I22" s="49">
        <v>-1</v>
      </c>
      <c r="J22" s="68">
        <f t="shared" si="2"/>
        <v>112342.46113933112</v>
      </c>
      <c r="K22" s="18">
        <f t="shared" si="3"/>
        <v>109955.30131336951</v>
      </c>
      <c r="L22" s="18">
        <f t="shared" si="4"/>
        <v>111175.49344660956</v>
      </c>
      <c r="M22" s="18">
        <f t="shared" si="5"/>
        <v>91760.652241646647</v>
      </c>
      <c r="N22" s="37">
        <f t="shared" si="6"/>
        <v>3474.5091074019933</v>
      </c>
      <c r="O22" s="38">
        <f t="shared" si="7"/>
        <v>3400.6794220629749</v>
      </c>
      <c r="P22" s="38">
        <f t="shared" si="8"/>
        <v>3438.4173230910174</v>
      </c>
      <c r="Q22" s="38">
        <f t="shared" si="9"/>
        <v>2837.9583167519586</v>
      </c>
      <c r="R22" s="37">
        <f t="shared" si="10"/>
        <v>-3474.5091074019933</v>
      </c>
      <c r="S22" s="38">
        <f t="shared" si="11"/>
        <v>-3400.6794220629749</v>
      </c>
      <c r="T22" s="38">
        <f t="shared" si="12"/>
        <v>-3438.4173230910174</v>
      </c>
      <c r="U22" s="39">
        <f t="shared" si="13"/>
        <v>-2837.9583167519586</v>
      </c>
      <c r="V22" s="69">
        <f t="shared" si="1"/>
        <v>41233</v>
      </c>
      <c r="W22" s="38"/>
      <c r="X22" s="33"/>
      <c r="Y22" s="33"/>
      <c r="Z22" s="33"/>
    </row>
    <row r="23" spans="1:26">
      <c r="A23" s="6">
        <v>15</v>
      </c>
      <c r="B23" s="79">
        <v>2013</v>
      </c>
      <c r="C23" s="80">
        <v>5</v>
      </c>
      <c r="D23" s="81">
        <v>15</v>
      </c>
      <c r="E23" s="40">
        <v>2</v>
      </c>
      <c r="F23" s="47">
        <v>1.27</v>
      </c>
      <c r="G23" s="48">
        <v>1.5</v>
      </c>
      <c r="H23" s="48">
        <v>2</v>
      </c>
      <c r="I23" s="49">
        <v>-1</v>
      </c>
      <c r="J23" s="68">
        <f t="shared" si="2"/>
        <v>116622.70890873963</v>
      </c>
      <c r="K23" s="18">
        <f t="shared" si="3"/>
        <v>114903.28987247113</v>
      </c>
      <c r="L23" s="18">
        <f t="shared" si="4"/>
        <v>117846.02305340613</v>
      </c>
      <c r="M23" s="18">
        <f t="shared" si="5"/>
        <v>89007.832674397243</v>
      </c>
      <c r="N23" s="37">
        <f t="shared" si="6"/>
        <v>3370.2738341799341</v>
      </c>
      <c r="O23" s="38">
        <f t="shared" si="7"/>
        <v>3298.659039401085</v>
      </c>
      <c r="P23" s="38">
        <f t="shared" si="8"/>
        <v>3335.2648033982864</v>
      </c>
      <c r="Q23" s="38">
        <f t="shared" si="9"/>
        <v>2752.8195672493994</v>
      </c>
      <c r="R23" s="37">
        <f t="shared" si="10"/>
        <v>4280.2477694085164</v>
      </c>
      <c r="S23" s="38">
        <f t="shared" si="11"/>
        <v>4947.9885591016273</v>
      </c>
      <c r="T23" s="38">
        <f t="shared" si="12"/>
        <v>6670.5296067965728</v>
      </c>
      <c r="U23" s="39">
        <f t="shared" si="13"/>
        <v>-2752.8195672493994</v>
      </c>
      <c r="V23" s="69">
        <f t="shared" si="1"/>
        <v>41409</v>
      </c>
      <c r="W23" s="38"/>
      <c r="X23" s="33"/>
      <c r="Y23" s="33"/>
      <c r="Z23" s="33"/>
    </row>
    <row r="24" spans="1:26">
      <c r="A24" s="6">
        <v>16</v>
      </c>
      <c r="B24" s="79">
        <v>2013</v>
      </c>
      <c r="C24" s="80">
        <v>5</v>
      </c>
      <c r="D24" s="81">
        <v>17</v>
      </c>
      <c r="E24" s="40">
        <v>2</v>
      </c>
      <c r="F24" s="47">
        <v>1.27</v>
      </c>
      <c r="G24" s="48">
        <v>1.5</v>
      </c>
      <c r="H24" s="48">
        <v>-1</v>
      </c>
      <c r="I24" s="49">
        <v>-1</v>
      </c>
      <c r="J24" s="68">
        <f t="shared" si="2"/>
        <v>121066.03411816261</v>
      </c>
      <c r="K24" s="18">
        <f t="shared" si="3"/>
        <v>120073.93791673233</v>
      </c>
      <c r="L24" s="18">
        <f t="shared" si="4"/>
        <v>114310.64236180394</v>
      </c>
      <c r="M24" s="18">
        <f t="shared" si="5"/>
        <v>86337.597694165321</v>
      </c>
      <c r="N24" s="37">
        <f t="shared" si="6"/>
        <v>3498.6812672621891</v>
      </c>
      <c r="O24" s="38">
        <f t="shared" si="7"/>
        <v>3447.0986961741337</v>
      </c>
      <c r="P24" s="38">
        <f t="shared" si="8"/>
        <v>3535.3806916021836</v>
      </c>
      <c r="Q24" s="38">
        <f t="shared" si="9"/>
        <v>2670.2349802319172</v>
      </c>
      <c r="R24" s="37">
        <f t="shared" si="10"/>
        <v>4443.3252094229802</v>
      </c>
      <c r="S24" s="38">
        <f t="shared" si="11"/>
        <v>5170.648044261201</v>
      </c>
      <c r="T24" s="38">
        <f t="shared" si="12"/>
        <v>-3535.3806916021836</v>
      </c>
      <c r="U24" s="39">
        <f t="shared" si="13"/>
        <v>-2670.2349802319172</v>
      </c>
      <c r="V24" s="69">
        <f t="shared" si="1"/>
        <v>41411</v>
      </c>
      <c r="W24" s="38" t="s">
        <v>56</v>
      </c>
      <c r="X24" s="33"/>
      <c r="Y24" s="33"/>
      <c r="Z24" s="33"/>
    </row>
    <row r="25" spans="1:26">
      <c r="A25" s="6">
        <v>17</v>
      </c>
      <c r="B25" s="79">
        <v>2013</v>
      </c>
      <c r="C25" s="80">
        <v>6</v>
      </c>
      <c r="D25" s="81">
        <v>4</v>
      </c>
      <c r="E25" s="40">
        <v>1</v>
      </c>
      <c r="F25" s="47">
        <v>1.27</v>
      </c>
      <c r="G25" s="48">
        <v>1.5</v>
      </c>
      <c r="H25" s="48">
        <v>2</v>
      </c>
      <c r="I25" s="49">
        <v>-1</v>
      </c>
      <c r="J25" s="68">
        <f t="shared" si="2"/>
        <v>125678.65001806461</v>
      </c>
      <c r="K25" s="18">
        <f t="shared" si="3"/>
        <v>125477.26512298529</v>
      </c>
      <c r="L25" s="18">
        <f t="shared" si="4"/>
        <v>121169.28090351218</v>
      </c>
      <c r="M25" s="18">
        <f t="shared" si="5"/>
        <v>83747.469763340356</v>
      </c>
      <c r="N25" s="37">
        <f t="shared" si="6"/>
        <v>3631.9810235448786</v>
      </c>
      <c r="O25" s="38">
        <f t="shared" si="7"/>
        <v>3602.21813750197</v>
      </c>
      <c r="P25" s="38">
        <f t="shared" si="8"/>
        <v>3429.3192708541187</v>
      </c>
      <c r="Q25" s="38">
        <f t="shared" si="9"/>
        <v>2590.12793082496</v>
      </c>
      <c r="R25" s="37">
        <f t="shared" si="10"/>
        <v>4612.6158999019963</v>
      </c>
      <c r="S25" s="38">
        <f t="shared" si="11"/>
        <v>5403.327206252955</v>
      </c>
      <c r="T25" s="38">
        <f t="shared" si="12"/>
        <v>6858.6385417082374</v>
      </c>
      <c r="U25" s="39">
        <f t="shared" si="13"/>
        <v>-2590.12793082496</v>
      </c>
      <c r="V25" s="69">
        <f t="shared" si="1"/>
        <v>41429</v>
      </c>
      <c r="W25" s="38" t="s">
        <v>57</v>
      </c>
      <c r="X25" s="33"/>
      <c r="Y25" s="33"/>
      <c r="Z25" s="33"/>
    </row>
    <row r="26" spans="1:26">
      <c r="A26" s="6">
        <v>18</v>
      </c>
      <c r="B26" s="79">
        <v>2013</v>
      </c>
      <c r="C26" s="80">
        <v>6</v>
      </c>
      <c r="D26" s="81">
        <v>11</v>
      </c>
      <c r="E26" s="40">
        <v>1</v>
      </c>
      <c r="F26" s="47">
        <v>1.27</v>
      </c>
      <c r="G26" s="48">
        <v>1.5</v>
      </c>
      <c r="H26" s="48">
        <v>-1</v>
      </c>
      <c r="I26" s="49">
        <v>-1</v>
      </c>
      <c r="J26" s="68">
        <f t="shared" si="2"/>
        <v>130467.00658375287</v>
      </c>
      <c r="K26" s="18">
        <f t="shared" si="3"/>
        <v>131123.74205351964</v>
      </c>
      <c r="L26" s="18">
        <f t="shared" si="4"/>
        <v>117534.2024764068</v>
      </c>
      <c r="M26" s="18">
        <f t="shared" si="5"/>
        <v>81235.045670440144</v>
      </c>
      <c r="N26" s="37">
        <f t="shared" si="6"/>
        <v>3770.3595005419384</v>
      </c>
      <c r="O26" s="38">
        <f t="shared" si="7"/>
        <v>3764.3179536895586</v>
      </c>
      <c r="P26" s="38">
        <f t="shared" si="8"/>
        <v>3635.0784271053658</v>
      </c>
      <c r="Q26" s="38">
        <f t="shared" si="9"/>
        <v>2512.4240929002108</v>
      </c>
      <c r="R26" s="37">
        <f t="shared" si="10"/>
        <v>4788.356565688262</v>
      </c>
      <c r="S26" s="38">
        <f t="shared" si="11"/>
        <v>5646.476930534338</v>
      </c>
      <c r="T26" s="38">
        <f t="shared" si="12"/>
        <v>-3635.0784271053658</v>
      </c>
      <c r="U26" s="39">
        <f t="shared" si="13"/>
        <v>-2512.4240929002108</v>
      </c>
      <c r="V26" s="69">
        <f t="shared" si="1"/>
        <v>41436</v>
      </c>
      <c r="W26" s="38"/>
      <c r="X26" s="33"/>
      <c r="Y26" s="33"/>
      <c r="Z26" s="33"/>
    </row>
    <row r="27" spans="1:26">
      <c r="A27" s="6">
        <v>19</v>
      </c>
      <c r="B27" s="79">
        <v>2013</v>
      </c>
      <c r="C27" s="80">
        <v>6</v>
      </c>
      <c r="D27" s="81">
        <v>13</v>
      </c>
      <c r="E27" s="40">
        <v>1</v>
      </c>
      <c r="F27" s="47">
        <v>-1</v>
      </c>
      <c r="G27" s="48">
        <v>-1</v>
      </c>
      <c r="H27" s="48">
        <v>-1</v>
      </c>
      <c r="I27" s="49">
        <v>-1</v>
      </c>
      <c r="J27" s="68">
        <f t="shared" si="2"/>
        <v>126552.99638624028</v>
      </c>
      <c r="K27" s="18">
        <f t="shared" si="3"/>
        <v>127190.02979191406</v>
      </c>
      <c r="L27" s="18">
        <f t="shared" si="4"/>
        <v>114008.17640211459</v>
      </c>
      <c r="M27" s="18">
        <f t="shared" si="5"/>
        <v>78797.994300326944</v>
      </c>
      <c r="N27" s="37">
        <f t="shared" si="6"/>
        <v>3914.0101975125863</v>
      </c>
      <c r="O27" s="38">
        <f t="shared" si="7"/>
        <v>3933.7122616055894</v>
      </c>
      <c r="P27" s="38">
        <f t="shared" si="8"/>
        <v>3526.0260742922042</v>
      </c>
      <c r="Q27" s="38">
        <f t="shared" si="9"/>
        <v>2437.0513701132045</v>
      </c>
      <c r="R27" s="37">
        <f t="shared" si="10"/>
        <v>-3914.0101975125863</v>
      </c>
      <c r="S27" s="38">
        <f t="shared" si="11"/>
        <v>-3933.7122616055894</v>
      </c>
      <c r="T27" s="38">
        <f t="shared" si="12"/>
        <v>-3526.0260742922042</v>
      </c>
      <c r="U27" s="39">
        <f t="shared" si="13"/>
        <v>-2437.0513701132045</v>
      </c>
      <c r="V27" s="69">
        <f t="shared" si="1"/>
        <v>41438</v>
      </c>
      <c r="W27" s="38"/>
      <c r="X27" s="33"/>
      <c r="Y27" s="33"/>
      <c r="Z27" s="33"/>
    </row>
    <row r="28" spans="1:26">
      <c r="A28" s="6">
        <v>20</v>
      </c>
      <c r="B28" s="79">
        <v>2013</v>
      </c>
      <c r="C28" s="80">
        <v>6</v>
      </c>
      <c r="D28" s="81">
        <v>14</v>
      </c>
      <c r="E28" s="40">
        <v>1</v>
      </c>
      <c r="F28" s="47">
        <v>-1</v>
      </c>
      <c r="G28" s="48">
        <v>-1</v>
      </c>
      <c r="H28" s="48">
        <v>-1</v>
      </c>
      <c r="I28" s="49">
        <v>-1</v>
      </c>
      <c r="J28" s="68">
        <f t="shared" si="2"/>
        <v>122756.40649465307</v>
      </c>
      <c r="K28" s="18">
        <f t="shared" si="3"/>
        <v>123374.32889815663</v>
      </c>
      <c r="L28" s="18">
        <f t="shared" si="4"/>
        <v>110587.93111005115</v>
      </c>
      <c r="M28" s="18">
        <f t="shared" si="5"/>
        <v>76434.05447131714</v>
      </c>
      <c r="N28" s="37">
        <f t="shared" si="6"/>
        <v>3796.5898915872085</v>
      </c>
      <c r="O28" s="38">
        <f t="shared" si="7"/>
        <v>3815.7008937574219</v>
      </c>
      <c r="P28" s="38">
        <f t="shared" si="8"/>
        <v>3420.2452920634382</v>
      </c>
      <c r="Q28" s="38">
        <f t="shared" si="9"/>
        <v>2363.9398290098084</v>
      </c>
      <c r="R28" s="37">
        <f t="shared" si="10"/>
        <v>-3796.5898915872085</v>
      </c>
      <c r="S28" s="38">
        <f t="shared" si="11"/>
        <v>-3815.7008937574219</v>
      </c>
      <c r="T28" s="38">
        <f t="shared" si="12"/>
        <v>-3420.2452920634382</v>
      </c>
      <c r="U28" s="39">
        <f t="shared" si="13"/>
        <v>-2363.9398290098084</v>
      </c>
      <c r="V28" s="69">
        <f t="shared" si="1"/>
        <v>41439</v>
      </c>
      <c r="W28" s="38" t="s">
        <v>53</v>
      </c>
      <c r="X28" s="33"/>
      <c r="Y28" s="33"/>
      <c r="Z28" s="33"/>
    </row>
    <row r="29" spans="1:26">
      <c r="A29" s="6">
        <v>21</v>
      </c>
      <c r="B29" s="79">
        <v>2013</v>
      </c>
      <c r="C29" s="80">
        <v>8</v>
      </c>
      <c r="D29" s="81">
        <v>8</v>
      </c>
      <c r="E29" s="40">
        <v>1</v>
      </c>
      <c r="F29" s="47">
        <v>-1</v>
      </c>
      <c r="G29" s="48">
        <v>-1</v>
      </c>
      <c r="H29" s="48">
        <v>-1</v>
      </c>
      <c r="I29" s="49">
        <v>-1</v>
      </c>
      <c r="J29" s="68">
        <f t="shared" si="2"/>
        <v>119073.71429981348</v>
      </c>
      <c r="K29" s="18">
        <f t="shared" si="3"/>
        <v>119673.09903121192</v>
      </c>
      <c r="L29" s="18">
        <f t="shared" si="4"/>
        <v>107270.29317674962</v>
      </c>
      <c r="M29" s="18">
        <f t="shared" si="5"/>
        <v>74141.032837177627</v>
      </c>
      <c r="N29" s="37">
        <f t="shared" si="6"/>
        <v>3682.692194839592</v>
      </c>
      <c r="O29" s="38">
        <f t="shared" si="7"/>
        <v>3701.2298669446986</v>
      </c>
      <c r="P29" s="38">
        <f t="shared" si="8"/>
        <v>3317.6379333015348</v>
      </c>
      <c r="Q29" s="38">
        <f t="shared" si="9"/>
        <v>2293.0216341395139</v>
      </c>
      <c r="R29" s="37">
        <f t="shared" si="10"/>
        <v>-3682.692194839592</v>
      </c>
      <c r="S29" s="38">
        <f t="shared" si="11"/>
        <v>-3701.2298669446986</v>
      </c>
      <c r="T29" s="38">
        <f t="shared" si="12"/>
        <v>-3317.6379333015348</v>
      </c>
      <c r="U29" s="39">
        <f t="shared" si="13"/>
        <v>-2293.0216341395139</v>
      </c>
      <c r="V29" s="69">
        <f t="shared" si="1"/>
        <v>41494</v>
      </c>
      <c r="W29" s="38"/>
      <c r="X29" s="33"/>
      <c r="Y29" s="33"/>
      <c r="Z29" s="33"/>
    </row>
    <row r="30" spans="1:26">
      <c r="A30" s="6">
        <v>22</v>
      </c>
      <c r="B30" s="79">
        <v>2013</v>
      </c>
      <c r="C30" s="80">
        <v>9</v>
      </c>
      <c r="D30" s="81">
        <v>11</v>
      </c>
      <c r="E30" s="40">
        <v>1</v>
      </c>
      <c r="F30" s="47">
        <v>1.27</v>
      </c>
      <c r="G30" s="48">
        <v>1.5</v>
      </c>
      <c r="H30" s="48">
        <v>2</v>
      </c>
      <c r="I30" s="49">
        <v>-1</v>
      </c>
      <c r="J30" s="68">
        <f t="shared" si="2"/>
        <v>123610.42281463637</v>
      </c>
      <c r="K30" s="18">
        <f t="shared" si="3"/>
        <v>125058.38848761647</v>
      </c>
      <c r="L30" s="18">
        <f t="shared" si="4"/>
        <v>113706.5107673546</v>
      </c>
      <c r="M30" s="18">
        <f t="shared" si="5"/>
        <v>71916.801852062301</v>
      </c>
      <c r="N30" s="37">
        <f t="shared" si="6"/>
        <v>3572.2114289944043</v>
      </c>
      <c r="O30" s="38">
        <f t="shared" si="7"/>
        <v>3590.1929709363576</v>
      </c>
      <c r="P30" s="38">
        <f t="shared" si="8"/>
        <v>3218.1087953024889</v>
      </c>
      <c r="Q30" s="38">
        <f t="shared" si="9"/>
        <v>2224.2309851153291</v>
      </c>
      <c r="R30" s="37">
        <f t="shared" si="10"/>
        <v>4536.7085148228934</v>
      </c>
      <c r="S30" s="38">
        <f t="shared" si="11"/>
        <v>5385.2894564045364</v>
      </c>
      <c r="T30" s="38">
        <f t="shared" si="12"/>
        <v>6436.2175906049779</v>
      </c>
      <c r="U30" s="39">
        <f t="shared" si="13"/>
        <v>-2224.2309851153291</v>
      </c>
      <c r="V30" s="69">
        <f t="shared" si="1"/>
        <v>41528</v>
      </c>
      <c r="W30" s="38"/>
      <c r="X30" s="33"/>
      <c r="Y30" s="33"/>
      <c r="Z30" s="33"/>
    </row>
    <row r="31" spans="1:26">
      <c r="A31" s="6">
        <v>23</v>
      </c>
      <c r="B31" s="79">
        <v>2013</v>
      </c>
      <c r="C31" s="80">
        <v>10</v>
      </c>
      <c r="D31" s="81">
        <v>31</v>
      </c>
      <c r="E31" s="40">
        <v>2</v>
      </c>
      <c r="F31" s="47">
        <v>1.27</v>
      </c>
      <c r="G31" s="48">
        <v>1.5</v>
      </c>
      <c r="H31" s="48">
        <v>2</v>
      </c>
      <c r="I31" s="49">
        <v>-1</v>
      </c>
      <c r="J31" s="68">
        <f t="shared" si="2"/>
        <v>128319.97992387402</v>
      </c>
      <c r="K31" s="18">
        <f t="shared" si="3"/>
        <v>130686.0159695592</v>
      </c>
      <c r="L31" s="18">
        <f t="shared" si="4"/>
        <v>120528.90141339587</v>
      </c>
      <c r="M31" s="18">
        <f t="shared" si="5"/>
        <v>69759.297796500425</v>
      </c>
      <c r="N31" s="37">
        <f t="shared" si="6"/>
        <v>3708.3126844390913</v>
      </c>
      <c r="O31" s="38">
        <f t="shared" si="7"/>
        <v>3751.7516546284942</v>
      </c>
      <c r="P31" s="38">
        <f t="shared" si="8"/>
        <v>3411.1953230206377</v>
      </c>
      <c r="Q31" s="38">
        <f t="shared" si="9"/>
        <v>2157.5040555618693</v>
      </c>
      <c r="R31" s="37">
        <f t="shared" si="10"/>
        <v>4709.5571092376458</v>
      </c>
      <c r="S31" s="38">
        <f t="shared" si="11"/>
        <v>5627.6274819427417</v>
      </c>
      <c r="T31" s="38">
        <f t="shared" si="12"/>
        <v>6822.3906460412754</v>
      </c>
      <c r="U31" s="39">
        <f t="shared" si="13"/>
        <v>-2157.5040555618693</v>
      </c>
      <c r="V31" s="69">
        <f t="shared" si="1"/>
        <v>41578</v>
      </c>
      <c r="W31" s="38"/>
      <c r="X31" s="33"/>
      <c r="Y31" s="33"/>
      <c r="Z31" s="33"/>
    </row>
    <row r="32" spans="1:26" ht="19.5" thickBot="1">
      <c r="A32" s="6">
        <v>24</v>
      </c>
      <c r="B32" s="79">
        <v>2013</v>
      </c>
      <c r="C32" s="80">
        <v>11</v>
      </c>
      <c r="D32" s="81">
        <v>16</v>
      </c>
      <c r="E32" s="40">
        <v>1</v>
      </c>
      <c r="F32" s="47">
        <v>-1</v>
      </c>
      <c r="G32" s="48">
        <v>-1</v>
      </c>
      <c r="H32" s="48">
        <v>-1</v>
      </c>
      <c r="I32" s="49">
        <v>-1</v>
      </c>
      <c r="J32" s="68">
        <f t="shared" si="2"/>
        <v>124470.38052615781</v>
      </c>
      <c r="K32" s="18">
        <f t="shared" si="3"/>
        <v>126765.43549047243</v>
      </c>
      <c r="L32" s="18">
        <f t="shared" si="4"/>
        <v>116913.03437099399</v>
      </c>
      <c r="M32" s="18">
        <f t="shared" si="5"/>
        <v>67666.518862605415</v>
      </c>
      <c r="N32" s="37">
        <f t="shared" si="6"/>
        <v>3849.5993977162207</v>
      </c>
      <c r="O32" s="38">
        <f t="shared" si="7"/>
        <v>3920.580479086776</v>
      </c>
      <c r="P32" s="38">
        <f t="shared" si="8"/>
        <v>3615.867042401876</v>
      </c>
      <c r="Q32" s="38">
        <f t="shared" si="9"/>
        <v>2092.7789338950124</v>
      </c>
      <c r="R32" s="37">
        <f t="shared" si="10"/>
        <v>-3849.5993977162207</v>
      </c>
      <c r="S32" s="38">
        <f t="shared" si="11"/>
        <v>-3920.580479086776</v>
      </c>
      <c r="T32" s="38">
        <f t="shared" si="12"/>
        <v>-3615.867042401876</v>
      </c>
      <c r="U32" s="39">
        <f t="shared" si="13"/>
        <v>-2092.7789338950124</v>
      </c>
      <c r="V32" s="69">
        <f t="shared" si="1"/>
        <v>41594</v>
      </c>
      <c r="W32" s="38"/>
      <c r="X32" s="33"/>
      <c r="Y32" s="33"/>
      <c r="Z32" s="33"/>
    </row>
    <row r="33" spans="1:26" hidden="1">
      <c r="A33" s="6">
        <v>25</v>
      </c>
      <c r="B33" s="79"/>
      <c r="C33" s="80"/>
      <c r="D33" s="81"/>
      <c r="E33" s="40"/>
      <c r="F33" s="47"/>
      <c r="G33" s="48"/>
      <c r="H33" s="48"/>
      <c r="I33" s="49"/>
      <c r="J33" s="68" t="str">
        <f t="shared" si="2"/>
        <v/>
      </c>
      <c r="K33" s="18" t="str">
        <f t="shared" si="3"/>
        <v/>
      </c>
      <c r="L33" s="18" t="str">
        <f t="shared" si="4"/>
        <v/>
      </c>
      <c r="M33" s="18" t="str">
        <f t="shared" si="5"/>
        <v/>
      </c>
      <c r="N33" s="37">
        <f t="shared" si="6"/>
        <v>3734.1114157847346</v>
      </c>
      <c r="O33" s="38">
        <f t="shared" si="7"/>
        <v>3802.963064714173</v>
      </c>
      <c r="P33" s="38">
        <f t="shared" si="8"/>
        <v>3507.39103112982</v>
      </c>
      <c r="Q33" s="38">
        <f t="shared" si="9"/>
        <v>2029.9955658781626</v>
      </c>
      <c r="R33" s="37" t="str">
        <f t="shared" si="10"/>
        <v/>
      </c>
      <c r="S33" s="38" t="str">
        <f t="shared" si="11"/>
        <v/>
      </c>
      <c r="T33" s="38" t="str">
        <f t="shared" si="12"/>
        <v/>
      </c>
      <c r="U33" s="39" t="str">
        <f t="shared" si="13"/>
        <v/>
      </c>
      <c r="V33" s="69" t="str">
        <f t="shared" si="1"/>
        <v/>
      </c>
      <c r="W33" s="38"/>
      <c r="X33" s="33"/>
      <c r="Y33" s="33"/>
      <c r="Z33" s="33"/>
    </row>
    <row r="34" spans="1:26" hidden="1">
      <c r="A34" s="6">
        <v>26</v>
      </c>
      <c r="B34" s="79"/>
      <c r="C34" s="80"/>
      <c r="D34" s="81"/>
      <c r="E34" s="40"/>
      <c r="F34" s="47"/>
      <c r="G34" s="48"/>
      <c r="H34" s="48"/>
      <c r="I34" s="49"/>
      <c r="J34" s="68" t="str">
        <f t="shared" si="2"/>
        <v/>
      </c>
      <c r="K34" s="18" t="str">
        <f t="shared" si="3"/>
        <v/>
      </c>
      <c r="L34" s="18" t="str">
        <f t="shared" si="4"/>
        <v/>
      </c>
      <c r="M34" s="18" t="str">
        <f t="shared" si="5"/>
        <v/>
      </c>
      <c r="N34" s="37" t="str">
        <f t="shared" si="6"/>
        <v/>
      </c>
      <c r="O34" s="38" t="str">
        <f t="shared" si="7"/>
        <v/>
      </c>
      <c r="P34" s="38" t="str">
        <f t="shared" si="8"/>
        <v/>
      </c>
      <c r="Q34" s="38" t="str">
        <f t="shared" si="9"/>
        <v/>
      </c>
      <c r="R34" s="37" t="str">
        <f t="shared" si="10"/>
        <v/>
      </c>
      <c r="S34" s="38" t="str">
        <f t="shared" si="11"/>
        <v/>
      </c>
      <c r="T34" s="38" t="str">
        <f t="shared" si="12"/>
        <v/>
      </c>
      <c r="U34" s="39" t="str">
        <f t="shared" si="13"/>
        <v/>
      </c>
      <c r="V34" s="69" t="str">
        <f t="shared" si="1"/>
        <v/>
      </c>
      <c r="W34" s="38"/>
      <c r="X34" s="33"/>
      <c r="Y34" s="33"/>
      <c r="Z34" s="33"/>
    </row>
    <row r="35" spans="1:26" hidden="1">
      <c r="A35" s="6">
        <v>27</v>
      </c>
      <c r="B35" s="79"/>
      <c r="C35" s="80"/>
      <c r="D35" s="81"/>
      <c r="E35" s="40"/>
      <c r="F35" s="47"/>
      <c r="G35" s="48"/>
      <c r="H35" s="48"/>
      <c r="I35" s="49"/>
      <c r="J35" s="68" t="str">
        <f t="shared" si="2"/>
        <v/>
      </c>
      <c r="K35" s="18" t="str">
        <f t="shared" si="3"/>
        <v/>
      </c>
      <c r="L35" s="18" t="str">
        <f t="shared" si="4"/>
        <v/>
      </c>
      <c r="M35" s="18" t="str">
        <f t="shared" si="5"/>
        <v/>
      </c>
      <c r="N35" s="37" t="str">
        <f t="shared" si="6"/>
        <v/>
      </c>
      <c r="O35" s="38" t="str">
        <f t="shared" si="7"/>
        <v/>
      </c>
      <c r="P35" s="38" t="str">
        <f t="shared" si="8"/>
        <v/>
      </c>
      <c r="Q35" s="38" t="str">
        <f t="shared" si="9"/>
        <v/>
      </c>
      <c r="R35" s="37" t="str">
        <f t="shared" si="10"/>
        <v/>
      </c>
      <c r="S35" s="38" t="str">
        <f t="shared" si="11"/>
        <v/>
      </c>
      <c r="T35" s="38" t="str">
        <f t="shared" si="12"/>
        <v/>
      </c>
      <c r="U35" s="39" t="str">
        <f t="shared" si="13"/>
        <v/>
      </c>
      <c r="V35" s="69" t="str">
        <f t="shared" si="1"/>
        <v/>
      </c>
      <c r="W35" s="38"/>
      <c r="X35" s="33"/>
      <c r="Y35" s="33"/>
      <c r="Z35" s="33"/>
    </row>
    <row r="36" spans="1:26" hidden="1">
      <c r="A36" s="6">
        <v>28</v>
      </c>
      <c r="B36" s="79"/>
      <c r="C36" s="80"/>
      <c r="D36" s="81"/>
      <c r="E36" s="40"/>
      <c r="F36" s="47"/>
      <c r="G36" s="48"/>
      <c r="H36" s="48"/>
      <c r="I36" s="49"/>
      <c r="J36" s="68" t="str">
        <f t="shared" si="2"/>
        <v/>
      </c>
      <c r="K36" s="18" t="str">
        <f t="shared" si="3"/>
        <v/>
      </c>
      <c r="L36" s="18" t="str">
        <f t="shared" si="4"/>
        <v/>
      </c>
      <c r="M36" s="18" t="str">
        <f t="shared" si="5"/>
        <v/>
      </c>
      <c r="N36" s="37" t="str">
        <f t="shared" si="6"/>
        <v/>
      </c>
      <c r="O36" s="38" t="str">
        <f t="shared" si="7"/>
        <v/>
      </c>
      <c r="P36" s="38" t="str">
        <f t="shared" si="8"/>
        <v/>
      </c>
      <c r="Q36" s="38" t="str">
        <f t="shared" si="9"/>
        <v/>
      </c>
      <c r="R36" s="37" t="str">
        <f t="shared" si="10"/>
        <v/>
      </c>
      <c r="S36" s="38" t="str">
        <f t="shared" si="11"/>
        <v/>
      </c>
      <c r="T36" s="38" t="str">
        <f t="shared" si="12"/>
        <v/>
      </c>
      <c r="U36" s="39" t="str">
        <f t="shared" si="13"/>
        <v/>
      </c>
      <c r="V36" s="69" t="str">
        <f t="shared" si="1"/>
        <v/>
      </c>
      <c r="W36" s="38"/>
      <c r="X36" s="33"/>
      <c r="Y36" s="33"/>
      <c r="Z36" s="33"/>
    </row>
    <row r="37" spans="1:26" hidden="1">
      <c r="A37" s="6">
        <v>29</v>
      </c>
      <c r="B37" s="79"/>
      <c r="C37" s="80"/>
      <c r="D37" s="81"/>
      <c r="E37" s="40"/>
      <c r="F37" s="47"/>
      <c r="G37" s="48"/>
      <c r="H37" s="48"/>
      <c r="I37" s="49"/>
      <c r="J37" s="68" t="str">
        <f t="shared" si="2"/>
        <v/>
      </c>
      <c r="K37" s="18" t="str">
        <f t="shared" si="3"/>
        <v/>
      </c>
      <c r="L37" s="18" t="str">
        <f t="shared" si="4"/>
        <v/>
      </c>
      <c r="M37" s="18" t="str">
        <f t="shared" si="5"/>
        <v/>
      </c>
      <c r="N37" s="37" t="str">
        <f t="shared" si="6"/>
        <v/>
      </c>
      <c r="O37" s="38" t="str">
        <f t="shared" si="7"/>
        <v/>
      </c>
      <c r="P37" s="38" t="str">
        <f t="shared" si="8"/>
        <v/>
      </c>
      <c r="Q37" s="38" t="str">
        <f t="shared" si="9"/>
        <v/>
      </c>
      <c r="R37" s="37" t="str">
        <f t="shared" si="10"/>
        <v/>
      </c>
      <c r="S37" s="38" t="str">
        <f t="shared" si="11"/>
        <v/>
      </c>
      <c r="T37" s="38" t="str">
        <f t="shared" si="12"/>
        <v/>
      </c>
      <c r="U37" s="39" t="str">
        <f t="shared" si="13"/>
        <v/>
      </c>
      <c r="V37" s="69" t="str">
        <f t="shared" si="1"/>
        <v/>
      </c>
      <c r="W37" s="38"/>
      <c r="X37" s="33"/>
      <c r="Y37" s="33"/>
      <c r="Z37" s="33"/>
    </row>
    <row r="38" spans="1:26" hidden="1">
      <c r="A38" s="6">
        <v>30</v>
      </c>
      <c r="B38" s="79"/>
      <c r="C38" s="80"/>
      <c r="D38" s="81"/>
      <c r="E38" s="40"/>
      <c r="F38" s="47"/>
      <c r="G38" s="48"/>
      <c r="H38" s="48"/>
      <c r="I38" s="49"/>
      <c r="J38" s="68" t="str">
        <f t="shared" si="2"/>
        <v/>
      </c>
      <c r="K38" s="18" t="str">
        <f t="shared" si="3"/>
        <v/>
      </c>
      <c r="L38" s="18" t="str">
        <f t="shared" si="4"/>
        <v/>
      </c>
      <c r="M38" s="18" t="str">
        <f t="shared" si="5"/>
        <v/>
      </c>
      <c r="N38" s="37" t="str">
        <f t="shared" si="6"/>
        <v/>
      </c>
      <c r="O38" s="38" t="str">
        <f t="shared" si="7"/>
        <v/>
      </c>
      <c r="P38" s="38" t="str">
        <f t="shared" si="8"/>
        <v/>
      </c>
      <c r="Q38" s="38" t="str">
        <f t="shared" si="9"/>
        <v/>
      </c>
      <c r="R38" s="37" t="str">
        <f t="shared" si="10"/>
        <v/>
      </c>
      <c r="S38" s="38" t="str">
        <f t="shared" si="11"/>
        <v/>
      </c>
      <c r="T38" s="38" t="str">
        <f t="shared" si="12"/>
        <v/>
      </c>
      <c r="U38" s="39" t="str">
        <f t="shared" si="13"/>
        <v/>
      </c>
      <c r="V38" s="69" t="str">
        <f t="shared" si="1"/>
        <v/>
      </c>
      <c r="W38" s="38"/>
      <c r="X38" s="33"/>
      <c r="Y38" s="33"/>
      <c r="Z38" s="33"/>
    </row>
    <row r="39" spans="1:26" hidden="1">
      <c r="A39" s="6">
        <v>31</v>
      </c>
      <c r="B39" s="79"/>
      <c r="C39" s="80"/>
      <c r="D39" s="81"/>
      <c r="E39" s="40"/>
      <c r="F39" s="47"/>
      <c r="G39" s="48"/>
      <c r="H39" s="48"/>
      <c r="I39" s="49"/>
      <c r="J39" s="68" t="str">
        <f t="shared" si="2"/>
        <v/>
      </c>
      <c r="K39" s="18" t="str">
        <f t="shared" si="3"/>
        <v/>
      </c>
      <c r="L39" s="18" t="str">
        <f t="shared" si="4"/>
        <v/>
      </c>
      <c r="M39" s="18" t="str">
        <f t="shared" si="5"/>
        <v/>
      </c>
      <c r="N39" s="37" t="str">
        <f t="shared" si="6"/>
        <v/>
      </c>
      <c r="O39" s="38" t="str">
        <f t="shared" si="7"/>
        <v/>
      </c>
      <c r="P39" s="38" t="str">
        <f t="shared" si="8"/>
        <v/>
      </c>
      <c r="Q39" s="38" t="str">
        <f t="shared" si="9"/>
        <v/>
      </c>
      <c r="R39" s="37" t="str">
        <f t="shared" si="10"/>
        <v/>
      </c>
      <c r="S39" s="38" t="str">
        <f t="shared" si="11"/>
        <v/>
      </c>
      <c r="T39" s="38" t="str">
        <f t="shared" si="12"/>
        <v/>
      </c>
      <c r="U39" s="39" t="str">
        <f t="shared" si="13"/>
        <v/>
      </c>
      <c r="V39" s="69" t="str">
        <f t="shared" si="1"/>
        <v/>
      </c>
      <c r="W39" s="38"/>
      <c r="X39" s="33"/>
      <c r="Y39" s="33"/>
      <c r="Z39" s="33"/>
    </row>
    <row r="40" spans="1:26" hidden="1">
      <c r="A40" s="6">
        <v>32</v>
      </c>
      <c r="B40" s="79"/>
      <c r="C40" s="80"/>
      <c r="D40" s="81"/>
      <c r="E40" s="40"/>
      <c r="F40" s="47"/>
      <c r="G40" s="48"/>
      <c r="H40" s="48"/>
      <c r="I40" s="49"/>
      <c r="J40" s="68" t="str">
        <f t="shared" si="2"/>
        <v/>
      </c>
      <c r="K40" s="18" t="str">
        <f t="shared" si="3"/>
        <v/>
      </c>
      <c r="L40" s="18" t="str">
        <f t="shared" si="4"/>
        <v/>
      </c>
      <c r="M40" s="18" t="str">
        <f t="shared" si="5"/>
        <v/>
      </c>
      <c r="N40" s="37" t="str">
        <f t="shared" si="6"/>
        <v/>
      </c>
      <c r="O40" s="38" t="str">
        <f t="shared" si="7"/>
        <v/>
      </c>
      <c r="P40" s="38" t="str">
        <f t="shared" si="8"/>
        <v/>
      </c>
      <c r="Q40" s="38" t="str">
        <f t="shared" si="9"/>
        <v/>
      </c>
      <c r="R40" s="37" t="str">
        <f t="shared" si="10"/>
        <v/>
      </c>
      <c r="S40" s="38" t="str">
        <f t="shared" si="11"/>
        <v/>
      </c>
      <c r="T40" s="38" t="str">
        <f t="shared" si="12"/>
        <v/>
      </c>
      <c r="U40" s="39" t="str">
        <f t="shared" si="13"/>
        <v/>
      </c>
      <c r="V40" s="69" t="str">
        <f t="shared" si="1"/>
        <v/>
      </c>
      <c r="W40" s="38"/>
      <c r="X40" s="33"/>
      <c r="Y40" s="33"/>
      <c r="Z40" s="33"/>
    </row>
    <row r="41" spans="1:26" hidden="1">
      <c r="A41" s="6">
        <v>33</v>
      </c>
      <c r="B41" s="79"/>
      <c r="C41" s="80"/>
      <c r="D41" s="81"/>
      <c r="E41" s="40"/>
      <c r="F41" s="47"/>
      <c r="G41" s="48"/>
      <c r="H41" s="48"/>
      <c r="I41" s="49"/>
      <c r="J41" s="68" t="str">
        <f t="shared" si="2"/>
        <v/>
      </c>
      <c r="K41" s="18" t="str">
        <f t="shared" si="3"/>
        <v/>
      </c>
      <c r="L41" s="18" t="str">
        <f t="shared" si="4"/>
        <v/>
      </c>
      <c r="M41" s="18" t="str">
        <f t="shared" si="5"/>
        <v/>
      </c>
      <c r="N41" s="37" t="str">
        <f t="shared" si="6"/>
        <v/>
      </c>
      <c r="O41" s="38" t="str">
        <f t="shared" si="7"/>
        <v/>
      </c>
      <c r="P41" s="38" t="str">
        <f t="shared" si="8"/>
        <v/>
      </c>
      <c r="Q41" s="38" t="str">
        <f t="shared" si="9"/>
        <v/>
      </c>
      <c r="R41" s="37" t="str">
        <f t="shared" si="10"/>
        <v/>
      </c>
      <c r="S41" s="38" t="str">
        <f t="shared" si="11"/>
        <v/>
      </c>
      <c r="T41" s="38" t="str">
        <f t="shared" si="12"/>
        <v/>
      </c>
      <c r="U41" s="39" t="str">
        <f t="shared" si="13"/>
        <v/>
      </c>
      <c r="V41" s="69" t="str">
        <f t="shared" ref="V41:V72" si="14">IFERROR(IF(OR(B41="",C41="",D41=""),"",DATE(B41,C41,D41)),"")</f>
        <v/>
      </c>
      <c r="W41" s="38"/>
      <c r="X41" s="33"/>
      <c r="Y41" s="33"/>
      <c r="Z41" s="33"/>
    </row>
    <row r="42" spans="1:26" hidden="1">
      <c r="A42" s="6">
        <v>34</v>
      </c>
      <c r="B42" s="79"/>
      <c r="C42" s="80"/>
      <c r="D42" s="81"/>
      <c r="E42" s="40"/>
      <c r="F42" s="47"/>
      <c r="G42" s="48"/>
      <c r="H42" s="48"/>
      <c r="I42" s="49"/>
      <c r="J42" s="68" t="str">
        <f t="shared" si="2"/>
        <v/>
      </c>
      <c r="K42" s="18" t="str">
        <f t="shared" si="3"/>
        <v/>
      </c>
      <c r="L42" s="18" t="str">
        <f t="shared" si="4"/>
        <v/>
      </c>
      <c r="M42" s="18" t="str">
        <f t="shared" si="5"/>
        <v/>
      </c>
      <c r="N42" s="37" t="str">
        <f t="shared" si="6"/>
        <v/>
      </c>
      <c r="O42" s="38" t="str">
        <f t="shared" si="7"/>
        <v/>
      </c>
      <c r="P42" s="38" t="str">
        <f t="shared" si="8"/>
        <v/>
      </c>
      <c r="Q42" s="38" t="str">
        <f t="shared" si="9"/>
        <v/>
      </c>
      <c r="R42" s="37" t="str">
        <f t="shared" si="10"/>
        <v/>
      </c>
      <c r="S42" s="38" t="str">
        <f t="shared" si="11"/>
        <v/>
      </c>
      <c r="T42" s="38" t="str">
        <f t="shared" si="12"/>
        <v/>
      </c>
      <c r="U42" s="39" t="str">
        <f t="shared" si="13"/>
        <v/>
      </c>
      <c r="V42" s="69" t="str">
        <f t="shared" si="14"/>
        <v/>
      </c>
      <c r="W42" s="38"/>
      <c r="X42" s="33"/>
      <c r="Y42" s="33"/>
      <c r="Z42" s="33"/>
    </row>
    <row r="43" spans="1:26" hidden="1">
      <c r="A43" s="3">
        <v>35</v>
      </c>
      <c r="B43" s="79"/>
      <c r="C43" s="80"/>
      <c r="D43" s="81"/>
      <c r="E43" s="40"/>
      <c r="F43" s="47"/>
      <c r="G43" s="48"/>
      <c r="H43" s="48"/>
      <c r="I43" s="49"/>
      <c r="J43" s="68" t="str">
        <f>IF(F43="","",J42+R43)</f>
        <v/>
      </c>
      <c r="K43" s="18" t="str">
        <f>IF(G43="","",K42+S43)</f>
        <v/>
      </c>
      <c r="L43" s="18" t="str">
        <f t="shared" si="4"/>
        <v/>
      </c>
      <c r="M43" s="18" t="str">
        <f t="shared" si="5"/>
        <v/>
      </c>
      <c r="N43" s="37" t="str">
        <f t="shared" si="6"/>
        <v/>
      </c>
      <c r="O43" s="38" t="str">
        <f t="shared" si="7"/>
        <v/>
      </c>
      <c r="P43" s="38" t="str">
        <f t="shared" si="8"/>
        <v/>
      </c>
      <c r="Q43" s="38" t="str">
        <f t="shared" si="9"/>
        <v/>
      </c>
      <c r="R43" s="37" t="str">
        <f t="shared" si="10"/>
        <v/>
      </c>
      <c r="S43" s="38" t="str">
        <f t="shared" si="11"/>
        <v/>
      </c>
      <c r="T43" s="38" t="str">
        <f t="shared" si="12"/>
        <v/>
      </c>
      <c r="U43" s="39" t="str">
        <f t="shared" si="13"/>
        <v/>
      </c>
      <c r="V43" s="69" t="str">
        <f t="shared" si="14"/>
        <v/>
      </c>
      <c r="W43" s="38"/>
    </row>
    <row r="44" spans="1:26" hidden="1">
      <c r="A44" s="6">
        <v>36</v>
      </c>
      <c r="B44" s="79"/>
      <c r="C44" s="80"/>
      <c r="D44" s="81"/>
      <c r="E44" s="40"/>
      <c r="F44" s="47"/>
      <c r="G44" s="48"/>
      <c r="H44" s="48"/>
      <c r="I44" s="49"/>
      <c r="J44" s="68" t="str">
        <f t="shared" ref="J44:J57" si="15">IF(F44="","",J43+R44)</f>
        <v/>
      </c>
      <c r="K44" s="18" t="str">
        <f t="shared" ref="K44:K57" si="16">IF(G44="","",K43+S44)</f>
        <v/>
      </c>
      <c r="L44" s="18" t="str">
        <f t="shared" si="4"/>
        <v/>
      </c>
      <c r="M44" s="18" t="str">
        <f t="shared" si="5"/>
        <v/>
      </c>
      <c r="N44" s="37" t="str">
        <f t="shared" si="6"/>
        <v/>
      </c>
      <c r="O44" s="38" t="str">
        <f t="shared" si="7"/>
        <v/>
      </c>
      <c r="P44" s="38" t="str">
        <f t="shared" si="8"/>
        <v/>
      </c>
      <c r="Q44" s="38" t="str">
        <f t="shared" si="9"/>
        <v/>
      </c>
      <c r="R44" s="37" t="str">
        <f t="shared" si="10"/>
        <v/>
      </c>
      <c r="S44" s="38" t="str">
        <f t="shared" si="11"/>
        <v/>
      </c>
      <c r="T44" s="38" t="str">
        <f t="shared" si="12"/>
        <v/>
      </c>
      <c r="U44" s="39" t="str">
        <f t="shared" si="13"/>
        <v/>
      </c>
      <c r="V44" s="69" t="str">
        <f t="shared" si="14"/>
        <v/>
      </c>
      <c r="W44" s="38"/>
    </row>
    <row r="45" spans="1:26" hidden="1">
      <c r="A45" s="6">
        <v>37</v>
      </c>
      <c r="B45" s="79"/>
      <c r="C45" s="80"/>
      <c r="D45" s="81"/>
      <c r="E45" s="40"/>
      <c r="F45" s="47"/>
      <c r="G45" s="48"/>
      <c r="H45" s="48"/>
      <c r="I45" s="49"/>
      <c r="J45" s="68" t="str">
        <f t="shared" si="15"/>
        <v/>
      </c>
      <c r="K45" s="18" t="str">
        <f t="shared" si="16"/>
        <v/>
      </c>
      <c r="L45" s="18" t="str">
        <f t="shared" si="4"/>
        <v/>
      </c>
      <c r="M45" s="18" t="str">
        <f t="shared" si="5"/>
        <v/>
      </c>
      <c r="N45" s="37" t="str">
        <f t="shared" si="6"/>
        <v/>
      </c>
      <c r="O45" s="38" t="str">
        <f t="shared" si="7"/>
        <v/>
      </c>
      <c r="P45" s="38" t="str">
        <f t="shared" si="8"/>
        <v/>
      </c>
      <c r="Q45" s="38" t="str">
        <f t="shared" si="9"/>
        <v/>
      </c>
      <c r="R45" s="37" t="str">
        <f t="shared" si="10"/>
        <v/>
      </c>
      <c r="S45" s="38" t="str">
        <f t="shared" si="11"/>
        <v/>
      </c>
      <c r="T45" s="38" t="str">
        <f t="shared" si="12"/>
        <v/>
      </c>
      <c r="U45" s="39" t="str">
        <f t="shared" si="13"/>
        <v/>
      </c>
      <c r="V45" s="69" t="str">
        <f t="shared" si="14"/>
        <v/>
      </c>
      <c r="W45" s="38"/>
    </row>
    <row r="46" spans="1:26" hidden="1">
      <c r="A46" s="6">
        <v>38</v>
      </c>
      <c r="B46" s="79"/>
      <c r="C46" s="80"/>
      <c r="D46" s="81"/>
      <c r="E46" s="40"/>
      <c r="F46" s="47"/>
      <c r="G46" s="48"/>
      <c r="H46" s="48"/>
      <c r="I46" s="49"/>
      <c r="J46" s="68" t="str">
        <f t="shared" si="15"/>
        <v/>
      </c>
      <c r="K46" s="18" t="str">
        <f t="shared" si="16"/>
        <v/>
      </c>
      <c r="L46" s="18" t="str">
        <f t="shared" si="4"/>
        <v/>
      </c>
      <c r="M46" s="18" t="str">
        <f t="shared" si="5"/>
        <v/>
      </c>
      <c r="N46" s="37" t="str">
        <f t="shared" si="6"/>
        <v/>
      </c>
      <c r="O46" s="38" t="str">
        <f t="shared" si="7"/>
        <v/>
      </c>
      <c r="P46" s="38" t="str">
        <f t="shared" si="8"/>
        <v/>
      </c>
      <c r="Q46" s="38" t="str">
        <f t="shared" si="9"/>
        <v/>
      </c>
      <c r="R46" s="37" t="str">
        <f t="shared" si="10"/>
        <v/>
      </c>
      <c r="S46" s="38" t="str">
        <f t="shared" si="11"/>
        <v/>
      </c>
      <c r="T46" s="38" t="str">
        <f t="shared" si="12"/>
        <v/>
      </c>
      <c r="U46" s="39" t="str">
        <f t="shared" si="13"/>
        <v/>
      </c>
      <c r="V46" s="69" t="str">
        <f t="shared" si="14"/>
        <v/>
      </c>
      <c r="W46" s="38"/>
    </row>
    <row r="47" spans="1:26" hidden="1">
      <c r="A47" s="6">
        <v>39</v>
      </c>
      <c r="B47" s="79"/>
      <c r="C47" s="80"/>
      <c r="D47" s="81"/>
      <c r="E47" s="40"/>
      <c r="F47" s="47"/>
      <c r="G47" s="48"/>
      <c r="H47" s="48"/>
      <c r="I47" s="49"/>
      <c r="J47" s="68" t="str">
        <f t="shared" si="15"/>
        <v/>
      </c>
      <c r="K47" s="18" t="str">
        <f t="shared" si="16"/>
        <v/>
      </c>
      <c r="L47" s="18" t="str">
        <f t="shared" si="4"/>
        <v/>
      </c>
      <c r="M47" s="18" t="str">
        <f t="shared" si="5"/>
        <v/>
      </c>
      <c r="N47" s="37" t="str">
        <f t="shared" si="6"/>
        <v/>
      </c>
      <c r="O47" s="38" t="str">
        <f t="shared" si="7"/>
        <v/>
      </c>
      <c r="P47" s="38" t="str">
        <f t="shared" si="8"/>
        <v/>
      </c>
      <c r="Q47" s="38" t="str">
        <f t="shared" si="9"/>
        <v/>
      </c>
      <c r="R47" s="37" t="str">
        <f t="shared" si="10"/>
        <v/>
      </c>
      <c r="S47" s="38" t="str">
        <f t="shared" si="11"/>
        <v/>
      </c>
      <c r="T47" s="38" t="str">
        <f t="shared" si="12"/>
        <v/>
      </c>
      <c r="U47" s="39" t="str">
        <f t="shared" si="13"/>
        <v/>
      </c>
      <c r="V47" s="69" t="str">
        <f t="shared" si="14"/>
        <v/>
      </c>
      <c r="W47" s="38"/>
    </row>
    <row r="48" spans="1:26" hidden="1">
      <c r="A48" s="6">
        <v>40</v>
      </c>
      <c r="B48" s="79"/>
      <c r="C48" s="80"/>
      <c r="D48" s="81"/>
      <c r="E48" s="40"/>
      <c r="F48" s="47"/>
      <c r="G48" s="48"/>
      <c r="H48" s="48"/>
      <c r="I48" s="49"/>
      <c r="J48" s="68" t="str">
        <f t="shared" si="15"/>
        <v/>
      </c>
      <c r="K48" s="18" t="str">
        <f t="shared" si="16"/>
        <v/>
      </c>
      <c r="L48" s="18" t="str">
        <f t="shared" si="4"/>
        <v/>
      </c>
      <c r="M48" s="18" t="str">
        <f t="shared" si="5"/>
        <v/>
      </c>
      <c r="N48" s="37" t="str">
        <f t="shared" si="6"/>
        <v/>
      </c>
      <c r="O48" s="38" t="str">
        <f t="shared" si="7"/>
        <v/>
      </c>
      <c r="P48" s="38" t="str">
        <f t="shared" si="8"/>
        <v/>
      </c>
      <c r="Q48" s="38" t="str">
        <f t="shared" si="9"/>
        <v/>
      </c>
      <c r="R48" s="37" t="str">
        <f t="shared" si="10"/>
        <v/>
      </c>
      <c r="S48" s="38" t="str">
        <f t="shared" si="11"/>
        <v/>
      </c>
      <c r="T48" s="38" t="str">
        <f t="shared" si="12"/>
        <v/>
      </c>
      <c r="U48" s="39" t="str">
        <f t="shared" si="13"/>
        <v/>
      </c>
      <c r="V48" s="69" t="str">
        <f t="shared" si="14"/>
        <v/>
      </c>
      <c r="W48" s="38"/>
    </row>
    <row r="49" spans="1:23" hidden="1">
      <c r="A49" s="6">
        <v>41</v>
      </c>
      <c r="B49" s="79"/>
      <c r="C49" s="80"/>
      <c r="D49" s="81"/>
      <c r="E49" s="40"/>
      <c r="F49" s="47"/>
      <c r="G49" s="48"/>
      <c r="H49" s="48"/>
      <c r="I49" s="49"/>
      <c r="J49" s="68" t="str">
        <f t="shared" si="15"/>
        <v/>
      </c>
      <c r="K49" s="18" t="str">
        <f t="shared" si="16"/>
        <v/>
      </c>
      <c r="L49" s="18" t="str">
        <f t="shared" si="4"/>
        <v/>
      </c>
      <c r="M49" s="18" t="str">
        <f t="shared" si="5"/>
        <v/>
      </c>
      <c r="N49" s="37" t="str">
        <f t="shared" si="6"/>
        <v/>
      </c>
      <c r="O49" s="38" t="str">
        <f t="shared" si="7"/>
        <v/>
      </c>
      <c r="P49" s="38" t="str">
        <f t="shared" si="8"/>
        <v/>
      </c>
      <c r="Q49" s="38" t="str">
        <f t="shared" si="9"/>
        <v/>
      </c>
      <c r="R49" s="37" t="str">
        <f t="shared" si="10"/>
        <v/>
      </c>
      <c r="S49" s="38" t="str">
        <f t="shared" si="11"/>
        <v/>
      </c>
      <c r="T49" s="38" t="str">
        <f t="shared" si="12"/>
        <v/>
      </c>
      <c r="U49" s="39" t="str">
        <f t="shared" si="13"/>
        <v/>
      </c>
      <c r="V49" s="69" t="str">
        <f t="shared" si="14"/>
        <v/>
      </c>
      <c r="W49" s="38"/>
    </row>
    <row r="50" spans="1:23" hidden="1">
      <c r="A50" s="6">
        <v>42</v>
      </c>
      <c r="B50" s="79"/>
      <c r="C50" s="80"/>
      <c r="D50" s="81"/>
      <c r="E50" s="40"/>
      <c r="F50" s="47"/>
      <c r="G50" s="48"/>
      <c r="H50" s="48"/>
      <c r="I50" s="49"/>
      <c r="J50" s="68" t="str">
        <f t="shared" si="15"/>
        <v/>
      </c>
      <c r="K50" s="18" t="str">
        <f t="shared" si="16"/>
        <v/>
      </c>
      <c r="L50" s="18" t="str">
        <f t="shared" si="4"/>
        <v/>
      </c>
      <c r="M50" s="18" t="str">
        <f t="shared" si="5"/>
        <v/>
      </c>
      <c r="N50" s="37" t="str">
        <f t="shared" si="6"/>
        <v/>
      </c>
      <c r="O50" s="38" t="str">
        <f t="shared" si="7"/>
        <v/>
      </c>
      <c r="P50" s="38" t="str">
        <f t="shared" si="8"/>
        <v/>
      </c>
      <c r="Q50" s="38" t="str">
        <f t="shared" si="9"/>
        <v/>
      </c>
      <c r="R50" s="37" t="str">
        <f t="shared" si="10"/>
        <v/>
      </c>
      <c r="S50" s="38" t="str">
        <f t="shared" si="11"/>
        <v/>
      </c>
      <c r="T50" s="38" t="str">
        <f t="shared" si="12"/>
        <v/>
      </c>
      <c r="U50" s="39" t="str">
        <f t="shared" si="13"/>
        <v/>
      </c>
      <c r="V50" s="69" t="str">
        <f t="shared" si="14"/>
        <v/>
      </c>
      <c r="W50" s="38"/>
    </row>
    <row r="51" spans="1:23" hidden="1">
      <c r="A51" s="6">
        <v>43</v>
      </c>
      <c r="B51" s="79"/>
      <c r="C51" s="80"/>
      <c r="D51" s="81"/>
      <c r="E51" s="40"/>
      <c r="F51" s="47"/>
      <c r="G51" s="48"/>
      <c r="H51" s="48"/>
      <c r="I51" s="49"/>
      <c r="J51" s="68" t="str">
        <f t="shared" si="15"/>
        <v/>
      </c>
      <c r="K51" s="18" t="str">
        <f t="shared" si="16"/>
        <v/>
      </c>
      <c r="L51" s="18" t="str">
        <f t="shared" si="4"/>
        <v/>
      </c>
      <c r="M51" s="18" t="str">
        <f t="shared" si="5"/>
        <v/>
      </c>
      <c r="N51" s="37" t="str">
        <f t="shared" si="6"/>
        <v/>
      </c>
      <c r="O51" s="38" t="str">
        <f t="shared" si="7"/>
        <v/>
      </c>
      <c r="P51" s="38" t="str">
        <f t="shared" si="8"/>
        <v/>
      </c>
      <c r="Q51" s="38" t="str">
        <f t="shared" si="9"/>
        <v/>
      </c>
      <c r="R51" s="37" t="str">
        <f t="shared" si="10"/>
        <v/>
      </c>
      <c r="S51" s="38" t="str">
        <f t="shared" si="11"/>
        <v/>
      </c>
      <c r="T51" s="38" t="str">
        <f t="shared" si="12"/>
        <v/>
      </c>
      <c r="U51" s="39" t="str">
        <f t="shared" si="13"/>
        <v/>
      </c>
      <c r="V51" s="69" t="str">
        <f t="shared" si="14"/>
        <v/>
      </c>
      <c r="W51" s="38"/>
    </row>
    <row r="52" spans="1:23" hidden="1">
      <c r="A52" s="6">
        <v>44</v>
      </c>
      <c r="B52" s="79"/>
      <c r="C52" s="80"/>
      <c r="D52" s="81"/>
      <c r="E52" s="40"/>
      <c r="F52" s="47"/>
      <c r="G52" s="48"/>
      <c r="H52" s="48"/>
      <c r="I52" s="49"/>
      <c r="J52" s="68" t="str">
        <f t="shared" si="15"/>
        <v/>
      </c>
      <c r="K52" s="18" t="str">
        <f t="shared" si="16"/>
        <v/>
      </c>
      <c r="L52" s="18" t="str">
        <f t="shared" si="4"/>
        <v/>
      </c>
      <c r="M52" s="18" t="str">
        <f t="shared" si="5"/>
        <v/>
      </c>
      <c r="N52" s="37" t="str">
        <f t="shared" si="6"/>
        <v/>
      </c>
      <c r="O52" s="38" t="str">
        <f t="shared" si="7"/>
        <v/>
      </c>
      <c r="P52" s="38" t="str">
        <f t="shared" si="8"/>
        <v/>
      </c>
      <c r="Q52" s="38" t="str">
        <f t="shared" si="9"/>
        <v/>
      </c>
      <c r="R52" s="37" t="str">
        <f t="shared" si="10"/>
        <v/>
      </c>
      <c r="S52" s="38" t="str">
        <f t="shared" si="11"/>
        <v/>
      </c>
      <c r="T52" s="38" t="str">
        <f t="shared" si="12"/>
        <v/>
      </c>
      <c r="U52" s="39" t="str">
        <f t="shared" si="13"/>
        <v/>
      </c>
      <c r="V52" s="69" t="str">
        <f t="shared" si="14"/>
        <v/>
      </c>
      <c r="W52" s="38"/>
    </row>
    <row r="53" spans="1:23" hidden="1">
      <c r="A53" s="6">
        <v>45</v>
      </c>
      <c r="B53" s="79"/>
      <c r="C53" s="80"/>
      <c r="D53" s="81"/>
      <c r="E53" s="40"/>
      <c r="F53" s="47"/>
      <c r="G53" s="48"/>
      <c r="H53" s="48"/>
      <c r="I53" s="49"/>
      <c r="J53" s="68" t="str">
        <f t="shared" si="15"/>
        <v/>
      </c>
      <c r="K53" s="18" t="str">
        <f t="shared" si="16"/>
        <v/>
      </c>
      <c r="L53" s="18" t="str">
        <f t="shared" si="4"/>
        <v/>
      </c>
      <c r="M53" s="18" t="str">
        <f t="shared" si="5"/>
        <v/>
      </c>
      <c r="N53" s="37" t="str">
        <f t="shared" si="6"/>
        <v/>
      </c>
      <c r="O53" s="38" t="str">
        <f t="shared" si="7"/>
        <v/>
      </c>
      <c r="P53" s="38" t="str">
        <f t="shared" si="8"/>
        <v/>
      </c>
      <c r="Q53" s="38" t="str">
        <f t="shared" si="9"/>
        <v/>
      </c>
      <c r="R53" s="37" t="str">
        <f t="shared" si="10"/>
        <v/>
      </c>
      <c r="S53" s="38" t="str">
        <f t="shared" si="11"/>
        <v/>
      </c>
      <c r="T53" s="38" t="str">
        <f t="shared" si="12"/>
        <v/>
      </c>
      <c r="U53" s="39" t="str">
        <f t="shared" si="13"/>
        <v/>
      </c>
      <c r="V53" s="69" t="str">
        <f t="shared" si="14"/>
        <v/>
      </c>
      <c r="W53" s="38"/>
    </row>
    <row r="54" spans="1:23" hidden="1">
      <c r="A54" s="6">
        <v>46</v>
      </c>
      <c r="B54" s="79"/>
      <c r="C54" s="80"/>
      <c r="D54" s="81"/>
      <c r="E54" s="40"/>
      <c r="F54" s="47"/>
      <c r="G54" s="48"/>
      <c r="H54" s="48"/>
      <c r="I54" s="49"/>
      <c r="J54" s="68" t="str">
        <f t="shared" si="15"/>
        <v/>
      </c>
      <c r="K54" s="18" t="str">
        <f t="shared" si="16"/>
        <v/>
      </c>
      <c r="L54" s="18" t="str">
        <f t="shared" si="4"/>
        <v/>
      </c>
      <c r="M54" s="18" t="str">
        <f t="shared" si="5"/>
        <v/>
      </c>
      <c r="N54" s="37" t="str">
        <f t="shared" si="6"/>
        <v/>
      </c>
      <c r="O54" s="38" t="str">
        <f t="shared" si="7"/>
        <v/>
      </c>
      <c r="P54" s="38" t="str">
        <f t="shared" si="8"/>
        <v/>
      </c>
      <c r="Q54" s="38" t="str">
        <f t="shared" si="9"/>
        <v/>
      </c>
      <c r="R54" s="37" t="str">
        <f t="shared" si="10"/>
        <v/>
      </c>
      <c r="S54" s="38" t="str">
        <f t="shared" si="11"/>
        <v/>
      </c>
      <c r="T54" s="38" t="str">
        <f t="shared" si="12"/>
        <v/>
      </c>
      <c r="U54" s="39" t="str">
        <f t="shared" si="13"/>
        <v/>
      </c>
      <c r="V54" s="69" t="str">
        <f t="shared" si="14"/>
        <v/>
      </c>
      <c r="W54" s="38"/>
    </row>
    <row r="55" spans="1:23" hidden="1">
      <c r="A55" s="6">
        <v>47</v>
      </c>
      <c r="B55" s="79"/>
      <c r="C55" s="80"/>
      <c r="D55" s="81"/>
      <c r="E55" s="40"/>
      <c r="F55" s="47"/>
      <c r="G55" s="48"/>
      <c r="H55" s="48"/>
      <c r="I55" s="49"/>
      <c r="J55" s="68" t="str">
        <f t="shared" si="15"/>
        <v/>
      </c>
      <c r="K55" s="18" t="str">
        <f t="shared" si="16"/>
        <v/>
      </c>
      <c r="L55" s="18" t="str">
        <f t="shared" si="4"/>
        <v/>
      </c>
      <c r="M55" s="18" t="str">
        <f t="shared" si="5"/>
        <v/>
      </c>
      <c r="N55" s="37" t="str">
        <f t="shared" si="6"/>
        <v/>
      </c>
      <c r="O55" s="38" t="str">
        <f t="shared" si="7"/>
        <v/>
      </c>
      <c r="P55" s="38" t="str">
        <f t="shared" si="8"/>
        <v/>
      </c>
      <c r="Q55" s="38" t="str">
        <f t="shared" si="9"/>
        <v/>
      </c>
      <c r="R55" s="37" t="str">
        <f t="shared" si="10"/>
        <v/>
      </c>
      <c r="S55" s="38" t="str">
        <f t="shared" si="11"/>
        <v/>
      </c>
      <c r="T55" s="38" t="str">
        <f t="shared" si="12"/>
        <v/>
      </c>
      <c r="U55" s="39" t="str">
        <f t="shared" si="13"/>
        <v/>
      </c>
      <c r="V55" s="69" t="str">
        <f t="shared" si="14"/>
        <v/>
      </c>
      <c r="W55" s="38"/>
    </row>
    <row r="56" spans="1:23" hidden="1">
      <c r="A56" s="6">
        <v>48</v>
      </c>
      <c r="B56" s="79"/>
      <c r="C56" s="80"/>
      <c r="D56" s="81"/>
      <c r="E56" s="40"/>
      <c r="F56" s="47"/>
      <c r="G56" s="48"/>
      <c r="H56" s="48"/>
      <c r="I56" s="49"/>
      <c r="J56" s="68" t="str">
        <f t="shared" si="15"/>
        <v/>
      </c>
      <c r="K56" s="18" t="str">
        <f t="shared" si="16"/>
        <v/>
      </c>
      <c r="L56" s="18" t="str">
        <f t="shared" si="4"/>
        <v/>
      </c>
      <c r="M56" s="18" t="str">
        <f t="shared" si="5"/>
        <v/>
      </c>
      <c r="N56" s="37" t="str">
        <f t="shared" si="6"/>
        <v/>
      </c>
      <c r="O56" s="38" t="str">
        <f t="shared" si="7"/>
        <v/>
      </c>
      <c r="P56" s="38" t="str">
        <f t="shared" si="8"/>
        <v/>
      </c>
      <c r="Q56" s="38" t="str">
        <f t="shared" si="9"/>
        <v/>
      </c>
      <c r="R56" s="37" t="str">
        <f t="shared" si="10"/>
        <v/>
      </c>
      <c r="S56" s="38" t="str">
        <f t="shared" si="11"/>
        <v/>
      </c>
      <c r="T56" s="38" t="str">
        <f t="shared" si="12"/>
        <v/>
      </c>
      <c r="U56" s="39" t="str">
        <f t="shared" si="13"/>
        <v/>
      </c>
      <c r="V56" s="69" t="str">
        <f t="shared" si="14"/>
        <v/>
      </c>
      <c r="W56" s="38"/>
    </row>
    <row r="57" spans="1:23" hidden="1">
      <c r="A57" s="6">
        <v>49</v>
      </c>
      <c r="B57" s="79"/>
      <c r="C57" s="80"/>
      <c r="D57" s="81"/>
      <c r="E57" s="40"/>
      <c r="F57" s="47"/>
      <c r="G57" s="48"/>
      <c r="H57" s="48"/>
      <c r="I57" s="49"/>
      <c r="J57" s="68" t="str">
        <f t="shared" si="15"/>
        <v/>
      </c>
      <c r="K57" s="18" t="str">
        <f t="shared" si="16"/>
        <v/>
      </c>
      <c r="L57" s="18" t="str">
        <f t="shared" si="4"/>
        <v/>
      </c>
      <c r="M57" s="18" t="str">
        <f t="shared" si="5"/>
        <v/>
      </c>
      <c r="N57" s="37" t="str">
        <f t="shared" si="6"/>
        <v/>
      </c>
      <c r="O57" s="38" t="str">
        <f t="shared" si="7"/>
        <v/>
      </c>
      <c r="P57" s="38" t="str">
        <f t="shared" si="8"/>
        <v/>
      </c>
      <c r="Q57" s="38" t="str">
        <f t="shared" si="9"/>
        <v/>
      </c>
      <c r="R57" s="37" t="str">
        <f t="shared" si="10"/>
        <v/>
      </c>
      <c r="S57" s="38" t="str">
        <f t="shared" si="11"/>
        <v/>
      </c>
      <c r="T57" s="38" t="str">
        <f t="shared" si="12"/>
        <v/>
      </c>
      <c r="U57" s="39" t="str">
        <f t="shared" si="13"/>
        <v/>
      </c>
      <c r="V57" s="69" t="str">
        <f t="shared" si="14"/>
        <v/>
      </c>
      <c r="W57" s="38"/>
    </row>
    <row r="58" spans="1:23" hidden="1">
      <c r="A58" s="6">
        <v>50</v>
      </c>
      <c r="B58" s="79"/>
      <c r="C58" s="80"/>
      <c r="D58" s="81"/>
      <c r="E58" s="40"/>
      <c r="F58" s="47"/>
      <c r="G58" s="48"/>
      <c r="H58" s="48"/>
      <c r="I58" s="49"/>
      <c r="J58" s="68" t="str">
        <f t="shared" ref="J58:J108" si="17">IF(F58="","",J57+R58)</f>
        <v/>
      </c>
      <c r="K58" s="18" t="str">
        <f t="shared" ref="K58:K108" si="18">IF(G58="","",K57+S58)</f>
        <v/>
      </c>
      <c r="L58" s="18" t="str">
        <f t="shared" ref="L58:L108" si="19">IF(H58="","",L57+T58)</f>
        <v/>
      </c>
      <c r="M58" s="18" t="str">
        <f t="shared" ref="M58:M108" si="20">IF(I58="","",M57+U58)</f>
        <v/>
      </c>
      <c r="N58" s="37" t="str">
        <f t="shared" si="6"/>
        <v/>
      </c>
      <c r="O58" s="38" t="str">
        <f t="shared" si="7"/>
        <v/>
      </c>
      <c r="P58" s="38" t="str">
        <f t="shared" si="8"/>
        <v/>
      </c>
      <c r="Q58" s="38" t="str">
        <f t="shared" si="9"/>
        <v/>
      </c>
      <c r="R58" s="37" t="str">
        <f t="shared" si="10"/>
        <v/>
      </c>
      <c r="S58" s="38" t="str">
        <f t="shared" si="11"/>
        <v/>
      </c>
      <c r="T58" s="38" t="str">
        <f t="shared" si="12"/>
        <v/>
      </c>
      <c r="U58" s="39" t="str">
        <f t="shared" si="13"/>
        <v/>
      </c>
      <c r="V58" s="69" t="str">
        <f t="shared" si="14"/>
        <v/>
      </c>
      <c r="W58" s="38"/>
    </row>
    <row r="59" spans="1:23" hidden="1">
      <c r="A59" s="6">
        <v>51</v>
      </c>
      <c r="B59" s="79"/>
      <c r="C59" s="80"/>
      <c r="D59" s="81"/>
      <c r="E59" s="40"/>
      <c r="F59" s="47"/>
      <c r="G59" s="48"/>
      <c r="H59" s="48"/>
      <c r="I59" s="49"/>
      <c r="J59" s="68" t="str">
        <f t="shared" si="17"/>
        <v/>
      </c>
      <c r="K59" s="18" t="str">
        <f t="shared" si="18"/>
        <v/>
      </c>
      <c r="L59" s="18" t="str">
        <f t="shared" si="19"/>
        <v/>
      </c>
      <c r="M59" s="18" t="str">
        <f t="shared" si="20"/>
        <v/>
      </c>
      <c r="N59" s="37" t="str">
        <f t="shared" si="6"/>
        <v/>
      </c>
      <c r="O59" s="38" t="str">
        <f t="shared" si="7"/>
        <v/>
      </c>
      <c r="P59" s="38" t="str">
        <f t="shared" si="8"/>
        <v/>
      </c>
      <c r="Q59" s="38" t="str">
        <f t="shared" si="9"/>
        <v/>
      </c>
      <c r="R59" s="37" t="str">
        <f t="shared" si="10"/>
        <v/>
      </c>
      <c r="S59" s="38" t="str">
        <f t="shared" si="11"/>
        <v/>
      </c>
      <c r="T59" s="38" t="str">
        <f t="shared" si="12"/>
        <v/>
      </c>
      <c r="U59" s="39" t="str">
        <f t="shared" si="13"/>
        <v/>
      </c>
      <c r="V59" s="69" t="str">
        <f t="shared" si="14"/>
        <v/>
      </c>
      <c r="W59" s="38"/>
    </row>
    <row r="60" spans="1:23" hidden="1">
      <c r="A60" s="6">
        <v>52</v>
      </c>
      <c r="B60" s="79"/>
      <c r="C60" s="80"/>
      <c r="D60" s="81"/>
      <c r="E60" s="40"/>
      <c r="F60" s="47"/>
      <c r="G60" s="48"/>
      <c r="H60" s="48"/>
      <c r="I60" s="49"/>
      <c r="J60" s="68" t="str">
        <f t="shared" si="17"/>
        <v/>
      </c>
      <c r="K60" s="18" t="str">
        <f t="shared" si="18"/>
        <v/>
      </c>
      <c r="L60" s="18" t="str">
        <f t="shared" si="19"/>
        <v/>
      </c>
      <c r="M60" s="18" t="str">
        <f t="shared" si="20"/>
        <v/>
      </c>
      <c r="N60" s="37" t="str">
        <f t="shared" si="6"/>
        <v/>
      </c>
      <c r="O60" s="38" t="str">
        <f t="shared" si="7"/>
        <v/>
      </c>
      <c r="P60" s="38" t="str">
        <f t="shared" si="8"/>
        <v/>
      </c>
      <c r="Q60" s="38" t="str">
        <f t="shared" si="9"/>
        <v/>
      </c>
      <c r="R60" s="37" t="str">
        <f t="shared" si="10"/>
        <v/>
      </c>
      <c r="S60" s="38" t="str">
        <f t="shared" si="11"/>
        <v/>
      </c>
      <c r="T60" s="38" t="str">
        <f t="shared" si="12"/>
        <v/>
      </c>
      <c r="U60" s="39" t="str">
        <f t="shared" si="13"/>
        <v/>
      </c>
      <c r="V60" s="69" t="str">
        <f t="shared" si="14"/>
        <v/>
      </c>
      <c r="W60" s="38"/>
    </row>
    <row r="61" spans="1:23" hidden="1">
      <c r="A61" s="6">
        <v>53</v>
      </c>
      <c r="B61" s="79"/>
      <c r="C61" s="80"/>
      <c r="D61" s="81"/>
      <c r="E61" s="40"/>
      <c r="F61" s="47"/>
      <c r="G61" s="48"/>
      <c r="H61" s="48"/>
      <c r="I61" s="49"/>
      <c r="J61" s="68" t="str">
        <f t="shared" si="17"/>
        <v/>
      </c>
      <c r="K61" s="18" t="str">
        <f t="shared" si="18"/>
        <v/>
      </c>
      <c r="L61" s="18" t="str">
        <f t="shared" si="19"/>
        <v/>
      </c>
      <c r="M61" s="18" t="str">
        <f t="shared" si="20"/>
        <v/>
      </c>
      <c r="N61" s="37" t="str">
        <f t="shared" si="6"/>
        <v/>
      </c>
      <c r="O61" s="38" t="str">
        <f t="shared" si="7"/>
        <v/>
      </c>
      <c r="P61" s="38" t="str">
        <f t="shared" si="8"/>
        <v/>
      </c>
      <c r="Q61" s="38" t="str">
        <f t="shared" si="9"/>
        <v/>
      </c>
      <c r="R61" s="37" t="str">
        <f t="shared" si="10"/>
        <v/>
      </c>
      <c r="S61" s="38" t="str">
        <f t="shared" si="11"/>
        <v/>
      </c>
      <c r="T61" s="38" t="str">
        <f t="shared" si="12"/>
        <v/>
      </c>
      <c r="U61" s="39" t="str">
        <f t="shared" si="13"/>
        <v/>
      </c>
      <c r="V61" s="69" t="str">
        <f t="shared" si="14"/>
        <v/>
      </c>
      <c r="W61" s="38"/>
    </row>
    <row r="62" spans="1:23" hidden="1">
      <c r="A62" s="6">
        <v>54</v>
      </c>
      <c r="B62" s="79"/>
      <c r="C62" s="80"/>
      <c r="D62" s="81"/>
      <c r="E62" s="40"/>
      <c r="F62" s="47"/>
      <c r="G62" s="48"/>
      <c r="H62" s="48"/>
      <c r="I62" s="49"/>
      <c r="J62" s="68" t="str">
        <f t="shared" si="17"/>
        <v/>
      </c>
      <c r="K62" s="18" t="str">
        <f t="shared" si="18"/>
        <v/>
      </c>
      <c r="L62" s="18" t="str">
        <f t="shared" si="19"/>
        <v/>
      </c>
      <c r="M62" s="18" t="str">
        <f t="shared" si="20"/>
        <v/>
      </c>
      <c r="N62" s="37" t="str">
        <f t="shared" si="6"/>
        <v/>
      </c>
      <c r="O62" s="38" t="str">
        <f t="shared" si="7"/>
        <v/>
      </c>
      <c r="P62" s="38" t="str">
        <f t="shared" si="8"/>
        <v/>
      </c>
      <c r="Q62" s="38" t="str">
        <f t="shared" si="9"/>
        <v/>
      </c>
      <c r="R62" s="37" t="str">
        <f t="shared" si="10"/>
        <v/>
      </c>
      <c r="S62" s="38" t="str">
        <f t="shared" si="11"/>
        <v/>
      </c>
      <c r="T62" s="38" t="str">
        <f t="shared" si="12"/>
        <v/>
      </c>
      <c r="U62" s="39" t="str">
        <f t="shared" si="13"/>
        <v/>
      </c>
      <c r="V62" s="69" t="str">
        <f t="shared" si="14"/>
        <v/>
      </c>
      <c r="W62" s="38"/>
    </row>
    <row r="63" spans="1:23" hidden="1">
      <c r="A63" s="6">
        <v>55</v>
      </c>
      <c r="B63" s="79"/>
      <c r="C63" s="80"/>
      <c r="D63" s="81"/>
      <c r="E63" s="40"/>
      <c r="F63" s="47"/>
      <c r="G63" s="48"/>
      <c r="H63" s="48"/>
      <c r="I63" s="49"/>
      <c r="J63" s="68" t="str">
        <f t="shared" si="17"/>
        <v/>
      </c>
      <c r="K63" s="18" t="str">
        <f t="shared" si="18"/>
        <v/>
      </c>
      <c r="L63" s="18" t="str">
        <f t="shared" si="19"/>
        <v/>
      </c>
      <c r="M63" s="18" t="str">
        <f t="shared" si="20"/>
        <v/>
      </c>
      <c r="N63" s="37" t="str">
        <f t="shared" si="6"/>
        <v/>
      </c>
      <c r="O63" s="38" t="str">
        <f t="shared" si="7"/>
        <v/>
      </c>
      <c r="P63" s="38" t="str">
        <f t="shared" si="8"/>
        <v/>
      </c>
      <c r="Q63" s="38" t="str">
        <f t="shared" si="9"/>
        <v/>
      </c>
      <c r="R63" s="37" t="str">
        <f t="shared" si="10"/>
        <v/>
      </c>
      <c r="S63" s="38" t="str">
        <f t="shared" si="11"/>
        <v/>
      </c>
      <c r="T63" s="38" t="str">
        <f t="shared" si="12"/>
        <v/>
      </c>
      <c r="U63" s="39" t="str">
        <f t="shared" si="13"/>
        <v/>
      </c>
      <c r="V63" s="69" t="str">
        <f t="shared" si="14"/>
        <v/>
      </c>
      <c r="W63" s="38"/>
    </row>
    <row r="64" spans="1:23" hidden="1">
      <c r="A64" s="6">
        <v>56</v>
      </c>
      <c r="B64" s="79"/>
      <c r="C64" s="80"/>
      <c r="D64" s="81"/>
      <c r="E64" s="40"/>
      <c r="F64" s="47"/>
      <c r="G64" s="48"/>
      <c r="H64" s="48"/>
      <c r="I64" s="49"/>
      <c r="J64" s="68" t="str">
        <f t="shared" si="17"/>
        <v/>
      </c>
      <c r="K64" s="18" t="str">
        <f t="shared" si="18"/>
        <v/>
      </c>
      <c r="L64" s="18" t="str">
        <f t="shared" si="19"/>
        <v/>
      </c>
      <c r="M64" s="18" t="str">
        <f t="shared" si="20"/>
        <v/>
      </c>
      <c r="N64" s="37" t="str">
        <f t="shared" si="6"/>
        <v/>
      </c>
      <c r="O64" s="38" t="str">
        <f t="shared" si="7"/>
        <v/>
      </c>
      <c r="P64" s="38" t="str">
        <f t="shared" si="8"/>
        <v/>
      </c>
      <c r="Q64" s="38" t="str">
        <f t="shared" si="9"/>
        <v/>
      </c>
      <c r="R64" s="37" t="str">
        <f t="shared" si="10"/>
        <v/>
      </c>
      <c r="S64" s="38" t="str">
        <f t="shared" si="11"/>
        <v/>
      </c>
      <c r="T64" s="38" t="str">
        <f t="shared" si="12"/>
        <v/>
      </c>
      <c r="U64" s="39" t="str">
        <f t="shared" si="13"/>
        <v/>
      </c>
      <c r="V64" s="69" t="str">
        <f t="shared" si="14"/>
        <v/>
      </c>
      <c r="W64" s="38"/>
    </row>
    <row r="65" spans="1:23" hidden="1">
      <c r="A65" s="6">
        <v>57</v>
      </c>
      <c r="B65" s="79"/>
      <c r="C65" s="80"/>
      <c r="D65" s="81"/>
      <c r="E65" s="40"/>
      <c r="F65" s="47"/>
      <c r="G65" s="48"/>
      <c r="H65" s="48"/>
      <c r="I65" s="49"/>
      <c r="J65" s="68" t="str">
        <f t="shared" si="17"/>
        <v/>
      </c>
      <c r="K65" s="18" t="str">
        <f t="shared" si="18"/>
        <v/>
      </c>
      <c r="L65" s="18" t="str">
        <f t="shared" si="19"/>
        <v/>
      </c>
      <c r="M65" s="18" t="str">
        <f t="shared" si="20"/>
        <v/>
      </c>
      <c r="N65" s="37" t="str">
        <f t="shared" si="6"/>
        <v/>
      </c>
      <c r="O65" s="38" t="str">
        <f t="shared" si="7"/>
        <v/>
      </c>
      <c r="P65" s="38" t="str">
        <f t="shared" si="8"/>
        <v/>
      </c>
      <c r="Q65" s="38" t="str">
        <f t="shared" si="9"/>
        <v/>
      </c>
      <c r="R65" s="37" t="str">
        <f t="shared" si="10"/>
        <v/>
      </c>
      <c r="S65" s="38" t="str">
        <f t="shared" si="11"/>
        <v/>
      </c>
      <c r="T65" s="38" t="str">
        <f t="shared" si="12"/>
        <v/>
      </c>
      <c r="U65" s="39" t="str">
        <f t="shared" si="13"/>
        <v/>
      </c>
      <c r="V65" s="69" t="str">
        <f t="shared" si="14"/>
        <v/>
      </c>
      <c r="W65" s="38"/>
    </row>
    <row r="66" spans="1:23" hidden="1">
      <c r="A66" s="6">
        <v>58</v>
      </c>
      <c r="B66" s="79"/>
      <c r="C66" s="80"/>
      <c r="D66" s="81"/>
      <c r="E66" s="40"/>
      <c r="F66" s="47"/>
      <c r="G66" s="48"/>
      <c r="H66" s="48"/>
      <c r="I66" s="49"/>
      <c r="J66" s="68" t="str">
        <f t="shared" si="17"/>
        <v/>
      </c>
      <c r="K66" s="18" t="str">
        <f t="shared" si="18"/>
        <v/>
      </c>
      <c r="L66" s="18" t="str">
        <f t="shared" si="19"/>
        <v/>
      </c>
      <c r="M66" s="18" t="str">
        <f t="shared" si="20"/>
        <v/>
      </c>
      <c r="N66" s="37" t="str">
        <f t="shared" si="6"/>
        <v/>
      </c>
      <c r="O66" s="38" t="str">
        <f t="shared" si="7"/>
        <v/>
      </c>
      <c r="P66" s="38" t="str">
        <f t="shared" si="8"/>
        <v/>
      </c>
      <c r="Q66" s="38" t="str">
        <f t="shared" si="9"/>
        <v/>
      </c>
      <c r="R66" s="37" t="str">
        <f t="shared" si="10"/>
        <v/>
      </c>
      <c r="S66" s="38" t="str">
        <f t="shared" si="11"/>
        <v/>
      </c>
      <c r="T66" s="38" t="str">
        <f t="shared" si="12"/>
        <v/>
      </c>
      <c r="U66" s="39" t="str">
        <f t="shared" si="13"/>
        <v/>
      </c>
      <c r="V66" s="69" t="str">
        <f t="shared" si="14"/>
        <v/>
      </c>
      <c r="W66" s="38"/>
    </row>
    <row r="67" spans="1:23" hidden="1">
      <c r="A67" s="6">
        <v>59</v>
      </c>
      <c r="B67" s="79"/>
      <c r="C67" s="80"/>
      <c r="D67" s="81"/>
      <c r="E67" s="40"/>
      <c r="F67" s="47"/>
      <c r="G67" s="48"/>
      <c r="H67" s="48"/>
      <c r="I67" s="49"/>
      <c r="J67" s="68" t="str">
        <f t="shared" si="17"/>
        <v/>
      </c>
      <c r="K67" s="18" t="str">
        <f t="shared" si="18"/>
        <v/>
      </c>
      <c r="L67" s="18" t="str">
        <f t="shared" si="19"/>
        <v/>
      </c>
      <c r="M67" s="18" t="str">
        <f t="shared" si="20"/>
        <v/>
      </c>
      <c r="N67" s="37" t="str">
        <f t="shared" si="6"/>
        <v/>
      </c>
      <c r="O67" s="38" t="str">
        <f t="shared" si="7"/>
        <v/>
      </c>
      <c r="P67" s="38" t="str">
        <f t="shared" si="8"/>
        <v/>
      </c>
      <c r="Q67" s="38" t="str">
        <f t="shared" si="9"/>
        <v/>
      </c>
      <c r="R67" s="37" t="str">
        <f t="shared" si="10"/>
        <v/>
      </c>
      <c r="S67" s="38" t="str">
        <f t="shared" si="11"/>
        <v/>
      </c>
      <c r="T67" s="38" t="str">
        <f t="shared" si="12"/>
        <v/>
      </c>
      <c r="U67" s="39" t="str">
        <f t="shared" si="13"/>
        <v/>
      </c>
      <c r="V67" s="69" t="str">
        <f t="shared" si="14"/>
        <v/>
      </c>
      <c r="W67" s="38"/>
    </row>
    <row r="68" spans="1:23" hidden="1">
      <c r="A68" s="6">
        <v>60</v>
      </c>
      <c r="B68" s="79"/>
      <c r="C68" s="80"/>
      <c r="D68" s="81"/>
      <c r="E68" s="40"/>
      <c r="F68" s="47"/>
      <c r="G68" s="48"/>
      <c r="H68" s="48"/>
      <c r="I68" s="49"/>
      <c r="J68" s="68" t="str">
        <f t="shared" si="17"/>
        <v/>
      </c>
      <c r="K68" s="18" t="str">
        <f t="shared" si="18"/>
        <v/>
      </c>
      <c r="L68" s="18" t="str">
        <f t="shared" si="19"/>
        <v/>
      </c>
      <c r="M68" s="18" t="str">
        <f t="shared" si="20"/>
        <v/>
      </c>
      <c r="N68" s="37" t="str">
        <f t="shared" si="6"/>
        <v/>
      </c>
      <c r="O68" s="38" t="str">
        <f t="shared" si="7"/>
        <v/>
      </c>
      <c r="P68" s="38" t="str">
        <f t="shared" si="8"/>
        <v/>
      </c>
      <c r="Q68" s="38" t="str">
        <f t="shared" si="9"/>
        <v/>
      </c>
      <c r="R68" s="37" t="str">
        <f t="shared" si="10"/>
        <v/>
      </c>
      <c r="S68" s="38" t="str">
        <f t="shared" si="11"/>
        <v/>
      </c>
      <c r="T68" s="38" t="str">
        <f t="shared" si="12"/>
        <v/>
      </c>
      <c r="U68" s="39" t="str">
        <f t="shared" si="13"/>
        <v/>
      </c>
      <c r="V68" s="69" t="str">
        <f t="shared" si="14"/>
        <v/>
      </c>
      <c r="W68" s="38"/>
    </row>
    <row r="69" spans="1:23" hidden="1">
      <c r="A69" s="6">
        <v>61</v>
      </c>
      <c r="B69" s="79"/>
      <c r="C69" s="80"/>
      <c r="D69" s="81"/>
      <c r="E69" s="40"/>
      <c r="F69" s="47"/>
      <c r="G69" s="48"/>
      <c r="H69" s="48"/>
      <c r="I69" s="49"/>
      <c r="J69" s="68" t="str">
        <f t="shared" si="17"/>
        <v/>
      </c>
      <c r="K69" s="18" t="str">
        <f t="shared" si="18"/>
        <v/>
      </c>
      <c r="L69" s="18" t="str">
        <f t="shared" si="19"/>
        <v/>
      </c>
      <c r="M69" s="18" t="str">
        <f t="shared" si="20"/>
        <v/>
      </c>
      <c r="N69" s="37" t="str">
        <f t="shared" si="6"/>
        <v/>
      </c>
      <c r="O69" s="38" t="str">
        <f t="shared" si="7"/>
        <v/>
      </c>
      <c r="P69" s="38" t="str">
        <f t="shared" si="8"/>
        <v/>
      </c>
      <c r="Q69" s="38" t="str">
        <f t="shared" si="9"/>
        <v/>
      </c>
      <c r="R69" s="37" t="str">
        <f t="shared" si="10"/>
        <v/>
      </c>
      <c r="S69" s="38" t="str">
        <f t="shared" si="11"/>
        <v/>
      </c>
      <c r="T69" s="38" t="str">
        <f t="shared" si="12"/>
        <v/>
      </c>
      <c r="U69" s="39" t="str">
        <f t="shared" si="13"/>
        <v/>
      </c>
      <c r="V69" s="69" t="str">
        <f t="shared" si="14"/>
        <v/>
      </c>
      <c r="W69" s="38"/>
    </row>
    <row r="70" spans="1:23" hidden="1">
      <c r="A70" s="6">
        <v>62</v>
      </c>
      <c r="B70" s="79"/>
      <c r="C70" s="80"/>
      <c r="D70" s="81"/>
      <c r="E70" s="40"/>
      <c r="F70" s="47"/>
      <c r="G70" s="48"/>
      <c r="H70" s="48"/>
      <c r="I70" s="49"/>
      <c r="J70" s="68" t="str">
        <f t="shared" si="17"/>
        <v/>
      </c>
      <c r="K70" s="18" t="str">
        <f t="shared" si="18"/>
        <v/>
      </c>
      <c r="L70" s="18" t="str">
        <f t="shared" si="19"/>
        <v/>
      </c>
      <c r="M70" s="18" t="str">
        <f t="shared" si="20"/>
        <v/>
      </c>
      <c r="N70" s="37" t="str">
        <f t="shared" si="6"/>
        <v/>
      </c>
      <c r="O70" s="38" t="str">
        <f t="shared" si="7"/>
        <v/>
      </c>
      <c r="P70" s="38" t="str">
        <f t="shared" si="8"/>
        <v/>
      </c>
      <c r="Q70" s="38" t="str">
        <f t="shared" si="9"/>
        <v/>
      </c>
      <c r="R70" s="37" t="str">
        <f t="shared" si="10"/>
        <v/>
      </c>
      <c r="S70" s="38" t="str">
        <f t="shared" si="11"/>
        <v/>
      </c>
      <c r="T70" s="38" t="str">
        <f t="shared" si="12"/>
        <v/>
      </c>
      <c r="U70" s="39" t="str">
        <f t="shared" si="13"/>
        <v/>
      </c>
      <c r="V70" s="69" t="str">
        <f t="shared" si="14"/>
        <v/>
      </c>
      <c r="W70" s="38"/>
    </row>
    <row r="71" spans="1:23" hidden="1">
      <c r="A71" s="6">
        <v>63</v>
      </c>
      <c r="B71" s="79"/>
      <c r="C71" s="80"/>
      <c r="D71" s="81"/>
      <c r="E71" s="40"/>
      <c r="F71" s="47"/>
      <c r="G71" s="48"/>
      <c r="H71" s="48"/>
      <c r="I71" s="49"/>
      <c r="J71" s="68" t="str">
        <f t="shared" si="17"/>
        <v/>
      </c>
      <c r="K71" s="18" t="str">
        <f t="shared" si="18"/>
        <v/>
      </c>
      <c r="L71" s="18" t="str">
        <f t="shared" si="19"/>
        <v/>
      </c>
      <c r="M71" s="18" t="str">
        <f t="shared" si="20"/>
        <v/>
      </c>
      <c r="N71" s="37" t="str">
        <f t="shared" si="6"/>
        <v/>
      </c>
      <c r="O71" s="38" t="str">
        <f t="shared" si="7"/>
        <v/>
      </c>
      <c r="P71" s="38" t="str">
        <f t="shared" si="8"/>
        <v/>
      </c>
      <c r="Q71" s="38" t="str">
        <f t="shared" si="9"/>
        <v/>
      </c>
      <c r="R71" s="37" t="str">
        <f t="shared" si="10"/>
        <v/>
      </c>
      <c r="S71" s="38" t="str">
        <f t="shared" si="11"/>
        <v/>
      </c>
      <c r="T71" s="38" t="str">
        <f t="shared" si="12"/>
        <v/>
      </c>
      <c r="U71" s="39" t="str">
        <f t="shared" si="13"/>
        <v/>
      </c>
      <c r="V71" s="69" t="str">
        <f t="shared" si="14"/>
        <v/>
      </c>
      <c r="W71" s="38"/>
    </row>
    <row r="72" spans="1:23" hidden="1">
      <c r="A72" s="6">
        <v>64</v>
      </c>
      <c r="B72" s="79"/>
      <c r="C72" s="80"/>
      <c r="D72" s="81"/>
      <c r="E72" s="40"/>
      <c r="F72" s="47"/>
      <c r="G72" s="48"/>
      <c r="H72" s="48"/>
      <c r="I72" s="49"/>
      <c r="J72" s="68" t="str">
        <f t="shared" si="17"/>
        <v/>
      </c>
      <c r="K72" s="18" t="str">
        <f t="shared" si="18"/>
        <v/>
      </c>
      <c r="L72" s="18" t="str">
        <f t="shared" si="19"/>
        <v/>
      </c>
      <c r="M72" s="18" t="str">
        <f t="shared" si="20"/>
        <v/>
      </c>
      <c r="N72" s="37" t="str">
        <f t="shared" si="6"/>
        <v/>
      </c>
      <c r="O72" s="38" t="str">
        <f t="shared" si="7"/>
        <v/>
      </c>
      <c r="P72" s="38" t="str">
        <f t="shared" si="8"/>
        <v/>
      </c>
      <c r="Q72" s="38" t="str">
        <f t="shared" si="9"/>
        <v/>
      </c>
      <c r="R72" s="37" t="str">
        <f t="shared" si="10"/>
        <v/>
      </c>
      <c r="S72" s="38" t="str">
        <f t="shared" si="11"/>
        <v/>
      </c>
      <c r="T72" s="38" t="str">
        <f t="shared" si="12"/>
        <v/>
      </c>
      <c r="U72" s="39" t="str">
        <f t="shared" si="13"/>
        <v/>
      </c>
      <c r="V72" s="69" t="str">
        <f t="shared" si="14"/>
        <v/>
      </c>
      <c r="W72" s="38"/>
    </row>
    <row r="73" spans="1:23" hidden="1">
      <c r="A73" s="6">
        <v>65</v>
      </c>
      <c r="B73" s="79"/>
      <c r="C73" s="80"/>
      <c r="D73" s="81"/>
      <c r="E73" s="40"/>
      <c r="F73" s="47"/>
      <c r="G73" s="48"/>
      <c r="H73" s="48"/>
      <c r="I73" s="49"/>
      <c r="J73" s="68" t="str">
        <f t="shared" si="17"/>
        <v/>
      </c>
      <c r="K73" s="18" t="str">
        <f t="shared" si="18"/>
        <v/>
      </c>
      <c r="L73" s="18" t="str">
        <f t="shared" si="19"/>
        <v/>
      </c>
      <c r="M73" s="18" t="str">
        <f t="shared" si="20"/>
        <v/>
      </c>
      <c r="N73" s="37" t="str">
        <f t="shared" si="6"/>
        <v/>
      </c>
      <c r="O73" s="38" t="str">
        <f t="shared" si="7"/>
        <v/>
      </c>
      <c r="P73" s="38" t="str">
        <f t="shared" si="8"/>
        <v/>
      </c>
      <c r="Q73" s="38" t="str">
        <f t="shared" si="9"/>
        <v/>
      </c>
      <c r="R73" s="37" t="str">
        <f t="shared" si="10"/>
        <v/>
      </c>
      <c r="S73" s="38" t="str">
        <f t="shared" si="11"/>
        <v/>
      </c>
      <c r="T73" s="38" t="str">
        <f t="shared" si="12"/>
        <v/>
      </c>
      <c r="U73" s="39" t="str">
        <f t="shared" si="13"/>
        <v/>
      </c>
      <c r="V73" s="69" t="str">
        <f t="shared" ref="V73:V108" si="21">IFERROR(IF(OR(B73="",C73="",D73=""),"",DATE(B73,C73,D73)),"")</f>
        <v/>
      </c>
      <c r="W73" s="38"/>
    </row>
    <row r="74" spans="1:23" hidden="1">
      <c r="A74" s="6">
        <v>66</v>
      </c>
      <c r="B74" s="79"/>
      <c r="C74" s="80"/>
      <c r="D74" s="81"/>
      <c r="E74" s="40"/>
      <c r="F74" s="47"/>
      <c r="G74" s="48"/>
      <c r="H74" s="48"/>
      <c r="I74" s="49"/>
      <c r="J74" s="68" t="str">
        <f t="shared" si="17"/>
        <v/>
      </c>
      <c r="K74" s="18" t="str">
        <f t="shared" si="18"/>
        <v/>
      </c>
      <c r="L74" s="18" t="str">
        <f t="shared" si="19"/>
        <v/>
      </c>
      <c r="M74" s="18" t="str">
        <f t="shared" si="20"/>
        <v/>
      </c>
      <c r="N74" s="37" t="str">
        <f t="shared" ref="N74:N108" si="22">IF(J73="","",J73*$Q$8*0.01)</f>
        <v/>
      </c>
      <c r="O74" s="38" t="str">
        <f t="shared" ref="O74:O108" si="23">IF(K73="","",K73*$Q$8*0.01)</f>
        <v/>
      </c>
      <c r="P74" s="38" t="str">
        <f t="shared" ref="P74:P108" si="24">IF(L73="","",L73*$Q$8*0.01)</f>
        <v/>
      </c>
      <c r="Q74" s="38" t="str">
        <f t="shared" ref="Q74:Q108" si="25">IF(M73="","",M73*$Q$8*0.01)</f>
        <v/>
      </c>
      <c r="R74" s="37" t="str">
        <f t="shared" ref="R74:R108" si="26">IF(F74="","",N74*F74)</f>
        <v/>
      </c>
      <c r="S74" s="38" t="str">
        <f t="shared" ref="S74:S108" si="27">IF(G74="","",O74*G74)</f>
        <v/>
      </c>
      <c r="T74" s="38" t="str">
        <f t="shared" ref="T74:T108" si="28">IF(H74="","",P74*H74)</f>
        <v/>
      </c>
      <c r="U74" s="39" t="str">
        <f t="shared" ref="U74:U108" si="29">IF(I74="","",Q74*I74)</f>
        <v/>
      </c>
      <c r="V74" s="69" t="str">
        <f t="shared" si="21"/>
        <v/>
      </c>
      <c r="W74" s="38"/>
    </row>
    <row r="75" spans="1:23" hidden="1">
      <c r="A75" s="6">
        <v>67</v>
      </c>
      <c r="B75" s="79"/>
      <c r="C75" s="80"/>
      <c r="D75" s="81"/>
      <c r="E75" s="40"/>
      <c r="F75" s="47"/>
      <c r="G75" s="48"/>
      <c r="H75" s="48"/>
      <c r="I75" s="49"/>
      <c r="J75" s="68" t="str">
        <f t="shared" si="17"/>
        <v/>
      </c>
      <c r="K75" s="18" t="str">
        <f t="shared" si="18"/>
        <v/>
      </c>
      <c r="L75" s="18" t="str">
        <f t="shared" si="19"/>
        <v/>
      </c>
      <c r="M75" s="18" t="str">
        <f t="shared" si="20"/>
        <v/>
      </c>
      <c r="N75" s="37" t="str">
        <f t="shared" si="22"/>
        <v/>
      </c>
      <c r="O75" s="38" t="str">
        <f t="shared" si="23"/>
        <v/>
      </c>
      <c r="P75" s="38" t="str">
        <f t="shared" si="24"/>
        <v/>
      </c>
      <c r="Q75" s="38" t="str">
        <f t="shared" si="25"/>
        <v/>
      </c>
      <c r="R75" s="37" t="str">
        <f t="shared" si="26"/>
        <v/>
      </c>
      <c r="S75" s="38" t="str">
        <f t="shared" si="27"/>
        <v/>
      </c>
      <c r="T75" s="38" t="str">
        <f t="shared" si="28"/>
        <v/>
      </c>
      <c r="U75" s="39" t="str">
        <f t="shared" si="29"/>
        <v/>
      </c>
      <c r="V75" s="69" t="str">
        <f t="shared" si="21"/>
        <v/>
      </c>
      <c r="W75" s="38"/>
    </row>
    <row r="76" spans="1:23" hidden="1">
      <c r="A76" s="6">
        <v>68</v>
      </c>
      <c r="B76" s="79"/>
      <c r="C76" s="80"/>
      <c r="D76" s="81"/>
      <c r="E76" s="40"/>
      <c r="F76" s="47"/>
      <c r="G76" s="48"/>
      <c r="H76" s="48"/>
      <c r="I76" s="49"/>
      <c r="J76" s="68" t="str">
        <f t="shared" si="17"/>
        <v/>
      </c>
      <c r="K76" s="18" t="str">
        <f t="shared" si="18"/>
        <v/>
      </c>
      <c r="L76" s="18" t="str">
        <f t="shared" si="19"/>
        <v/>
      </c>
      <c r="M76" s="18" t="str">
        <f t="shared" si="20"/>
        <v/>
      </c>
      <c r="N76" s="37" t="str">
        <f t="shared" si="22"/>
        <v/>
      </c>
      <c r="O76" s="38" t="str">
        <f t="shared" si="23"/>
        <v/>
      </c>
      <c r="P76" s="38" t="str">
        <f t="shared" si="24"/>
        <v/>
      </c>
      <c r="Q76" s="38" t="str">
        <f t="shared" si="25"/>
        <v/>
      </c>
      <c r="R76" s="37" t="str">
        <f t="shared" si="26"/>
        <v/>
      </c>
      <c r="S76" s="38" t="str">
        <f t="shared" si="27"/>
        <v/>
      </c>
      <c r="T76" s="38" t="str">
        <f t="shared" si="28"/>
        <v/>
      </c>
      <c r="U76" s="39" t="str">
        <f t="shared" si="29"/>
        <v/>
      </c>
      <c r="V76" s="69" t="str">
        <f t="shared" si="21"/>
        <v/>
      </c>
      <c r="W76" s="38"/>
    </row>
    <row r="77" spans="1:23" hidden="1">
      <c r="A77" s="6">
        <v>69</v>
      </c>
      <c r="B77" s="79"/>
      <c r="C77" s="80"/>
      <c r="D77" s="81"/>
      <c r="E77" s="40"/>
      <c r="F77" s="47"/>
      <c r="G77" s="48"/>
      <c r="H77" s="48"/>
      <c r="I77" s="49"/>
      <c r="J77" s="68" t="str">
        <f t="shared" si="17"/>
        <v/>
      </c>
      <c r="K77" s="18" t="str">
        <f t="shared" si="18"/>
        <v/>
      </c>
      <c r="L77" s="18" t="str">
        <f t="shared" si="19"/>
        <v/>
      </c>
      <c r="M77" s="18" t="str">
        <f t="shared" si="20"/>
        <v/>
      </c>
      <c r="N77" s="37" t="str">
        <f t="shared" si="22"/>
        <v/>
      </c>
      <c r="O77" s="38" t="str">
        <f t="shared" si="23"/>
        <v/>
      </c>
      <c r="P77" s="38" t="str">
        <f t="shared" si="24"/>
        <v/>
      </c>
      <c r="Q77" s="38" t="str">
        <f t="shared" si="25"/>
        <v/>
      </c>
      <c r="R77" s="37" t="str">
        <f t="shared" si="26"/>
        <v/>
      </c>
      <c r="S77" s="38" t="str">
        <f t="shared" si="27"/>
        <v/>
      </c>
      <c r="T77" s="38" t="str">
        <f t="shared" si="28"/>
        <v/>
      </c>
      <c r="U77" s="39" t="str">
        <f t="shared" si="29"/>
        <v/>
      </c>
      <c r="V77" s="69" t="str">
        <f t="shared" si="21"/>
        <v/>
      </c>
      <c r="W77" s="38"/>
    </row>
    <row r="78" spans="1:23" hidden="1">
      <c r="A78" s="6">
        <v>70</v>
      </c>
      <c r="B78" s="79"/>
      <c r="C78" s="80"/>
      <c r="D78" s="81"/>
      <c r="E78" s="40"/>
      <c r="F78" s="47"/>
      <c r="G78" s="48"/>
      <c r="H78" s="48"/>
      <c r="I78" s="49"/>
      <c r="J78" s="68" t="str">
        <f t="shared" si="17"/>
        <v/>
      </c>
      <c r="K78" s="18" t="str">
        <f t="shared" si="18"/>
        <v/>
      </c>
      <c r="L78" s="18" t="str">
        <f t="shared" si="19"/>
        <v/>
      </c>
      <c r="M78" s="18" t="str">
        <f t="shared" si="20"/>
        <v/>
      </c>
      <c r="N78" s="37" t="str">
        <f t="shared" si="22"/>
        <v/>
      </c>
      <c r="O78" s="38" t="str">
        <f t="shared" si="23"/>
        <v/>
      </c>
      <c r="P78" s="38" t="str">
        <f t="shared" si="24"/>
        <v/>
      </c>
      <c r="Q78" s="38" t="str">
        <f t="shared" si="25"/>
        <v/>
      </c>
      <c r="R78" s="37" t="str">
        <f t="shared" si="26"/>
        <v/>
      </c>
      <c r="S78" s="38" t="str">
        <f t="shared" si="27"/>
        <v/>
      </c>
      <c r="T78" s="38" t="str">
        <f t="shared" si="28"/>
        <v/>
      </c>
      <c r="U78" s="39" t="str">
        <f t="shared" si="29"/>
        <v/>
      </c>
      <c r="V78" s="69" t="str">
        <f t="shared" si="21"/>
        <v/>
      </c>
      <c r="W78" s="38"/>
    </row>
    <row r="79" spans="1:23" hidden="1">
      <c r="A79" s="6">
        <v>71</v>
      </c>
      <c r="B79" s="79"/>
      <c r="C79" s="80"/>
      <c r="D79" s="81"/>
      <c r="E79" s="40"/>
      <c r="F79" s="47"/>
      <c r="G79" s="48"/>
      <c r="H79" s="48"/>
      <c r="I79" s="49"/>
      <c r="J79" s="68" t="str">
        <f t="shared" si="17"/>
        <v/>
      </c>
      <c r="K79" s="18" t="str">
        <f t="shared" si="18"/>
        <v/>
      </c>
      <c r="L79" s="18" t="str">
        <f t="shared" si="19"/>
        <v/>
      </c>
      <c r="M79" s="18" t="str">
        <f t="shared" si="20"/>
        <v/>
      </c>
      <c r="N79" s="37" t="str">
        <f t="shared" si="22"/>
        <v/>
      </c>
      <c r="O79" s="38" t="str">
        <f t="shared" si="23"/>
        <v/>
      </c>
      <c r="P79" s="38" t="str">
        <f t="shared" si="24"/>
        <v/>
      </c>
      <c r="Q79" s="38" t="str">
        <f t="shared" si="25"/>
        <v/>
      </c>
      <c r="R79" s="37" t="str">
        <f t="shared" si="26"/>
        <v/>
      </c>
      <c r="S79" s="38" t="str">
        <f t="shared" si="27"/>
        <v/>
      </c>
      <c r="T79" s="38" t="str">
        <f t="shared" si="28"/>
        <v/>
      </c>
      <c r="U79" s="39" t="str">
        <f t="shared" si="29"/>
        <v/>
      </c>
      <c r="V79" s="69" t="str">
        <f t="shared" si="21"/>
        <v/>
      </c>
      <c r="W79" s="38"/>
    </row>
    <row r="80" spans="1:23" hidden="1">
      <c r="A80" s="6">
        <v>72</v>
      </c>
      <c r="B80" s="79"/>
      <c r="C80" s="80"/>
      <c r="D80" s="81"/>
      <c r="E80" s="40"/>
      <c r="F80" s="47"/>
      <c r="G80" s="48"/>
      <c r="H80" s="48"/>
      <c r="I80" s="49"/>
      <c r="J80" s="68" t="str">
        <f t="shared" si="17"/>
        <v/>
      </c>
      <c r="K80" s="18" t="str">
        <f t="shared" si="18"/>
        <v/>
      </c>
      <c r="L80" s="18" t="str">
        <f t="shared" si="19"/>
        <v/>
      </c>
      <c r="M80" s="18" t="str">
        <f t="shared" si="20"/>
        <v/>
      </c>
      <c r="N80" s="37" t="str">
        <f t="shared" si="22"/>
        <v/>
      </c>
      <c r="O80" s="38" t="str">
        <f t="shared" si="23"/>
        <v/>
      </c>
      <c r="P80" s="38" t="str">
        <f t="shared" si="24"/>
        <v/>
      </c>
      <c r="Q80" s="38" t="str">
        <f t="shared" si="25"/>
        <v/>
      </c>
      <c r="R80" s="37" t="str">
        <f t="shared" si="26"/>
        <v/>
      </c>
      <c r="S80" s="38" t="str">
        <f t="shared" si="27"/>
        <v/>
      </c>
      <c r="T80" s="38" t="str">
        <f t="shared" si="28"/>
        <v/>
      </c>
      <c r="U80" s="39" t="str">
        <f t="shared" si="29"/>
        <v/>
      </c>
      <c r="V80" s="69" t="str">
        <f t="shared" si="21"/>
        <v/>
      </c>
      <c r="W80" s="38"/>
    </row>
    <row r="81" spans="1:23" hidden="1">
      <c r="A81" s="6">
        <v>73</v>
      </c>
      <c r="B81" s="79"/>
      <c r="C81" s="80"/>
      <c r="D81" s="81"/>
      <c r="E81" s="40"/>
      <c r="F81" s="47"/>
      <c r="G81" s="48"/>
      <c r="H81" s="48"/>
      <c r="I81" s="49"/>
      <c r="J81" s="68" t="str">
        <f t="shared" si="17"/>
        <v/>
      </c>
      <c r="K81" s="18" t="str">
        <f t="shared" si="18"/>
        <v/>
      </c>
      <c r="L81" s="18" t="str">
        <f t="shared" si="19"/>
        <v/>
      </c>
      <c r="M81" s="18" t="str">
        <f t="shared" si="20"/>
        <v/>
      </c>
      <c r="N81" s="37" t="str">
        <f t="shared" si="22"/>
        <v/>
      </c>
      <c r="O81" s="38" t="str">
        <f t="shared" si="23"/>
        <v/>
      </c>
      <c r="P81" s="38" t="str">
        <f t="shared" si="24"/>
        <v/>
      </c>
      <c r="Q81" s="38" t="str">
        <f t="shared" si="25"/>
        <v/>
      </c>
      <c r="R81" s="37" t="str">
        <f t="shared" si="26"/>
        <v/>
      </c>
      <c r="S81" s="38" t="str">
        <f t="shared" si="27"/>
        <v/>
      </c>
      <c r="T81" s="38" t="str">
        <f t="shared" si="28"/>
        <v/>
      </c>
      <c r="U81" s="39" t="str">
        <f t="shared" si="29"/>
        <v/>
      </c>
      <c r="V81" s="69" t="str">
        <f t="shared" si="21"/>
        <v/>
      </c>
      <c r="W81" s="38"/>
    </row>
    <row r="82" spans="1:23" hidden="1">
      <c r="A82" s="6">
        <v>74</v>
      </c>
      <c r="B82" s="79"/>
      <c r="C82" s="80"/>
      <c r="D82" s="81"/>
      <c r="E82" s="40"/>
      <c r="F82" s="47"/>
      <c r="G82" s="48"/>
      <c r="H82" s="48"/>
      <c r="I82" s="49"/>
      <c r="J82" s="68" t="str">
        <f t="shared" si="17"/>
        <v/>
      </c>
      <c r="K82" s="18" t="str">
        <f t="shared" si="18"/>
        <v/>
      </c>
      <c r="L82" s="18" t="str">
        <f t="shared" si="19"/>
        <v/>
      </c>
      <c r="M82" s="18" t="str">
        <f t="shared" si="20"/>
        <v/>
      </c>
      <c r="N82" s="37" t="str">
        <f t="shared" si="22"/>
        <v/>
      </c>
      <c r="O82" s="38" t="str">
        <f t="shared" si="23"/>
        <v/>
      </c>
      <c r="P82" s="38" t="str">
        <f t="shared" si="24"/>
        <v/>
      </c>
      <c r="Q82" s="38" t="str">
        <f t="shared" si="25"/>
        <v/>
      </c>
      <c r="R82" s="37" t="str">
        <f t="shared" si="26"/>
        <v/>
      </c>
      <c r="S82" s="38" t="str">
        <f t="shared" si="27"/>
        <v/>
      </c>
      <c r="T82" s="38" t="str">
        <f t="shared" si="28"/>
        <v/>
      </c>
      <c r="U82" s="39" t="str">
        <f t="shared" si="29"/>
        <v/>
      </c>
      <c r="V82" s="69" t="str">
        <f t="shared" si="21"/>
        <v/>
      </c>
      <c r="W82" s="38"/>
    </row>
    <row r="83" spans="1:23" hidden="1">
      <c r="A83" s="6">
        <v>75</v>
      </c>
      <c r="B83" s="79"/>
      <c r="C83" s="80"/>
      <c r="D83" s="81"/>
      <c r="E83" s="40"/>
      <c r="F83" s="47"/>
      <c r="G83" s="48"/>
      <c r="H83" s="48"/>
      <c r="I83" s="49"/>
      <c r="J83" s="68" t="str">
        <f t="shared" si="17"/>
        <v/>
      </c>
      <c r="K83" s="18" t="str">
        <f t="shared" si="18"/>
        <v/>
      </c>
      <c r="L83" s="18" t="str">
        <f t="shared" si="19"/>
        <v/>
      </c>
      <c r="M83" s="18" t="str">
        <f t="shared" si="20"/>
        <v/>
      </c>
      <c r="N83" s="37" t="str">
        <f t="shared" si="22"/>
        <v/>
      </c>
      <c r="O83" s="38" t="str">
        <f t="shared" si="23"/>
        <v/>
      </c>
      <c r="P83" s="38" t="str">
        <f t="shared" si="24"/>
        <v/>
      </c>
      <c r="Q83" s="38" t="str">
        <f t="shared" si="25"/>
        <v/>
      </c>
      <c r="R83" s="37" t="str">
        <f t="shared" si="26"/>
        <v/>
      </c>
      <c r="S83" s="38" t="str">
        <f t="shared" si="27"/>
        <v/>
      </c>
      <c r="T83" s="38" t="str">
        <f t="shared" si="28"/>
        <v/>
      </c>
      <c r="U83" s="39" t="str">
        <f t="shared" si="29"/>
        <v/>
      </c>
      <c r="V83" s="69" t="str">
        <f t="shared" si="21"/>
        <v/>
      </c>
      <c r="W83" s="38"/>
    </row>
    <row r="84" spans="1:23" hidden="1">
      <c r="A84" s="6">
        <v>76</v>
      </c>
      <c r="B84" s="79"/>
      <c r="C84" s="80"/>
      <c r="D84" s="81"/>
      <c r="E84" s="40"/>
      <c r="F84" s="47"/>
      <c r="G84" s="48"/>
      <c r="H84" s="48"/>
      <c r="I84" s="49"/>
      <c r="J84" s="68" t="str">
        <f t="shared" si="17"/>
        <v/>
      </c>
      <c r="K84" s="18" t="str">
        <f t="shared" si="18"/>
        <v/>
      </c>
      <c r="L84" s="18" t="str">
        <f t="shared" si="19"/>
        <v/>
      </c>
      <c r="M84" s="18" t="str">
        <f t="shared" si="20"/>
        <v/>
      </c>
      <c r="N84" s="37" t="str">
        <f t="shared" si="22"/>
        <v/>
      </c>
      <c r="O84" s="38" t="str">
        <f t="shared" si="23"/>
        <v/>
      </c>
      <c r="P84" s="38" t="str">
        <f t="shared" si="24"/>
        <v/>
      </c>
      <c r="Q84" s="38" t="str">
        <f t="shared" si="25"/>
        <v/>
      </c>
      <c r="R84" s="37" t="str">
        <f t="shared" si="26"/>
        <v/>
      </c>
      <c r="S84" s="38" t="str">
        <f t="shared" si="27"/>
        <v/>
      </c>
      <c r="T84" s="38" t="str">
        <f t="shared" si="28"/>
        <v/>
      </c>
      <c r="U84" s="39" t="str">
        <f t="shared" si="29"/>
        <v/>
      </c>
      <c r="V84" s="69" t="str">
        <f t="shared" si="21"/>
        <v/>
      </c>
      <c r="W84" s="38"/>
    </row>
    <row r="85" spans="1:23" hidden="1">
      <c r="A85" s="6">
        <v>77</v>
      </c>
      <c r="B85" s="79"/>
      <c r="C85" s="80"/>
      <c r="D85" s="81"/>
      <c r="E85" s="40"/>
      <c r="F85" s="47"/>
      <c r="G85" s="48"/>
      <c r="H85" s="48"/>
      <c r="I85" s="49"/>
      <c r="J85" s="68" t="str">
        <f t="shared" si="17"/>
        <v/>
      </c>
      <c r="K85" s="18" t="str">
        <f t="shared" si="18"/>
        <v/>
      </c>
      <c r="L85" s="18" t="str">
        <f t="shared" si="19"/>
        <v/>
      </c>
      <c r="M85" s="18" t="str">
        <f t="shared" si="20"/>
        <v/>
      </c>
      <c r="N85" s="37" t="str">
        <f t="shared" si="22"/>
        <v/>
      </c>
      <c r="O85" s="38" t="str">
        <f t="shared" si="23"/>
        <v/>
      </c>
      <c r="P85" s="38" t="str">
        <f t="shared" si="24"/>
        <v/>
      </c>
      <c r="Q85" s="38" t="str">
        <f t="shared" si="25"/>
        <v/>
      </c>
      <c r="R85" s="37" t="str">
        <f t="shared" si="26"/>
        <v/>
      </c>
      <c r="S85" s="38" t="str">
        <f t="shared" si="27"/>
        <v/>
      </c>
      <c r="T85" s="38" t="str">
        <f t="shared" si="28"/>
        <v/>
      </c>
      <c r="U85" s="39" t="str">
        <f t="shared" si="29"/>
        <v/>
      </c>
      <c r="V85" s="69" t="str">
        <f t="shared" si="21"/>
        <v/>
      </c>
      <c r="W85" s="38"/>
    </row>
    <row r="86" spans="1:23" hidden="1">
      <c r="A86" s="6">
        <v>78</v>
      </c>
      <c r="B86" s="79"/>
      <c r="C86" s="80"/>
      <c r="D86" s="81"/>
      <c r="E86" s="40"/>
      <c r="F86" s="47"/>
      <c r="G86" s="48"/>
      <c r="H86" s="48"/>
      <c r="I86" s="49"/>
      <c r="J86" s="68" t="str">
        <f t="shared" si="17"/>
        <v/>
      </c>
      <c r="K86" s="18" t="str">
        <f t="shared" si="18"/>
        <v/>
      </c>
      <c r="L86" s="18" t="str">
        <f t="shared" si="19"/>
        <v/>
      </c>
      <c r="M86" s="18" t="str">
        <f t="shared" si="20"/>
        <v/>
      </c>
      <c r="N86" s="37" t="str">
        <f t="shared" si="22"/>
        <v/>
      </c>
      <c r="O86" s="38" t="str">
        <f t="shared" si="23"/>
        <v/>
      </c>
      <c r="P86" s="38" t="str">
        <f t="shared" si="24"/>
        <v/>
      </c>
      <c r="Q86" s="38" t="str">
        <f t="shared" si="25"/>
        <v/>
      </c>
      <c r="R86" s="37" t="str">
        <f t="shared" si="26"/>
        <v/>
      </c>
      <c r="S86" s="38" t="str">
        <f t="shared" si="27"/>
        <v/>
      </c>
      <c r="T86" s="38" t="str">
        <f t="shared" si="28"/>
        <v/>
      </c>
      <c r="U86" s="39" t="str">
        <f t="shared" si="29"/>
        <v/>
      </c>
      <c r="V86" s="69" t="str">
        <f t="shared" si="21"/>
        <v/>
      </c>
      <c r="W86" s="38"/>
    </row>
    <row r="87" spans="1:23" hidden="1">
      <c r="A87" s="6">
        <v>79</v>
      </c>
      <c r="B87" s="79"/>
      <c r="C87" s="80"/>
      <c r="D87" s="81"/>
      <c r="E87" s="40"/>
      <c r="F87" s="47"/>
      <c r="G87" s="48"/>
      <c r="H87" s="48"/>
      <c r="I87" s="49"/>
      <c r="J87" s="68" t="str">
        <f t="shared" si="17"/>
        <v/>
      </c>
      <c r="K87" s="18" t="str">
        <f t="shared" si="18"/>
        <v/>
      </c>
      <c r="L87" s="18" t="str">
        <f t="shared" si="19"/>
        <v/>
      </c>
      <c r="M87" s="18" t="str">
        <f t="shared" si="20"/>
        <v/>
      </c>
      <c r="N87" s="37" t="str">
        <f t="shared" si="22"/>
        <v/>
      </c>
      <c r="O87" s="38" t="str">
        <f t="shared" si="23"/>
        <v/>
      </c>
      <c r="P87" s="38" t="str">
        <f t="shared" si="24"/>
        <v/>
      </c>
      <c r="Q87" s="38" t="str">
        <f t="shared" si="25"/>
        <v/>
      </c>
      <c r="R87" s="37" t="str">
        <f t="shared" si="26"/>
        <v/>
      </c>
      <c r="S87" s="38" t="str">
        <f t="shared" si="27"/>
        <v/>
      </c>
      <c r="T87" s="38" t="str">
        <f t="shared" si="28"/>
        <v/>
      </c>
      <c r="U87" s="39" t="str">
        <f t="shared" si="29"/>
        <v/>
      </c>
      <c r="V87" s="69" t="str">
        <f t="shared" si="21"/>
        <v/>
      </c>
      <c r="W87" s="38"/>
    </row>
    <row r="88" spans="1:23" hidden="1">
      <c r="A88" s="6">
        <v>80</v>
      </c>
      <c r="B88" s="79"/>
      <c r="C88" s="80"/>
      <c r="D88" s="81"/>
      <c r="E88" s="40"/>
      <c r="F88" s="47"/>
      <c r="G88" s="48"/>
      <c r="H88" s="48"/>
      <c r="I88" s="49"/>
      <c r="J88" s="68" t="str">
        <f t="shared" si="17"/>
        <v/>
      </c>
      <c r="K88" s="18" t="str">
        <f t="shared" si="18"/>
        <v/>
      </c>
      <c r="L88" s="18" t="str">
        <f t="shared" si="19"/>
        <v/>
      </c>
      <c r="M88" s="18" t="str">
        <f t="shared" si="20"/>
        <v/>
      </c>
      <c r="N88" s="37" t="str">
        <f t="shared" si="22"/>
        <v/>
      </c>
      <c r="O88" s="38" t="str">
        <f t="shared" si="23"/>
        <v/>
      </c>
      <c r="P88" s="38" t="str">
        <f t="shared" si="24"/>
        <v/>
      </c>
      <c r="Q88" s="38" t="str">
        <f t="shared" si="25"/>
        <v/>
      </c>
      <c r="R88" s="37" t="str">
        <f t="shared" si="26"/>
        <v/>
      </c>
      <c r="S88" s="38" t="str">
        <f t="shared" si="27"/>
        <v/>
      </c>
      <c r="T88" s="38" t="str">
        <f t="shared" si="28"/>
        <v/>
      </c>
      <c r="U88" s="39" t="str">
        <f t="shared" si="29"/>
        <v/>
      </c>
      <c r="V88" s="69" t="str">
        <f t="shared" si="21"/>
        <v/>
      </c>
      <c r="W88" s="38"/>
    </row>
    <row r="89" spans="1:23" hidden="1">
      <c r="A89" s="6">
        <v>81</v>
      </c>
      <c r="B89" s="79"/>
      <c r="C89" s="80"/>
      <c r="D89" s="81"/>
      <c r="E89" s="40"/>
      <c r="F89" s="47"/>
      <c r="G89" s="48"/>
      <c r="H89" s="48"/>
      <c r="I89" s="49"/>
      <c r="J89" s="68" t="str">
        <f t="shared" si="17"/>
        <v/>
      </c>
      <c r="K89" s="18" t="str">
        <f t="shared" si="18"/>
        <v/>
      </c>
      <c r="L89" s="18" t="str">
        <f t="shared" si="19"/>
        <v/>
      </c>
      <c r="M89" s="18" t="str">
        <f t="shared" si="20"/>
        <v/>
      </c>
      <c r="N89" s="37" t="str">
        <f t="shared" si="22"/>
        <v/>
      </c>
      <c r="O89" s="38" t="str">
        <f t="shared" si="23"/>
        <v/>
      </c>
      <c r="P89" s="38" t="str">
        <f t="shared" si="24"/>
        <v/>
      </c>
      <c r="Q89" s="38" t="str">
        <f t="shared" si="25"/>
        <v/>
      </c>
      <c r="R89" s="37" t="str">
        <f t="shared" si="26"/>
        <v/>
      </c>
      <c r="S89" s="38" t="str">
        <f t="shared" si="27"/>
        <v/>
      </c>
      <c r="T89" s="38" t="str">
        <f t="shared" si="28"/>
        <v/>
      </c>
      <c r="U89" s="39" t="str">
        <f t="shared" si="29"/>
        <v/>
      </c>
      <c r="V89" s="69" t="str">
        <f t="shared" si="21"/>
        <v/>
      </c>
      <c r="W89" s="38"/>
    </row>
    <row r="90" spans="1:23" hidden="1">
      <c r="A90" s="6">
        <v>82</v>
      </c>
      <c r="B90" s="79"/>
      <c r="C90" s="80"/>
      <c r="D90" s="81"/>
      <c r="E90" s="40"/>
      <c r="F90" s="47"/>
      <c r="G90" s="48"/>
      <c r="H90" s="48"/>
      <c r="I90" s="49"/>
      <c r="J90" s="68" t="str">
        <f t="shared" si="17"/>
        <v/>
      </c>
      <c r="K90" s="18" t="str">
        <f t="shared" si="18"/>
        <v/>
      </c>
      <c r="L90" s="18" t="str">
        <f t="shared" si="19"/>
        <v/>
      </c>
      <c r="M90" s="18" t="str">
        <f t="shared" si="20"/>
        <v/>
      </c>
      <c r="N90" s="37" t="str">
        <f t="shared" si="22"/>
        <v/>
      </c>
      <c r="O90" s="38" t="str">
        <f t="shared" si="23"/>
        <v/>
      </c>
      <c r="P90" s="38" t="str">
        <f t="shared" si="24"/>
        <v/>
      </c>
      <c r="Q90" s="38" t="str">
        <f t="shared" si="25"/>
        <v/>
      </c>
      <c r="R90" s="37" t="str">
        <f t="shared" si="26"/>
        <v/>
      </c>
      <c r="S90" s="38" t="str">
        <f t="shared" si="27"/>
        <v/>
      </c>
      <c r="T90" s="38" t="str">
        <f t="shared" si="28"/>
        <v/>
      </c>
      <c r="U90" s="39" t="str">
        <f t="shared" si="29"/>
        <v/>
      </c>
      <c r="V90" s="69" t="str">
        <f t="shared" si="21"/>
        <v/>
      </c>
      <c r="W90" s="38"/>
    </row>
    <row r="91" spans="1:23" hidden="1">
      <c r="A91" s="6">
        <v>83</v>
      </c>
      <c r="B91" s="79"/>
      <c r="C91" s="80"/>
      <c r="D91" s="81"/>
      <c r="E91" s="40"/>
      <c r="F91" s="47"/>
      <c r="G91" s="48"/>
      <c r="H91" s="48"/>
      <c r="I91" s="49"/>
      <c r="J91" s="68" t="str">
        <f t="shared" si="17"/>
        <v/>
      </c>
      <c r="K91" s="18" t="str">
        <f t="shared" si="18"/>
        <v/>
      </c>
      <c r="L91" s="18" t="str">
        <f t="shared" si="19"/>
        <v/>
      </c>
      <c r="M91" s="18" t="str">
        <f t="shared" si="20"/>
        <v/>
      </c>
      <c r="N91" s="37" t="str">
        <f t="shared" si="22"/>
        <v/>
      </c>
      <c r="O91" s="38" t="str">
        <f t="shared" si="23"/>
        <v/>
      </c>
      <c r="P91" s="38" t="str">
        <f t="shared" si="24"/>
        <v/>
      </c>
      <c r="Q91" s="38" t="str">
        <f t="shared" si="25"/>
        <v/>
      </c>
      <c r="R91" s="37" t="str">
        <f t="shared" si="26"/>
        <v/>
      </c>
      <c r="S91" s="38" t="str">
        <f t="shared" si="27"/>
        <v/>
      </c>
      <c r="T91" s="38" t="str">
        <f t="shared" si="28"/>
        <v/>
      </c>
      <c r="U91" s="39" t="str">
        <f t="shared" si="29"/>
        <v/>
      </c>
      <c r="V91" s="69" t="str">
        <f t="shared" si="21"/>
        <v/>
      </c>
      <c r="W91" s="38"/>
    </row>
    <row r="92" spans="1:23" hidden="1">
      <c r="A92" s="6">
        <v>84</v>
      </c>
      <c r="B92" s="79"/>
      <c r="C92" s="80"/>
      <c r="D92" s="81"/>
      <c r="E92" s="40"/>
      <c r="F92" s="47"/>
      <c r="G92" s="48"/>
      <c r="H92" s="48"/>
      <c r="I92" s="49"/>
      <c r="J92" s="68" t="str">
        <f t="shared" si="17"/>
        <v/>
      </c>
      <c r="K92" s="18" t="str">
        <f t="shared" si="18"/>
        <v/>
      </c>
      <c r="L92" s="18" t="str">
        <f t="shared" si="19"/>
        <v/>
      </c>
      <c r="M92" s="18" t="str">
        <f t="shared" si="20"/>
        <v/>
      </c>
      <c r="N92" s="37" t="str">
        <f t="shared" si="22"/>
        <v/>
      </c>
      <c r="O92" s="38" t="str">
        <f t="shared" si="23"/>
        <v/>
      </c>
      <c r="P92" s="38" t="str">
        <f t="shared" si="24"/>
        <v/>
      </c>
      <c r="Q92" s="38" t="str">
        <f t="shared" si="25"/>
        <v/>
      </c>
      <c r="R92" s="37" t="str">
        <f t="shared" si="26"/>
        <v/>
      </c>
      <c r="S92" s="38" t="str">
        <f t="shared" si="27"/>
        <v/>
      </c>
      <c r="T92" s="38" t="str">
        <f t="shared" si="28"/>
        <v/>
      </c>
      <c r="U92" s="39" t="str">
        <f t="shared" si="29"/>
        <v/>
      </c>
      <c r="V92" s="69" t="str">
        <f t="shared" si="21"/>
        <v/>
      </c>
      <c r="W92" s="38"/>
    </row>
    <row r="93" spans="1:23" hidden="1">
      <c r="A93" s="6">
        <v>85</v>
      </c>
      <c r="B93" s="79"/>
      <c r="C93" s="80"/>
      <c r="D93" s="81"/>
      <c r="E93" s="40"/>
      <c r="F93" s="47"/>
      <c r="G93" s="48"/>
      <c r="H93" s="48"/>
      <c r="I93" s="49"/>
      <c r="J93" s="68" t="str">
        <f t="shared" si="17"/>
        <v/>
      </c>
      <c r="K93" s="18" t="str">
        <f t="shared" si="18"/>
        <v/>
      </c>
      <c r="L93" s="18" t="str">
        <f t="shared" si="19"/>
        <v/>
      </c>
      <c r="M93" s="18" t="str">
        <f t="shared" si="20"/>
        <v/>
      </c>
      <c r="N93" s="37" t="str">
        <f t="shared" si="22"/>
        <v/>
      </c>
      <c r="O93" s="38" t="str">
        <f t="shared" si="23"/>
        <v/>
      </c>
      <c r="P93" s="38" t="str">
        <f t="shared" si="24"/>
        <v/>
      </c>
      <c r="Q93" s="38" t="str">
        <f t="shared" si="25"/>
        <v/>
      </c>
      <c r="R93" s="37" t="str">
        <f t="shared" si="26"/>
        <v/>
      </c>
      <c r="S93" s="38" t="str">
        <f t="shared" si="27"/>
        <v/>
      </c>
      <c r="T93" s="38" t="str">
        <f t="shared" si="28"/>
        <v/>
      </c>
      <c r="U93" s="39" t="str">
        <f t="shared" si="29"/>
        <v/>
      </c>
      <c r="V93" s="69" t="str">
        <f t="shared" si="21"/>
        <v/>
      </c>
      <c r="W93" s="38"/>
    </row>
    <row r="94" spans="1:23" hidden="1">
      <c r="A94" s="6">
        <v>86</v>
      </c>
      <c r="B94" s="79"/>
      <c r="C94" s="80"/>
      <c r="D94" s="81"/>
      <c r="E94" s="40"/>
      <c r="F94" s="47"/>
      <c r="G94" s="48"/>
      <c r="H94" s="48"/>
      <c r="I94" s="49"/>
      <c r="J94" s="68" t="str">
        <f t="shared" si="17"/>
        <v/>
      </c>
      <c r="K94" s="18" t="str">
        <f t="shared" si="18"/>
        <v/>
      </c>
      <c r="L94" s="18" t="str">
        <f t="shared" si="19"/>
        <v/>
      </c>
      <c r="M94" s="18" t="str">
        <f t="shared" si="20"/>
        <v/>
      </c>
      <c r="N94" s="37" t="str">
        <f t="shared" si="22"/>
        <v/>
      </c>
      <c r="O94" s="38" t="str">
        <f t="shared" si="23"/>
        <v/>
      </c>
      <c r="P94" s="38" t="str">
        <f t="shared" si="24"/>
        <v/>
      </c>
      <c r="Q94" s="38" t="str">
        <f t="shared" si="25"/>
        <v/>
      </c>
      <c r="R94" s="37" t="str">
        <f t="shared" si="26"/>
        <v/>
      </c>
      <c r="S94" s="38" t="str">
        <f t="shared" si="27"/>
        <v/>
      </c>
      <c r="T94" s="38" t="str">
        <f t="shared" si="28"/>
        <v/>
      </c>
      <c r="U94" s="39" t="str">
        <f t="shared" si="29"/>
        <v/>
      </c>
      <c r="V94" s="69" t="str">
        <f t="shared" si="21"/>
        <v/>
      </c>
      <c r="W94" s="38"/>
    </row>
    <row r="95" spans="1:23" hidden="1">
      <c r="A95" s="6">
        <v>87</v>
      </c>
      <c r="B95" s="79"/>
      <c r="C95" s="80"/>
      <c r="D95" s="81"/>
      <c r="E95" s="40"/>
      <c r="F95" s="47"/>
      <c r="G95" s="48"/>
      <c r="H95" s="48"/>
      <c r="I95" s="49"/>
      <c r="J95" s="68" t="str">
        <f t="shared" si="17"/>
        <v/>
      </c>
      <c r="K95" s="18" t="str">
        <f t="shared" si="18"/>
        <v/>
      </c>
      <c r="L95" s="18" t="str">
        <f t="shared" si="19"/>
        <v/>
      </c>
      <c r="M95" s="18" t="str">
        <f t="shared" si="20"/>
        <v/>
      </c>
      <c r="N95" s="37" t="str">
        <f t="shared" si="22"/>
        <v/>
      </c>
      <c r="O95" s="38" t="str">
        <f t="shared" si="23"/>
        <v/>
      </c>
      <c r="P95" s="38" t="str">
        <f t="shared" si="24"/>
        <v/>
      </c>
      <c r="Q95" s="38" t="str">
        <f t="shared" si="25"/>
        <v/>
      </c>
      <c r="R95" s="37" t="str">
        <f t="shared" si="26"/>
        <v/>
      </c>
      <c r="S95" s="38" t="str">
        <f t="shared" si="27"/>
        <v/>
      </c>
      <c r="T95" s="38" t="str">
        <f t="shared" si="28"/>
        <v/>
      </c>
      <c r="U95" s="39" t="str">
        <f t="shared" si="29"/>
        <v/>
      </c>
      <c r="V95" s="69" t="str">
        <f t="shared" si="21"/>
        <v/>
      </c>
      <c r="W95" s="38"/>
    </row>
    <row r="96" spans="1:23" hidden="1">
      <c r="A96" s="6">
        <v>88</v>
      </c>
      <c r="B96" s="79"/>
      <c r="C96" s="80"/>
      <c r="D96" s="81"/>
      <c r="E96" s="40"/>
      <c r="F96" s="47"/>
      <c r="G96" s="48"/>
      <c r="H96" s="48"/>
      <c r="I96" s="49"/>
      <c r="J96" s="68" t="str">
        <f t="shared" si="17"/>
        <v/>
      </c>
      <c r="K96" s="18" t="str">
        <f t="shared" si="18"/>
        <v/>
      </c>
      <c r="L96" s="18" t="str">
        <f t="shared" si="19"/>
        <v/>
      </c>
      <c r="M96" s="18" t="str">
        <f t="shared" si="20"/>
        <v/>
      </c>
      <c r="N96" s="37" t="str">
        <f t="shared" si="22"/>
        <v/>
      </c>
      <c r="O96" s="38" t="str">
        <f t="shared" si="23"/>
        <v/>
      </c>
      <c r="P96" s="38" t="str">
        <f t="shared" si="24"/>
        <v/>
      </c>
      <c r="Q96" s="38" t="str">
        <f t="shared" si="25"/>
        <v/>
      </c>
      <c r="R96" s="37" t="str">
        <f t="shared" si="26"/>
        <v/>
      </c>
      <c r="S96" s="38" t="str">
        <f t="shared" si="27"/>
        <v/>
      </c>
      <c r="T96" s="38" t="str">
        <f t="shared" si="28"/>
        <v/>
      </c>
      <c r="U96" s="39" t="str">
        <f t="shared" si="29"/>
        <v/>
      </c>
      <c r="V96" s="69" t="str">
        <f t="shared" si="21"/>
        <v/>
      </c>
      <c r="W96" s="38"/>
    </row>
    <row r="97" spans="1:23" hidden="1">
      <c r="A97" s="6">
        <v>89</v>
      </c>
      <c r="B97" s="79"/>
      <c r="C97" s="80"/>
      <c r="D97" s="81"/>
      <c r="E97" s="40"/>
      <c r="F97" s="47"/>
      <c r="G97" s="48"/>
      <c r="H97" s="48"/>
      <c r="I97" s="49"/>
      <c r="J97" s="68" t="str">
        <f t="shared" si="17"/>
        <v/>
      </c>
      <c r="K97" s="18" t="str">
        <f t="shared" si="18"/>
        <v/>
      </c>
      <c r="L97" s="18" t="str">
        <f t="shared" si="19"/>
        <v/>
      </c>
      <c r="M97" s="18" t="str">
        <f t="shared" si="20"/>
        <v/>
      </c>
      <c r="N97" s="37" t="str">
        <f t="shared" si="22"/>
        <v/>
      </c>
      <c r="O97" s="38" t="str">
        <f t="shared" si="23"/>
        <v/>
      </c>
      <c r="P97" s="38" t="str">
        <f t="shared" si="24"/>
        <v/>
      </c>
      <c r="Q97" s="38" t="str">
        <f t="shared" si="25"/>
        <v/>
      </c>
      <c r="R97" s="37" t="str">
        <f t="shared" si="26"/>
        <v/>
      </c>
      <c r="S97" s="38" t="str">
        <f t="shared" si="27"/>
        <v/>
      </c>
      <c r="T97" s="38" t="str">
        <f t="shared" si="28"/>
        <v/>
      </c>
      <c r="U97" s="39" t="str">
        <f t="shared" si="29"/>
        <v/>
      </c>
      <c r="V97" s="69" t="str">
        <f t="shared" si="21"/>
        <v/>
      </c>
      <c r="W97" s="38"/>
    </row>
    <row r="98" spans="1:23" hidden="1">
      <c r="A98" s="6">
        <v>90</v>
      </c>
      <c r="B98" s="79"/>
      <c r="C98" s="80"/>
      <c r="D98" s="81"/>
      <c r="E98" s="40"/>
      <c r="F98" s="47"/>
      <c r="G98" s="48"/>
      <c r="H98" s="48"/>
      <c r="I98" s="49"/>
      <c r="J98" s="68" t="str">
        <f t="shared" si="17"/>
        <v/>
      </c>
      <c r="K98" s="18" t="str">
        <f t="shared" si="18"/>
        <v/>
      </c>
      <c r="L98" s="18" t="str">
        <f t="shared" si="19"/>
        <v/>
      </c>
      <c r="M98" s="18" t="str">
        <f t="shared" si="20"/>
        <v/>
      </c>
      <c r="N98" s="37" t="str">
        <f t="shared" si="22"/>
        <v/>
      </c>
      <c r="O98" s="38" t="str">
        <f t="shared" si="23"/>
        <v/>
      </c>
      <c r="P98" s="38" t="str">
        <f t="shared" si="24"/>
        <v/>
      </c>
      <c r="Q98" s="38" t="str">
        <f t="shared" si="25"/>
        <v/>
      </c>
      <c r="R98" s="37" t="str">
        <f t="shared" si="26"/>
        <v/>
      </c>
      <c r="S98" s="38" t="str">
        <f t="shared" si="27"/>
        <v/>
      </c>
      <c r="T98" s="38" t="str">
        <f t="shared" si="28"/>
        <v/>
      </c>
      <c r="U98" s="39" t="str">
        <f t="shared" si="29"/>
        <v/>
      </c>
      <c r="V98" s="69" t="str">
        <f t="shared" si="21"/>
        <v/>
      </c>
      <c r="W98" s="38"/>
    </row>
    <row r="99" spans="1:23" hidden="1">
      <c r="A99" s="6">
        <v>91</v>
      </c>
      <c r="B99" s="79"/>
      <c r="C99" s="80"/>
      <c r="D99" s="81"/>
      <c r="E99" s="40"/>
      <c r="F99" s="47"/>
      <c r="G99" s="48"/>
      <c r="H99" s="48"/>
      <c r="I99" s="49"/>
      <c r="J99" s="68" t="str">
        <f t="shared" si="17"/>
        <v/>
      </c>
      <c r="K99" s="18" t="str">
        <f t="shared" si="18"/>
        <v/>
      </c>
      <c r="L99" s="18" t="str">
        <f t="shared" si="19"/>
        <v/>
      </c>
      <c r="M99" s="18" t="str">
        <f t="shared" si="20"/>
        <v/>
      </c>
      <c r="N99" s="37" t="str">
        <f t="shared" si="22"/>
        <v/>
      </c>
      <c r="O99" s="38" t="str">
        <f t="shared" si="23"/>
        <v/>
      </c>
      <c r="P99" s="38" t="str">
        <f t="shared" si="24"/>
        <v/>
      </c>
      <c r="Q99" s="38" t="str">
        <f t="shared" si="25"/>
        <v/>
      </c>
      <c r="R99" s="37" t="str">
        <f t="shared" si="26"/>
        <v/>
      </c>
      <c r="S99" s="38" t="str">
        <f t="shared" si="27"/>
        <v/>
      </c>
      <c r="T99" s="38" t="str">
        <f t="shared" si="28"/>
        <v/>
      </c>
      <c r="U99" s="39" t="str">
        <f t="shared" si="29"/>
        <v/>
      </c>
      <c r="V99" s="69" t="str">
        <f t="shared" si="21"/>
        <v/>
      </c>
      <c r="W99" s="38"/>
    </row>
    <row r="100" spans="1:23" hidden="1">
      <c r="A100" s="6">
        <v>92</v>
      </c>
      <c r="B100" s="79"/>
      <c r="C100" s="80"/>
      <c r="D100" s="81"/>
      <c r="E100" s="40"/>
      <c r="F100" s="47"/>
      <c r="G100" s="48"/>
      <c r="H100" s="48"/>
      <c r="I100" s="49"/>
      <c r="J100" s="68" t="str">
        <f t="shared" si="17"/>
        <v/>
      </c>
      <c r="K100" s="18" t="str">
        <f t="shared" si="18"/>
        <v/>
      </c>
      <c r="L100" s="18" t="str">
        <f t="shared" si="19"/>
        <v/>
      </c>
      <c r="M100" s="18" t="str">
        <f t="shared" si="20"/>
        <v/>
      </c>
      <c r="N100" s="37" t="str">
        <f t="shared" si="22"/>
        <v/>
      </c>
      <c r="O100" s="38" t="str">
        <f t="shared" si="23"/>
        <v/>
      </c>
      <c r="P100" s="38" t="str">
        <f t="shared" si="24"/>
        <v/>
      </c>
      <c r="Q100" s="38" t="str">
        <f t="shared" si="25"/>
        <v/>
      </c>
      <c r="R100" s="37" t="str">
        <f t="shared" si="26"/>
        <v/>
      </c>
      <c r="S100" s="38" t="str">
        <f t="shared" si="27"/>
        <v/>
      </c>
      <c r="T100" s="38" t="str">
        <f t="shared" si="28"/>
        <v/>
      </c>
      <c r="U100" s="39" t="str">
        <f t="shared" si="29"/>
        <v/>
      </c>
      <c r="V100" s="69" t="str">
        <f t="shared" si="21"/>
        <v/>
      </c>
      <c r="W100" s="38"/>
    </row>
    <row r="101" spans="1:23" hidden="1">
      <c r="A101" s="6">
        <v>93</v>
      </c>
      <c r="B101" s="79"/>
      <c r="C101" s="80"/>
      <c r="D101" s="81"/>
      <c r="E101" s="40"/>
      <c r="F101" s="47"/>
      <c r="G101" s="48"/>
      <c r="H101" s="48"/>
      <c r="I101" s="49"/>
      <c r="J101" s="68" t="str">
        <f t="shared" si="17"/>
        <v/>
      </c>
      <c r="K101" s="18" t="str">
        <f t="shared" si="18"/>
        <v/>
      </c>
      <c r="L101" s="18" t="str">
        <f t="shared" si="19"/>
        <v/>
      </c>
      <c r="M101" s="18" t="str">
        <f t="shared" si="20"/>
        <v/>
      </c>
      <c r="N101" s="37" t="str">
        <f t="shared" si="22"/>
        <v/>
      </c>
      <c r="O101" s="38" t="str">
        <f t="shared" si="23"/>
        <v/>
      </c>
      <c r="P101" s="38" t="str">
        <f t="shared" si="24"/>
        <v/>
      </c>
      <c r="Q101" s="38" t="str">
        <f t="shared" si="25"/>
        <v/>
      </c>
      <c r="R101" s="37" t="str">
        <f t="shared" si="26"/>
        <v/>
      </c>
      <c r="S101" s="38" t="str">
        <f t="shared" si="27"/>
        <v/>
      </c>
      <c r="T101" s="38" t="str">
        <f t="shared" si="28"/>
        <v/>
      </c>
      <c r="U101" s="39" t="str">
        <f t="shared" si="29"/>
        <v/>
      </c>
      <c r="V101" s="69" t="str">
        <f t="shared" si="21"/>
        <v/>
      </c>
      <c r="W101" s="38"/>
    </row>
    <row r="102" spans="1:23" hidden="1">
      <c r="A102" s="6">
        <v>94</v>
      </c>
      <c r="B102" s="79"/>
      <c r="C102" s="80"/>
      <c r="D102" s="81"/>
      <c r="E102" s="40"/>
      <c r="F102" s="47"/>
      <c r="G102" s="48"/>
      <c r="H102" s="48"/>
      <c r="I102" s="49"/>
      <c r="J102" s="68" t="str">
        <f t="shared" si="17"/>
        <v/>
      </c>
      <c r="K102" s="18" t="str">
        <f t="shared" si="18"/>
        <v/>
      </c>
      <c r="L102" s="18" t="str">
        <f t="shared" si="19"/>
        <v/>
      </c>
      <c r="M102" s="18" t="str">
        <f t="shared" si="20"/>
        <v/>
      </c>
      <c r="N102" s="37" t="str">
        <f t="shared" si="22"/>
        <v/>
      </c>
      <c r="O102" s="38" t="str">
        <f t="shared" si="23"/>
        <v/>
      </c>
      <c r="P102" s="38" t="str">
        <f t="shared" si="24"/>
        <v/>
      </c>
      <c r="Q102" s="38" t="str">
        <f t="shared" si="25"/>
        <v/>
      </c>
      <c r="R102" s="37" t="str">
        <f t="shared" si="26"/>
        <v/>
      </c>
      <c r="S102" s="38" t="str">
        <f t="shared" si="27"/>
        <v/>
      </c>
      <c r="T102" s="38" t="str">
        <f t="shared" si="28"/>
        <v/>
      </c>
      <c r="U102" s="39" t="str">
        <f t="shared" si="29"/>
        <v/>
      </c>
      <c r="V102" s="69" t="str">
        <f t="shared" si="21"/>
        <v/>
      </c>
      <c r="W102" s="38"/>
    </row>
    <row r="103" spans="1:23" hidden="1">
      <c r="A103" s="6">
        <v>95</v>
      </c>
      <c r="B103" s="79"/>
      <c r="C103" s="80"/>
      <c r="D103" s="81"/>
      <c r="E103" s="40"/>
      <c r="F103" s="47"/>
      <c r="G103" s="48"/>
      <c r="H103" s="48"/>
      <c r="I103" s="49"/>
      <c r="J103" s="68" t="str">
        <f t="shared" si="17"/>
        <v/>
      </c>
      <c r="K103" s="18" t="str">
        <f t="shared" si="18"/>
        <v/>
      </c>
      <c r="L103" s="18" t="str">
        <f t="shared" si="19"/>
        <v/>
      </c>
      <c r="M103" s="18" t="str">
        <f t="shared" si="20"/>
        <v/>
      </c>
      <c r="N103" s="37" t="str">
        <f t="shared" si="22"/>
        <v/>
      </c>
      <c r="O103" s="38" t="str">
        <f t="shared" si="23"/>
        <v/>
      </c>
      <c r="P103" s="38" t="str">
        <f t="shared" si="24"/>
        <v/>
      </c>
      <c r="Q103" s="38" t="str">
        <f t="shared" si="25"/>
        <v/>
      </c>
      <c r="R103" s="37" t="str">
        <f t="shared" si="26"/>
        <v/>
      </c>
      <c r="S103" s="38" t="str">
        <f t="shared" si="27"/>
        <v/>
      </c>
      <c r="T103" s="38" t="str">
        <f t="shared" si="28"/>
        <v/>
      </c>
      <c r="U103" s="39" t="str">
        <f t="shared" si="29"/>
        <v/>
      </c>
      <c r="V103" s="69" t="str">
        <f t="shared" si="21"/>
        <v/>
      </c>
      <c r="W103" s="38"/>
    </row>
    <row r="104" spans="1:23" hidden="1">
      <c r="A104" s="6">
        <v>96</v>
      </c>
      <c r="B104" s="79"/>
      <c r="C104" s="80"/>
      <c r="D104" s="81"/>
      <c r="E104" s="40"/>
      <c r="F104" s="47"/>
      <c r="G104" s="48"/>
      <c r="H104" s="48"/>
      <c r="I104" s="49"/>
      <c r="J104" s="68" t="str">
        <f t="shared" si="17"/>
        <v/>
      </c>
      <c r="K104" s="18" t="str">
        <f t="shared" si="18"/>
        <v/>
      </c>
      <c r="L104" s="18" t="str">
        <f t="shared" si="19"/>
        <v/>
      </c>
      <c r="M104" s="18" t="str">
        <f t="shared" si="20"/>
        <v/>
      </c>
      <c r="N104" s="37" t="str">
        <f t="shared" si="22"/>
        <v/>
      </c>
      <c r="O104" s="38" t="str">
        <f t="shared" si="23"/>
        <v/>
      </c>
      <c r="P104" s="38" t="str">
        <f t="shared" si="24"/>
        <v/>
      </c>
      <c r="Q104" s="38" t="str">
        <f t="shared" si="25"/>
        <v/>
      </c>
      <c r="R104" s="37" t="str">
        <f t="shared" si="26"/>
        <v/>
      </c>
      <c r="S104" s="38" t="str">
        <f t="shared" si="27"/>
        <v/>
      </c>
      <c r="T104" s="38" t="str">
        <f t="shared" si="28"/>
        <v/>
      </c>
      <c r="U104" s="39" t="str">
        <f t="shared" si="29"/>
        <v/>
      </c>
      <c r="V104" s="69" t="str">
        <f t="shared" si="21"/>
        <v/>
      </c>
      <c r="W104" s="38"/>
    </row>
    <row r="105" spans="1:23" hidden="1">
      <c r="A105" s="6">
        <v>97</v>
      </c>
      <c r="B105" s="79"/>
      <c r="C105" s="80"/>
      <c r="D105" s="81"/>
      <c r="E105" s="40"/>
      <c r="F105" s="47"/>
      <c r="G105" s="48"/>
      <c r="H105" s="48"/>
      <c r="I105" s="49"/>
      <c r="J105" s="68" t="str">
        <f t="shared" si="17"/>
        <v/>
      </c>
      <c r="K105" s="18" t="str">
        <f t="shared" si="18"/>
        <v/>
      </c>
      <c r="L105" s="18" t="str">
        <f t="shared" si="19"/>
        <v/>
      </c>
      <c r="M105" s="18" t="str">
        <f t="shared" si="20"/>
        <v/>
      </c>
      <c r="N105" s="37" t="str">
        <f t="shared" si="22"/>
        <v/>
      </c>
      <c r="O105" s="38" t="str">
        <f t="shared" si="23"/>
        <v/>
      </c>
      <c r="P105" s="38" t="str">
        <f t="shared" si="24"/>
        <v/>
      </c>
      <c r="Q105" s="38" t="str">
        <f t="shared" si="25"/>
        <v/>
      </c>
      <c r="R105" s="37" t="str">
        <f t="shared" si="26"/>
        <v/>
      </c>
      <c r="S105" s="38" t="str">
        <f t="shared" si="27"/>
        <v/>
      </c>
      <c r="T105" s="38" t="str">
        <f t="shared" si="28"/>
        <v/>
      </c>
      <c r="U105" s="39" t="str">
        <f t="shared" si="29"/>
        <v/>
      </c>
      <c r="V105" s="69" t="str">
        <f t="shared" si="21"/>
        <v/>
      </c>
      <c r="W105" s="38"/>
    </row>
    <row r="106" spans="1:23" hidden="1">
      <c r="A106" s="6">
        <v>98</v>
      </c>
      <c r="B106" s="79"/>
      <c r="C106" s="80"/>
      <c r="D106" s="81"/>
      <c r="E106" s="40"/>
      <c r="F106" s="47"/>
      <c r="G106" s="48"/>
      <c r="H106" s="48"/>
      <c r="I106" s="49"/>
      <c r="J106" s="68" t="str">
        <f t="shared" si="17"/>
        <v/>
      </c>
      <c r="K106" s="18" t="str">
        <f t="shared" si="18"/>
        <v/>
      </c>
      <c r="L106" s="18" t="str">
        <f t="shared" si="19"/>
        <v/>
      </c>
      <c r="M106" s="18" t="str">
        <f t="shared" si="20"/>
        <v/>
      </c>
      <c r="N106" s="37" t="str">
        <f t="shared" si="22"/>
        <v/>
      </c>
      <c r="O106" s="38" t="str">
        <f t="shared" si="23"/>
        <v/>
      </c>
      <c r="P106" s="38" t="str">
        <f t="shared" si="24"/>
        <v/>
      </c>
      <c r="Q106" s="38" t="str">
        <f t="shared" si="25"/>
        <v/>
      </c>
      <c r="R106" s="37" t="str">
        <f t="shared" si="26"/>
        <v/>
      </c>
      <c r="S106" s="38" t="str">
        <f t="shared" si="27"/>
        <v/>
      </c>
      <c r="T106" s="38" t="str">
        <f t="shared" si="28"/>
        <v/>
      </c>
      <c r="U106" s="39" t="str">
        <f t="shared" si="29"/>
        <v/>
      </c>
      <c r="V106" s="69" t="str">
        <f t="shared" si="21"/>
        <v/>
      </c>
      <c r="W106" s="38"/>
    </row>
    <row r="107" spans="1:23" hidden="1">
      <c r="A107" s="6">
        <v>99</v>
      </c>
      <c r="B107" s="79"/>
      <c r="C107" s="80"/>
      <c r="D107" s="81"/>
      <c r="E107" s="40"/>
      <c r="F107" s="47"/>
      <c r="G107" s="48"/>
      <c r="H107" s="48"/>
      <c r="I107" s="49"/>
      <c r="J107" s="68" t="str">
        <f t="shared" si="17"/>
        <v/>
      </c>
      <c r="K107" s="18" t="str">
        <f t="shared" si="18"/>
        <v/>
      </c>
      <c r="L107" s="18" t="str">
        <f t="shared" si="19"/>
        <v/>
      </c>
      <c r="M107" s="18" t="str">
        <f t="shared" si="20"/>
        <v/>
      </c>
      <c r="N107" s="37" t="str">
        <f t="shared" si="22"/>
        <v/>
      </c>
      <c r="O107" s="38" t="str">
        <f t="shared" si="23"/>
        <v/>
      </c>
      <c r="P107" s="38" t="str">
        <f t="shared" si="24"/>
        <v/>
      </c>
      <c r="Q107" s="38" t="str">
        <f t="shared" si="25"/>
        <v/>
      </c>
      <c r="R107" s="37" t="str">
        <f t="shared" si="26"/>
        <v/>
      </c>
      <c r="S107" s="38" t="str">
        <f t="shared" si="27"/>
        <v/>
      </c>
      <c r="T107" s="38" t="str">
        <f t="shared" si="28"/>
        <v/>
      </c>
      <c r="U107" s="39" t="str">
        <f t="shared" si="29"/>
        <v/>
      </c>
      <c r="V107" s="69" t="str">
        <f t="shared" si="21"/>
        <v/>
      </c>
      <c r="W107" s="38"/>
    </row>
    <row r="108" spans="1:23" ht="19.5" hidden="1" thickBot="1">
      <c r="A108" s="6">
        <v>100</v>
      </c>
      <c r="B108" s="82"/>
      <c r="C108" s="83"/>
      <c r="D108" s="84"/>
      <c r="E108" s="40"/>
      <c r="F108" s="47"/>
      <c r="G108" s="48"/>
      <c r="H108" s="48"/>
      <c r="I108" s="49"/>
      <c r="J108" s="68" t="str">
        <f t="shared" si="17"/>
        <v/>
      </c>
      <c r="K108" s="18" t="str">
        <f t="shared" si="18"/>
        <v/>
      </c>
      <c r="L108" s="18" t="str">
        <f t="shared" si="19"/>
        <v/>
      </c>
      <c r="M108" s="18" t="str">
        <f t="shared" si="20"/>
        <v/>
      </c>
      <c r="N108" s="37" t="str">
        <f t="shared" si="22"/>
        <v/>
      </c>
      <c r="O108" s="38" t="str">
        <f t="shared" si="23"/>
        <v/>
      </c>
      <c r="P108" s="38" t="str">
        <f t="shared" si="24"/>
        <v/>
      </c>
      <c r="Q108" s="38" t="str">
        <f t="shared" si="25"/>
        <v/>
      </c>
      <c r="R108" s="37" t="str">
        <f t="shared" si="26"/>
        <v/>
      </c>
      <c r="S108" s="38" t="str">
        <f t="shared" si="27"/>
        <v/>
      </c>
      <c r="T108" s="38" t="str">
        <f t="shared" si="28"/>
        <v/>
      </c>
      <c r="U108" s="39" t="str">
        <f t="shared" si="29"/>
        <v/>
      </c>
      <c r="V108" s="69" t="str">
        <f t="shared" si="21"/>
        <v/>
      </c>
      <c r="W108" s="38"/>
    </row>
    <row r="109" spans="1:23" ht="19.5" thickBot="1">
      <c r="A109" s="6"/>
      <c r="B109" s="103" t="s">
        <v>5</v>
      </c>
      <c r="C109" s="104"/>
      <c r="D109" s="104"/>
      <c r="E109" s="105"/>
      <c r="F109" s="13">
        <f>COUNTIF(F9:F108,1.27)</f>
        <v>14</v>
      </c>
      <c r="G109" s="12">
        <f>COUNTIF(G9:G108,1.5)</f>
        <v>13</v>
      </c>
      <c r="H109" s="12">
        <f>COUNTIF(H9:H108,2)</f>
        <v>10</v>
      </c>
      <c r="I109" s="14">
        <f>COUNTIF(I9:I108,5)</f>
        <v>2</v>
      </c>
      <c r="J109" s="55">
        <f>R109+J8</f>
        <v>124470.38052615778</v>
      </c>
      <c r="K109" s="56">
        <f>S109+K8</f>
        <v>126765.4354904724</v>
      </c>
      <c r="L109" s="56">
        <f>T109+L8</f>
        <v>116913.03437099404</v>
      </c>
      <c r="M109" s="57">
        <f>U109+M8</f>
        <v>67666.518862605459</v>
      </c>
      <c r="N109" s="52" t="s">
        <v>27</v>
      </c>
      <c r="O109" s="53">
        <f>IFERROR(MAX(V9:V108)-MIN(V9:V108),"")</f>
        <v>668</v>
      </c>
      <c r="P109" s="73" t="s">
        <v>28</v>
      </c>
      <c r="Q109" s="54"/>
      <c r="R109" s="65">
        <f>SUM(R9:R108)</f>
        <v>24470.380526157784</v>
      </c>
      <c r="S109" s="66">
        <f t="shared" ref="S109:U109" si="30">SUM(S9:S108)</f>
        <v>26765.435490472402</v>
      </c>
      <c r="T109" s="66">
        <f t="shared" si="30"/>
        <v>16913.034370994039</v>
      </c>
      <c r="U109" s="67">
        <f t="shared" si="30"/>
        <v>-32333.481137394545</v>
      </c>
      <c r="V109" s="92"/>
      <c r="W109" s="72"/>
    </row>
    <row r="110" spans="1:23" ht="19.5" thickBot="1">
      <c r="A110" s="6"/>
      <c r="B110" s="106" t="s">
        <v>6</v>
      </c>
      <c r="C110" s="107"/>
      <c r="D110" s="107"/>
      <c r="E110" s="108"/>
      <c r="F110" s="5">
        <f>COUNTIF(F9:F108,-1)</f>
        <v>10</v>
      </c>
      <c r="G110" s="5">
        <f t="shared" ref="G110:I110" si="31">COUNTIF(G9:G108,-1)</f>
        <v>11</v>
      </c>
      <c r="H110" s="5">
        <f t="shared" si="31"/>
        <v>14</v>
      </c>
      <c r="I110" s="5">
        <f t="shared" si="31"/>
        <v>22</v>
      </c>
      <c r="J110" s="98" t="s">
        <v>26</v>
      </c>
      <c r="K110" s="99"/>
      <c r="L110" s="99"/>
      <c r="M110" s="100"/>
      <c r="N110" s="98" t="s">
        <v>29</v>
      </c>
      <c r="O110" s="99"/>
      <c r="P110" s="99"/>
      <c r="Q110" s="100"/>
      <c r="R110" s="6"/>
      <c r="S110" s="3"/>
      <c r="T110" s="3"/>
      <c r="U110" s="4"/>
      <c r="V110" s="92"/>
      <c r="W110" s="3"/>
    </row>
    <row r="111" spans="1:23" ht="19.5" thickBot="1">
      <c r="A111" s="6"/>
      <c r="B111" s="110" t="s">
        <v>31</v>
      </c>
      <c r="C111" s="111"/>
      <c r="D111" s="111"/>
      <c r="E111" s="112"/>
      <c r="F111" s="5">
        <f>COUNTIF(F9:F108,0)</f>
        <v>0</v>
      </c>
      <c r="G111" s="5">
        <f t="shared" ref="G111:I111" si="32">COUNTIF(G9:G108,0)</f>
        <v>0</v>
      </c>
      <c r="H111" s="5">
        <f t="shared" si="32"/>
        <v>0</v>
      </c>
      <c r="I111" s="5">
        <f t="shared" si="32"/>
        <v>0</v>
      </c>
      <c r="J111" s="60">
        <f>J109/J8</f>
        <v>1.2447038052615778</v>
      </c>
      <c r="K111" s="61">
        <f>K109/K8</f>
        <v>1.2676543549047241</v>
      </c>
      <c r="L111" s="61">
        <f>L109/L8</f>
        <v>1.1691303437099403</v>
      </c>
      <c r="M111" s="62">
        <f>M109/M8</f>
        <v>0.67666518862605463</v>
      </c>
      <c r="N111" s="51">
        <f>IFERROR((J111-100%)*30/$O$109,0)</f>
        <v>1.098969185306487E-2</v>
      </c>
      <c r="O111" s="89">
        <f t="shared" ref="O111:Q111" si="33">IFERROR((K111-100%)*30/$O$109,0)</f>
        <v>1.20204051603918E-2</v>
      </c>
      <c r="P111" s="89">
        <f t="shared" si="33"/>
        <v>7.5956741187098928E-3</v>
      </c>
      <c r="Q111" s="90">
        <f t="shared" si="33"/>
        <v>-1.452102446290174E-2</v>
      </c>
      <c r="R111" s="7"/>
      <c r="S111" s="2"/>
      <c r="T111" s="2"/>
      <c r="U111" s="8"/>
      <c r="V111" s="92"/>
      <c r="W111" s="3"/>
    </row>
    <row r="112" spans="1:23" ht="19.5" thickBot="1">
      <c r="A112" s="3"/>
      <c r="B112" s="98" t="s">
        <v>4</v>
      </c>
      <c r="C112" s="99"/>
      <c r="D112" s="99"/>
      <c r="E112" s="100"/>
      <c r="F112" s="63">
        <f>IFERROR(F109/(F109+F110+F111),"")</f>
        <v>0.58333333333333337</v>
      </c>
      <c r="G112" s="58">
        <f t="shared" ref="G112:I112" si="34">IFERROR(G109/(G109+G110+G111),"")</f>
        <v>0.54166666666666663</v>
      </c>
      <c r="H112" s="58">
        <f t="shared" si="34"/>
        <v>0.41666666666666669</v>
      </c>
      <c r="I112" s="59">
        <f t="shared" si="34"/>
        <v>8.3333333333333329E-2</v>
      </c>
      <c r="V112" s="92"/>
    </row>
    <row r="113" spans="2:22">
      <c r="V113" s="3"/>
    </row>
    <row r="114" spans="2:22">
      <c r="V114" s="3"/>
    </row>
    <row r="115" spans="2:22">
      <c r="E115" t="s">
        <v>42</v>
      </c>
      <c r="V115" s="3"/>
    </row>
    <row r="116" spans="2:22" ht="19.5" thickBot="1">
      <c r="D116" t="s">
        <v>41</v>
      </c>
      <c r="E116" s="116" t="s">
        <v>47</v>
      </c>
      <c r="F116" s="116"/>
      <c r="G116" s="116"/>
      <c r="H116" s="116"/>
      <c r="I116" s="117"/>
      <c r="J116" s="2"/>
      <c r="V116" s="3"/>
    </row>
    <row r="117" spans="2:22" ht="19.5" thickBot="1">
      <c r="B117" s="103" t="s">
        <v>5</v>
      </c>
      <c r="C117" s="104"/>
      <c r="D117" s="104"/>
      <c r="E117" s="105"/>
      <c r="F117" s="93">
        <f>COUNTIFS(F$9:F$108,1.27,$W$9:$W$108,"*"&amp;$E$116&amp;"*")</f>
        <v>0</v>
      </c>
      <c r="G117" s="95">
        <f>COUNTIFS(G$9:G$108,1.27,$W$9:$W$108,"*"&amp;E116&amp;"*")</f>
        <v>0</v>
      </c>
      <c r="H117" s="94">
        <f>COUNTIFS(H$9:H$108,1.27,$W$9:$W$108,"*"&amp;E116&amp;"*")</f>
        <v>0</v>
      </c>
      <c r="I117" s="14">
        <f>COUNTIFS(I$9:I$108,1.27,$W$9:$W$108,"*"&amp;E116&amp;"*")</f>
        <v>0</v>
      </c>
      <c r="J117" s="37">
        <f ca="1">SUMIF($W$9:$W$108,"*"&amp;$E116&amp;"*",R$9:R$72)</f>
        <v>-3157.7831018497404</v>
      </c>
      <c r="K117" s="96">
        <f t="shared" ref="K117:M117" ca="1" si="35">SUMIF($W$9:$W$108,"*"&amp;$E116&amp;"*",S$9:S$72)</f>
        <v>-3221.1696210375003</v>
      </c>
      <c r="L117" s="96">
        <f t="shared" ca="1" si="35"/>
        <v>-3361.8808632</v>
      </c>
      <c r="M117" s="97">
        <f t="shared" ca="1" si="35"/>
        <v>-3054.2601945000001</v>
      </c>
    </row>
    <row r="118" spans="2:22" ht="19.5" thickBot="1">
      <c r="B118" s="106" t="s">
        <v>6</v>
      </c>
      <c r="C118" s="107"/>
      <c r="D118" s="107"/>
      <c r="E118" s="108"/>
      <c r="F118" s="5">
        <f>COUNTIFS(F$9:F$108,-1,$W$9:$W$108,"*"&amp;$E$116&amp;"*")</f>
        <v>1</v>
      </c>
      <c r="G118" s="5">
        <f t="shared" ref="G118:I118" si="36">COUNTIFS(G$9:G$108,-1,$W$9:$W$108,"*"&amp;$E$116&amp;"*")</f>
        <v>1</v>
      </c>
      <c r="H118" s="5">
        <f t="shared" si="36"/>
        <v>1</v>
      </c>
      <c r="I118" s="5">
        <f t="shared" si="36"/>
        <v>1</v>
      </c>
      <c r="J118" s="98" t="s">
        <v>26</v>
      </c>
      <c r="K118" s="99"/>
      <c r="L118" s="99"/>
      <c r="M118" s="100"/>
    </row>
    <row r="119" spans="2:22" ht="19.5" thickBot="1">
      <c r="B119" s="110" t="s">
        <v>31</v>
      </c>
      <c r="C119" s="111"/>
      <c r="D119" s="111"/>
      <c r="E119" s="112"/>
      <c r="F119" s="5">
        <f>COUNTIFS(F$9:F$108,0,$W$9:$W$108,"*"&amp;$E$116&amp;"*")</f>
        <v>0</v>
      </c>
      <c r="G119" s="5">
        <f t="shared" ref="G119:I119" si="37">COUNTIFS(G$9:G$108,0,$W$9:$W$108,"*"&amp;$E$116&amp;"*")</f>
        <v>0</v>
      </c>
      <c r="H119" s="5">
        <f t="shared" si="37"/>
        <v>0</v>
      </c>
      <c r="I119" s="5">
        <f t="shared" si="37"/>
        <v>0</v>
      </c>
      <c r="J119" s="60">
        <f ca="1">$J117/$J$8</f>
        <v>-3.1577831018497406E-2</v>
      </c>
      <c r="K119" s="61">
        <f ca="1">$K117/$K$8</f>
        <v>-3.2211696210375E-2</v>
      </c>
      <c r="L119" s="61">
        <f ca="1">$L117/$L$8</f>
        <v>-3.3618808632000001E-2</v>
      </c>
      <c r="M119" s="62">
        <f ca="1">$M117/$M$8</f>
        <v>-3.0542601945000001E-2</v>
      </c>
    </row>
    <row r="120" spans="2:22" ht="19.5" thickBot="1">
      <c r="B120" s="98" t="s">
        <v>4</v>
      </c>
      <c r="C120" s="99"/>
      <c r="D120" s="99"/>
      <c r="E120" s="100"/>
      <c r="F120" s="63">
        <f>IFERROR(F117/(F117+F118+F119),"")</f>
        <v>0</v>
      </c>
      <c r="G120" s="58">
        <f t="shared" ref="G120:I120" si="38">IFERROR(G117/(G117+G118+G119),"")</f>
        <v>0</v>
      </c>
      <c r="H120" s="58">
        <f t="shared" si="38"/>
        <v>0</v>
      </c>
      <c r="I120" s="59">
        <f t="shared" si="38"/>
        <v>0</v>
      </c>
      <c r="J120" t="str">
        <f>"　トレード回数："&amp;(F117+F118+F119)</f>
        <v>　トレード回数：1</v>
      </c>
    </row>
    <row r="122" spans="2:22">
      <c r="E122" t="s">
        <v>43</v>
      </c>
    </row>
    <row r="123" spans="2:22" ht="19.5" thickBot="1">
      <c r="D123" t="s">
        <v>41</v>
      </c>
      <c r="E123" s="116" t="s">
        <v>48</v>
      </c>
      <c r="F123" s="116"/>
      <c r="G123" s="116"/>
      <c r="H123" s="116"/>
      <c r="I123" s="117"/>
      <c r="J123" s="2"/>
    </row>
    <row r="124" spans="2:22" ht="19.5" thickBot="1">
      <c r="B124" s="103" t="s">
        <v>5</v>
      </c>
      <c r="C124" s="104"/>
      <c r="D124" s="104"/>
      <c r="E124" s="105"/>
      <c r="F124" s="93">
        <f>COUNTIFS(F$9:F$108,1.27,$W$9:$W$108,"*"&amp;E123&amp;"*")</f>
        <v>3</v>
      </c>
      <c r="G124" s="95">
        <f>COUNTIFS(G$9:G$108,1.5,$W$9:$W$108,"*"&amp;E123&amp;"*")</f>
        <v>2</v>
      </c>
      <c r="H124" s="94">
        <f>COUNTIFS(H$9:H$108,2,$W$9:$W$108,"*"&amp;E123&amp;"*")</f>
        <v>1</v>
      </c>
      <c r="I124" s="14">
        <f>COUNTIFS(I$9:I$108,5,$W$9:$W$108,"*"&amp;E123&amp;"*")</f>
        <v>0</v>
      </c>
      <c r="J124" s="37">
        <f ca="1">SUMIF($W$9:$W$108,"*"&amp;$E123&amp;"*",R$9:R$72)</f>
        <v>6915.5717920646584</v>
      </c>
      <c r="K124" s="96">
        <f t="shared" ref="K124" ca="1" si="39">SUMIF($W$9:$W$108,"*"&amp;$E123&amp;"*",S$9:S$72)</f>
        <v>1046.717043111993</v>
      </c>
      <c r="L124" s="96">
        <f t="shared" ref="L124" ca="1" si="40">SUMIF($W$9:$W$108,"*"&amp;$E123&amp;"*",T$9:T$72)</f>
        <v>-6579.9089166361873</v>
      </c>
      <c r="M124" s="97">
        <f t="shared" ref="M124" ca="1" si="41">SUMIF($W$9:$W$108,"*"&amp;$E123&amp;"*",U$9:U$72)</f>
        <v>-14011.076522561927</v>
      </c>
    </row>
    <row r="125" spans="2:22" ht="19.5" thickBot="1">
      <c r="B125" s="106" t="s">
        <v>6</v>
      </c>
      <c r="C125" s="107"/>
      <c r="D125" s="107"/>
      <c r="E125" s="108"/>
      <c r="F125" s="5">
        <f>COUNTIFS(F$9:F$108,-1,$W$9:$W$108,"*"&amp;$E$123&amp;"*")</f>
        <v>2</v>
      </c>
      <c r="G125" s="5">
        <f t="shared" ref="G125:I125" si="42">COUNTIFS(G$9:G$108,-1,$W$9:$W$108,"*"&amp;$E$123&amp;"*")</f>
        <v>3</v>
      </c>
      <c r="H125" s="5">
        <f t="shared" si="42"/>
        <v>4</v>
      </c>
      <c r="I125" s="5">
        <f t="shared" si="42"/>
        <v>5</v>
      </c>
      <c r="J125" s="98" t="s">
        <v>26</v>
      </c>
      <c r="K125" s="99"/>
      <c r="L125" s="99"/>
      <c r="M125" s="100"/>
    </row>
    <row r="126" spans="2:22" ht="19.5" thickBot="1">
      <c r="B126" s="110" t="s">
        <v>31</v>
      </c>
      <c r="C126" s="111"/>
      <c r="D126" s="111"/>
      <c r="E126" s="112"/>
      <c r="F126" s="5">
        <f>COUNTIFS(F$9:F$108,0,$W$9:$W$108,"*"&amp;$E$123&amp;"*")</f>
        <v>0</v>
      </c>
      <c r="G126" s="5">
        <f t="shared" ref="G126:I126" si="43">COUNTIFS(G$9:G$108,0,$W$9:$W$108,"*"&amp;$E$123&amp;"*")</f>
        <v>0</v>
      </c>
      <c r="H126" s="5">
        <f t="shared" si="43"/>
        <v>0</v>
      </c>
      <c r="I126" s="5">
        <f t="shared" si="43"/>
        <v>0</v>
      </c>
      <c r="J126" s="60">
        <f ca="1">$J124/$J$8</f>
        <v>6.9155717920646578E-2</v>
      </c>
      <c r="K126" s="61">
        <f ca="1">$K124/$K$8</f>
        <v>1.0467170431119929E-2</v>
      </c>
      <c r="L126" s="61">
        <f ca="1">$L124/$L$8</f>
        <v>-6.5799089166361874E-2</v>
      </c>
      <c r="M126" s="62">
        <f ca="1">$M124/$M$8</f>
        <v>-0.14011076522561927</v>
      </c>
    </row>
    <row r="127" spans="2:22" ht="19.5" thickBot="1">
      <c r="B127" s="98" t="s">
        <v>4</v>
      </c>
      <c r="C127" s="99"/>
      <c r="D127" s="99"/>
      <c r="E127" s="100"/>
      <c r="F127" s="63">
        <f>IFERROR(F124/(F124+F125+F126),"")</f>
        <v>0.6</v>
      </c>
      <c r="G127" s="58">
        <f t="shared" ref="G127:I127" si="44">IFERROR(G124/(G124+G125+G126),"")</f>
        <v>0.4</v>
      </c>
      <c r="H127" s="58">
        <f t="shared" si="44"/>
        <v>0.2</v>
      </c>
      <c r="I127" s="59">
        <f t="shared" si="44"/>
        <v>0</v>
      </c>
      <c r="J127" t="str">
        <f>"　トレード回数："&amp;(F124+F125+F126)</f>
        <v>　トレード回数：5</v>
      </c>
    </row>
    <row r="129" spans="2:13">
      <c r="E129" t="s">
        <v>43</v>
      </c>
    </row>
    <row r="130" spans="2:13" ht="19.5" thickBot="1">
      <c r="D130" t="s">
        <v>41</v>
      </c>
      <c r="E130" s="116" t="s">
        <v>44</v>
      </c>
      <c r="F130" s="116"/>
      <c r="G130" s="116"/>
      <c r="H130" s="116"/>
      <c r="I130" s="117"/>
      <c r="J130" s="2"/>
    </row>
    <row r="131" spans="2:13" ht="19.5" thickBot="1">
      <c r="B131" s="103" t="s">
        <v>5</v>
      </c>
      <c r="C131" s="104"/>
      <c r="D131" s="104"/>
      <c r="E131" s="105"/>
      <c r="F131" s="93">
        <f>COUNTIFS(F$9:F$108,1.27,$W$9:$W$108,"*"&amp;$E130&amp;"*")</f>
        <v>0</v>
      </c>
      <c r="G131" s="95">
        <f>COUNTIFS(G$9:G$108,1.5,$W$9:$W$108,"*"&amp;$E130&amp;"*")</f>
        <v>0</v>
      </c>
      <c r="H131" s="94">
        <f>COUNTIFS(H$9:H$108,2,$W$9:$W$108,"*"&amp;$E130&amp;"*")</f>
        <v>0</v>
      </c>
      <c r="I131" s="14">
        <f>COUNTIFS(I$9:I$108,5,$W$9:$W$108,"*"&amp;$E130&amp;"*")</f>
        <v>0</v>
      </c>
      <c r="J131" s="37">
        <f ca="1">SUMIF($W$9:$W$108,"*"&amp;$E130&amp;"*",R$9:R$72)</f>
        <v>0</v>
      </c>
      <c r="K131" s="96">
        <f t="shared" ref="K131" ca="1" si="45">SUMIF($W$9:$W$108,"*"&amp;$E130&amp;"*",S$9:S$72)</f>
        <v>0</v>
      </c>
      <c r="L131" s="96">
        <f t="shared" ref="L131" ca="1" si="46">SUMIF($W$9:$W$108,"*"&amp;$E130&amp;"*",T$9:T$72)</f>
        <v>0</v>
      </c>
      <c r="M131" s="97">
        <f t="shared" ref="M131" ca="1" si="47">SUMIF($W$9:$W$108,"*"&amp;$E130&amp;"*",U$9:U$72)</f>
        <v>0</v>
      </c>
    </row>
    <row r="132" spans="2:13" ht="19.5" thickBot="1">
      <c r="B132" s="106" t="s">
        <v>6</v>
      </c>
      <c r="C132" s="107"/>
      <c r="D132" s="107"/>
      <c r="E132" s="108"/>
      <c r="F132" s="5">
        <f>COUNTIFS(F$9:F$108,-1,$W$9:$W$108,"*"&amp;$E130&amp;"*")</f>
        <v>0</v>
      </c>
      <c r="G132" s="5">
        <f>COUNTIFS(G$9:G$108,-1,$W$9:$W$108,"*"&amp;$E130&amp;"*")</f>
        <v>0</v>
      </c>
      <c r="H132" s="5">
        <f>COUNTIFS(H$9:H$108,-1,$W$9:$W$108,"*"&amp;$E130&amp;"*")</f>
        <v>0</v>
      </c>
      <c r="I132" s="5">
        <f>COUNTIFS(I$9:I$108,-1,$W$9:$W$108,"*"&amp;$E130&amp;"*")</f>
        <v>0</v>
      </c>
      <c r="J132" s="98" t="s">
        <v>26</v>
      </c>
      <c r="K132" s="99"/>
      <c r="L132" s="99"/>
      <c r="M132" s="100"/>
    </row>
    <row r="133" spans="2:13" ht="19.5" thickBot="1">
      <c r="B133" s="110" t="s">
        <v>31</v>
      </c>
      <c r="C133" s="111"/>
      <c r="D133" s="111"/>
      <c r="E133" s="112"/>
      <c r="F133" s="5">
        <f>COUNTIFS(F$9:F$108,0,$W$9:$W$108,"*"&amp;$E$130&amp;"*")</f>
        <v>0</v>
      </c>
      <c r="G133" s="5">
        <f>COUNTIFS(G$9:G$108,0,$W$9:$W$108,"*"&amp;$E$130&amp;"*")</f>
        <v>0</v>
      </c>
      <c r="H133" s="5">
        <f>COUNTIFS(H$9:H$108,0,$W$9:$W$108,"*"&amp;$E130&amp;"*")</f>
        <v>0</v>
      </c>
      <c r="I133" s="5">
        <f>COUNTIFS(I$9:I$108,0,$W$9:$W$108,"*"&amp;$E130&amp;"*")</f>
        <v>0</v>
      </c>
      <c r="J133" s="60">
        <f ca="1">$J131/$J$8</f>
        <v>0</v>
      </c>
      <c r="K133" s="61">
        <f ca="1">$K131/$K$8</f>
        <v>0</v>
      </c>
      <c r="L133" s="61">
        <f ca="1">$L131/$L$8</f>
        <v>0</v>
      </c>
      <c r="M133" s="62">
        <f ca="1">$M131/$M$8</f>
        <v>0</v>
      </c>
    </row>
    <row r="134" spans="2:13" ht="19.5" thickBot="1">
      <c r="B134" s="98" t="s">
        <v>4</v>
      </c>
      <c r="C134" s="99"/>
      <c r="D134" s="99"/>
      <c r="E134" s="100"/>
      <c r="F134" s="63" t="str">
        <f>IFERROR(F131/(F131+F132+F133),"")</f>
        <v/>
      </c>
      <c r="G134" s="58" t="str">
        <f t="shared" ref="G134:I134" si="48">IFERROR(G131/(G131+G132+G133),"")</f>
        <v/>
      </c>
      <c r="H134" s="58" t="str">
        <f t="shared" si="48"/>
        <v/>
      </c>
      <c r="I134" s="59" t="str">
        <f t="shared" si="48"/>
        <v/>
      </c>
      <c r="J134" t="str">
        <f>"　トレード回数："&amp;(F131+F132+F133)</f>
        <v>　トレード回数：0</v>
      </c>
    </row>
    <row r="136" spans="2:13">
      <c r="E136" t="s">
        <v>43</v>
      </c>
    </row>
    <row r="137" spans="2:13" ht="19.5" thickBot="1">
      <c r="D137" t="s">
        <v>41</v>
      </c>
      <c r="E137" s="116" t="s">
        <v>45</v>
      </c>
      <c r="F137" s="116"/>
      <c r="G137" s="116"/>
      <c r="H137" s="116"/>
      <c r="I137" s="117"/>
      <c r="J137" s="2"/>
    </row>
    <row r="138" spans="2:13" ht="19.5" thickBot="1">
      <c r="B138" s="103" t="s">
        <v>5</v>
      </c>
      <c r="C138" s="104"/>
      <c r="D138" s="104"/>
      <c r="E138" s="105"/>
      <c r="F138" s="93">
        <f>COUNTIFS(F$9:F$108,1.27,$W$9:$W$108,"*"&amp;$E137&amp;"*")</f>
        <v>0</v>
      </c>
      <c r="G138" s="95">
        <f>COUNTIFS(G$9:G$108,1.5,$W$9:$W$108,"*"&amp;$E137&amp;"*")</f>
        <v>0</v>
      </c>
      <c r="H138" s="94">
        <f>COUNTIFS(H$9:H$108,2,$W$9:$W$108,"*"&amp;$E137&amp;"*")</f>
        <v>0</v>
      </c>
      <c r="I138" s="14">
        <f>COUNTIFS(I$9:I$108,5,$W$9:$W$108,"*"&amp;$E137&amp;"*")</f>
        <v>0</v>
      </c>
      <c r="J138" s="37">
        <f ca="1">SUMIF($W$9:$W$108,"*"&amp;$E137&amp;"*",R$9:R$72)</f>
        <v>0</v>
      </c>
      <c r="K138" s="96">
        <f t="shared" ref="K138" ca="1" si="49">SUMIF($W$9:$W$108,"*"&amp;$E137&amp;"*",S$9:S$72)</f>
        <v>0</v>
      </c>
      <c r="L138" s="96">
        <f t="shared" ref="L138" ca="1" si="50">SUMIF($W$9:$W$108,"*"&amp;$E137&amp;"*",T$9:T$72)</f>
        <v>0</v>
      </c>
      <c r="M138" s="97">
        <f t="shared" ref="M138" ca="1" si="51">SUMIF($W$9:$W$108,"*"&amp;$E137&amp;"*",U$9:U$72)</f>
        <v>0</v>
      </c>
    </row>
    <row r="139" spans="2:13" ht="19.5" thickBot="1">
      <c r="B139" s="106" t="s">
        <v>6</v>
      </c>
      <c r="C139" s="107"/>
      <c r="D139" s="107"/>
      <c r="E139" s="108"/>
      <c r="F139" s="5">
        <f>COUNTIFS(F$9:F$108,-1,$W$9:$W$108,"*"&amp;$E137&amp;"*")</f>
        <v>0</v>
      </c>
      <c r="G139" s="5">
        <f>COUNTIFS(G$9:G$108,-1,$W$9:$W$108,"*"&amp;$E137&amp;"*")</f>
        <v>0</v>
      </c>
      <c r="H139" s="5">
        <f>COUNTIFS(H$9:H$108,-1,$W$9:$W$108,"*"&amp;$E137&amp;"*")</f>
        <v>0</v>
      </c>
      <c r="I139" s="5">
        <f>COUNTIFS(I$9:I$108,-1,$W$9:$W$108,"*"&amp;$E137&amp;"*")</f>
        <v>0</v>
      </c>
      <c r="J139" s="98" t="s">
        <v>26</v>
      </c>
      <c r="K139" s="99"/>
      <c r="L139" s="99"/>
      <c r="M139" s="100"/>
    </row>
    <row r="140" spans="2:13" ht="19.5" thickBot="1">
      <c r="B140" s="110" t="s">
        <v>31</v>
      </c>
      <c r="C140" s="111"/>
      <c r="D140" s="111"/>
      <c r="E140" s="112"/>
      <c r="F140" s="5">
        <f>COUNTIFS(F$9:F$108,0,$W$9:$W$108,"*"&amp;$E$130&amp;"*")</f>
        <v>0</v>
      </c>
      <c r="G140" s="5">
        <f>COUNTIFS(G$9:G$108,0,$W$9:$W$108,"*"&amp;$E$130&amp;"*")</f>
        <v>0</v>
      </c>
      <c r="H140" s="5">
        <f>COUNTIFS(H$9:H$108,0,$W$9:$W$108,"*"&amp;$E137&amp;"*")</f>
        <v>0</v>
      </c>
      <c r="I140" s="5">
        <f>COUNTIFS(I$9:I$108,0,$W$9:$W$108,"*"&amp;$E137&amp;"*")</f>
        <v>0</v>
      </c>
      <c r="J140" s="60">
        <f ca="1">$J138/$J$8</f>
        <v>0</v>
      </c>
      <c r="K140" s="61">
        <f ca="1">$K138/$K$8</f>
        <v>0</v>
      </c>
      <c r="L140" s="61">
        <f ca="1">$L138/$L$8</f>
        <v>0</v>
      </c>
      <c r="M140" s="62">
        <f ca="1">$M138/$M$8</f>
        <v>0</v>
      </c>
    </row>
    <row r="141" spans="2:13" ht="19.5" thickBot="1">
      <c r="B141" s="98" t="s">
        <v>4</v>
      </c>
      <c r="C141" s="99"/>
      <c r="D141" s="99"/>
      <c r="E141" s="100"/>
      <c r="F141" s="63" t="str">
        <f>IFERROR(F138/(F138+F139+F140),"")</f>
        <v/>
      </c>
      <c r="G141" s="58" t="str">
        <f t="shared" ref="G141:I141" si="52">IFERROR(G138/(G138+G139+G140),"")</f>
        <v/>
      </c>
      <c r="H141" s="58" t="str">
        <f t="shared" si="52"/>
        <v/>
      </c>
      <c r="I141" s="59" t="str">
        <f t="shared" si="52"/>
        <v/>
      </c>
      <c r="J141" t="str">
        <f>"　トレード回数："&amp;(F138+F139+F140)</f>
        <v>　トレード回数：0</v>
      </c>
    </row>
    <row r="143" spans="2:13">
      <c r="E143" t="s">
        <v>43</v>
      </c>
    </row>
    <row r="144" spans="2:13" ht="19.5" thickBot="1">
      <c r="D144" t="s">
        <v>41</v>
      </c>
      <c r="E144" s="116" t="s">
        <v>46</v>
      </c>
      <c r="F144" s="116"/>
      <c r="G144" s="116"/>
      <c r="H144" s="116"/>
      <c r="I144" s="117"/>
      <c r="J144" s="2"/>
    </row>
    <row r="145" spans="2:13" ht="19.5" thickBot="1">
      <c r="B145" s="103" t="s">
        <v>5</v>
      </c>
      <c r="C145" s="104"/>
      <c r="D145" s="104"/>
      <c r="E145" s="105"/>
      <c r="F145" s="93">
        <f>COUNTIFS(F$9:F$108,1.27,$W$9:$W$108,"*"&amp;$E144&amp;"*")</f>
        <v>1</v>
      </c>
      <c r="G145" s="95">
        <f>COUNTIFS(G$9:G$108,1.5,$W$9:$W$108,"*"&amp;$E144&amp;"*")</f>
        <v>1</v>
      </c>
      <c r="H145" s="94">
        <f>COUNTIFS(H$9:H$108,2,$W$9:$W$108,"*"&amp;$E144&amp;"*")</f>
        <v>1</v>
      </c>
      <c r="I145" s="14">
        <f>COUNTIFS(I$9:I$108,5,$W$9:$W$108,"*"&amp;$E144&amp;"*")</f>
        <v>0</v>
      </c>
      <c r="J145" s="37">
        <f ca="1">SUMIF($W$9:$W$108,"*"&amp;$E144&amp;"*",R$9:R$72)</f>
        <v>4612.6158999019963</v>
      </c>
      <c r="K145" s="96">
        <f t="shared" ref="K145" ca="1" si="53">SUMIF($W$9:$W$108,"*"&amp;$E144&amp;"*",S$9:S$72)</f>
        <v>5403.327206252955</v>
      </c>
      <c r="L145" s="96">
        <f t="shared" ref="L145" ca="1" si="54">SUMIF($W$9:$W$108,"*"&amp;$E144&amp;"*",T$9:T$72)</f>
        <v>6858.6385417082374</v>
      </c>
      <c r="M145" s="97">
        <f t="shared" ref="M145" ca="1" si="55">SUMIF($W$9:$W$108,"*"&amp;$E144&amp;"*",U$9:U$72)</f>
        <v>-2590.12793082496</v>
      </c>
    </row>
    <row r="146" spans="2:13" ht="19.5" thickBot="1">
      <c r="B146" s="106" t="s">
        <v>6</v>
      </c>
      <c r="C146" s="107"/>
      <c r="D146" s="107"/>
      <c r="E146" s="108"/>
      <c r="F146" s="5">
        <f>COUNTIFS(F$9:F$108,-1,$W$9:$W$108,"*"&amp;$E144&amp;"*")</f>
        <v>0</v>
      </c>
      <c r="G146" s="5">
        <f>COUNTIFS(G$9:G$108,-1,$W$9:$W$108,"*"&amp;$E144&amp;"*")</f>
        <v>0</v>
      </c>
      <c r="H146" s="5">
        <f>COUNTIFS(H$9:H$108,-1,$W$9:$W$108,"*"&amp;$E144&amp;"*")</f>
        <v>0</v>
      </c>
      <c r="I146" s="5">
        <f>COUNTIFS(I$9:I$108,-1,$W$9:$W$108,"*"&amp;$E144&amp;"*")</f>
        <v>1</v>
      </c>
      <c r="J146" s="98" t="s">
        <v>26</v>
      </c>
      <c r="K146" s="99"/>
      <c r="L146" s="99"/>
      <c r="M146" s="100"/>
    </row>
    <row r="147" spans="2:13" ht="19.5" thickBot="1">
      <c r="B147" s="110" t="s">
        <v>31</v>
      </c>
      <c r="C147" s="111"/>
      <c r="D147" s="111"/>
      <c r="E147" s="112"/>
      <c r="F147" s="5">
        <f>COUNTIFS(F$9:F$108,0,$W$9:$W$108,"*"&amp;$E$130&amp;"*")</f>
        <v>0</v>
      </c>
      <c r="G147" s="5">
        <f>COUNTIFS(G$9:G$108,0,$W$9:$W$108,"*"&amp;$E$130&amp;"*")</f>
        <v>0</v>
      </c>
      <c r="H147" s="5">
        <f>COUNTIFS(H$9:H$108,0,$W$9:$W$108,"*"&amp;$E144&amp;"*")</f>
        <v>0</v>
      </c>
      <c r="I147" s="5">
        <f>COUNTIFS(I$9:I$108,0,$W$9:$W$108,"*"&amp;$E144&amp;"*")</f>
        <v>0</v>
      </c>
      <c r="J147" s="60">
        <f ca="1">$J145/$J$8</f>
        <v>4.6126158999019964E-2</v>
      </c>
      <c r="K147" s="61">
        <f ca="1">$K145/$K$8</f>
        <v>5.4033272062529551E-2</v>
      </c>
      <c r="L147" s="61">
        <f ca="1">$L145/$L$8</f>
        <v>6.8586385417082368E-2</v>
      </c>
      <c r="M147" s="62">
        <f ca="1">$M145/$M$8</f>
        <v>-2.5901279308249599E-2</v>
      </c>
    </row>
    <row r="148" spans="2:13" ht="19.5" thickBot="1">
      <c r="B148" s="98" t="s">
        <v>4</v>
      </c>
      <c r="C148" s="99"/>
      <c r="D148" s="99"/>
      <c r="E148" s="100"/>
      <c r="F148" s="63">
        <f>IFERROR(F145/(F145+F146+F147),"")</f>
        <v>1</v>
      </c>
      <c r="G148" s="58">
        <f t="shared" ref="G148:I148" si="56">IFERROR(G145/(G145+G146+G147),"")</f>
        <v>1</v>
      </c>
      <c r="H148" s="58">
        <f t="shared" si="56"/>
        <v>1</v>
      </c>
      <c r="I148" s="59">
        <f t="shared" si="56"/>
        <v>0</v>
      </c>
      <c r="J148" t="str">
        <f>"　トレード回数："&amp;(F145+F146+F147)</f>
        <v>　トレード回数：1</v>
      </c>
    </row>
  </sheetData>
  <mergeCells count="44">
    <mergeCell ref="B148:E148"/>
    <mergeCell ref="E144:I144"/>
    <mergeCell ref="B145:E145"/>
    <mergeCell ref="B146:E146"/>
    <mergeCell ref="J146:M146"/>
    <mergeCell ref="B147:E147"/>
    <mergeCell ref="B139:E139"/>
    <mergeCell ref="J139:M139"/>
    <mergeCell ref="B140:E140"/>
    <mergeCell ref="B141:E141"/>
    <mergeCell ref="E137:I137"/>
    <mergeCell ref="B132:E132"/>
    <mergeCell ref="J132:M132"/>
    <mergeCell ref="B133:E133"/>
    <mergeCell ref="B134:E134"/>
    <mergeCell ref="B138:E138"/>
    <mergeCell ref="J125:M125"/>
    <mergeCell ref="B126:E126"/>
    <mergeCell ref="B127:E127"/>
    <mergeCell ref="E130:I130"/>
    <mergeCell ref="B131:E131"/>
    <mergeCell ref="B119:E119"/>
    <mergeCell ref="B120:E120"/>
    <mergeCell ref="E123:I123"/>
    <mergeCell ref="B124:E124"/>
    <mergeCell ref="B125:E125"/>
    <mergeCell ref="J118:M118"/>
    <mergeCell ref="E116:I116"/>
    <mergeCell ref="B117:E117"/>
    <mergeCell ref="B118:E118"/>
    <mergeCell ref="B111:E111"/>
    <mergeCell ref="B112:E112"/>
    <mergeCell ref="N6:P6"/>
    <mergeCell ref="R6:U6"/>
    <mergeCell ref="J6:L6"/>
    <mergeCell ref="R8:U8"/>
    <mergeCell ref="B7:D7"/>
    <mergeCell ref="B6:D6"/>
    <mergeCell ref="F6:I6"/>
    <mergeCell ref="J110:M110"/>
    <mergeCell ref="N110:Q110"/>
    <mergeCell ref="N8:P8"/>
    <mergeCell ref="B109:E109"/>
    <mergeCell ref="B110:E110"/>
  </mergeCells>
  <phoneticPr fontId="1"/>
  <conditionalFormatting sqref="F9:I108">
    <cfRule type="expression" dxfId="0" priority="1">
      <formula>$I9=5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/>
  </sheetViews>
  <sheetFormatPr defaultColWidth="8.125" defaultRowHeight="37.5" customHeight="1"/>
  <cols>
    <col min="1" max="1" width="6.625" customWidth="1"/>
    <col min="2" max="2" width="7.25" customWidth="1"/>
    <col min="257" max="257" width="6.625" customWidth="1"/>
    <col min="258" max="258" width="7.25" customWidth="1"/>
    <col min="513" max="513" width="6.625" customWidth="1"/>
    <col min="514" max="514" width="7.25" customWidth="1"/>
    <col min="769" max="769" width="6.625" customWidth="1"/>
    <col min="770" max="770" width="7.25" customWidth="1"/>
    <col min="1025" max="1025" width="6.625" customWidth="1"/>
    <col min="1026" max="1026" width="7.25" customWidth="1"/>
    <col min="1281" max="1281" width="6.625" customWidth="1"/>
    <col min="1282" max="1282" width="7.25" customWidth="1"/>
    <col min="1537" max="1537" width="6.625" customWidth="1"/>
    <col min="1538" max="1538" width="7.25" customWidth="1"/>
    <col min="1793" max="1793" width="6.625" customWidth="1"/>
    <col min="1794" max="1794" width="7.25" customWidth="1"/>
    <col min="2049" max="2049" width="6.625" customWidth="1"/>
    <col min="2050" max="2050" width="7.25" customWidth="1"/>
    <col min="2305" max="2305" width="6.625" customWidth="1"/>
    <col min="2306" max="2306" width="7.25" customWidth="1"/>
    <col min="2561" max="2561" width="6.625" customWidth="1"/>
    <col min="2562" max="2562" width="7.25" customWidth="1"/>
    <col min="2817" max="2817" width="6.625" customWidth="1"/>
    <col min="2818" max="2818" width="7.25" customWidth="1"/>
    <col min="3073" max="3073" width="6.625" customWidth="1"/>
    <col min="3074" max="3074" width="7.25" customWidth="1"/>
    <col min="3329" max="3329" width="6.625" customWidth="1"/>
    <col min="3330" max="3330" width="7.25" customWidth="1"/>
    <col min="3585" max="3585" width="6.625" customWidth="1"/>
    <col min="3586" max="3586" width="7.25" customWidth="1"/>
    <col min="3841" max="3841" width="6.625" customWidth="1"/>
    <col min="3842" max="3842" width="7.25" customWidth="1"/>
    <col min="4097" max="4097" width="6.625" customWidth="1"/>
    <col min="4098" max="4098" width="7.25" customWidth="1"/>
    <col min="4353" max="4353" width="6.625" customWidth="1"/>
    <col min="4354" max="4354" width="7.25" customWidth="1"/>
    <col min="4609" max="4609" width="6.625" customWidth="1"/>
    <col min="4610" max="4610" width="7.25" customWidth="1"/>
    <col min="4865" max="4865" width="6.625" customWidth="1"/>
    <col min="4866" max="4866" width="7.25" customWidth="1"/>
    <col min="5121" max="5121" width="6.625" customWidth="1"/>
    <col min="5122" max="5122" width="7.25" customWidth="1"/>
    <col min="5377" max="5377" width="6.625" customWidth="1"/>
    <col min="5378" max="5378" width="7.25" customWidth="1"/>
    <col min="5633" max="5633" width="6.625" customWidth="1"/>
    <col min="5634" max="5634" width="7.25" customWidth="1"/>
    <col min="5889" max="5889" width="6.625" customWidth="1"/>
    <col min="5890" max="5890" width="7.25" customWidth="1"/>
    <col min="6145" max="6145" width="6.625" customWidth="1"/>
    <col min="6146" max="6146" width="7.25" customWidth="1"/>
    <col min="6401" max="6401" width="6.625" customWidth="1"/>
    <col min="6402" max="6402" width="7.25" customWidth="1"/>
    <col min="6657" max="6657" width="6.625" customWidth="1"/>
    <col min="6658" max="6658" width="7.25" customWidth="1"/>
    <col min="6913" max="6913" width="6.625" customWidth="1"/>
    <col min="6914" max="6914" width="7.25" customWidth="1"/>
    <col min="7169" max="7169" width="6.625" customWidth="1"/>
    <col min="7170" max="7170" width="7.25" customWidth="1"/>
    <col min="7425" max="7425" width="6.625" customWidth="1"/>
    <col min="7426" max="7426" width="7.25" customWidth="1"/>
    <col min="7681" max="7681" width="6.625" customWidth="1"/>
    <col min="7682" max="7682" width="7.25" customWidth="1"/>
    <col min="7937" max="7937" width="6.625" customWidth="1"/>
    <col min="7938" max="7938" width="7.25" customWidth="1"/>
    <col min="8193" max="8193" width="6.625" customWidth="1"/>
    <col min="8194" max="8194" width="7.25" customWidth="1"/>
    <col min="8449" max="8449" width="6.625" customWidth="1"/>
    <col min="8450" max="8450" width="7.25" customWidth="1"/>
    <col min="8705" max="8705" width="6.625" customWidth="1"/>
    <col min="8706" max="8706" width="7.25" customWidth="1"/>
    <col min="8961" max="8961" width="6.625" customWidth="1"/>
    <col min="8962" max="8962" width="7.25" customWidth="1"/>
    <col min="9217" max="9217" width="6.625" customWidth="1"/>
    <col min="9218" max="9218" width="7.25" customWidth="1"/>
    <col min="9473" max="9473" width="6.625" customWidth="1"/>
    <col min="9474" max="9474" width="7.25" customWidth="1"/>
    <col min="9729" max="9729" width="6.625" customWidth="1"/>
    <col min="9730" max="9730" width="7.25" customWidth="1"/>
    <col min="9985" max="9985" width="6.625" customWidth="1"/>
    <col min="9986" max="9986" width="7.25" customWidth="1"/>
    <col min="10241" max="10241" width="6.625" customWidth="1"/>
    <col min="10242" max="10242" width="7.25" customWidth="1"/>
    <col min="10497" max="10497" width="6.625" customWidth="1"/>
    <col min="10498" max="10498" width="7.25" customWidth="1"/>
    <col min="10753" max="10753" width="6.625" customWidth="1"/>
    <col min="10754" max="10754" width="7.25" customWidth="1"/>
    <col min="11009" max="11009" width="6.625" customWidth="1"/>
    <col min="11010" max="11010" width="7.25" customWidth="1"/>
    <col min="11265" max="11265" width="6.625" customWidth="1"/>
    <col min="11266" max="11266" width="7.25" customWidth="1"/>
    <col min="11521" max="11521" width="6.625" customWidth="1"/>
    <col min="11522" max="11522" width="7.25" customWidth="1"/>
    <col min="11777" max="11777" width="6.625" customWidth="1"/>
    <col min="11778" max="11778" width="7.25" customWidth="1"/>
    <col min="12033" max="12033" width="6.625" customWidth="1"/>
    <col min="12034" max="12034" width="7.25" customWidth="1"/>
    <col min="12289" max="12289" width="6.625" customWidth="1"/>
    <col min="12290" max="12290" width="7.25" customWidth="1"/>
    <col min="12545" max="12545" width="6.625" customWidth="1"/>
    <col min="12546" max="12546" width="7.25" customWidth="1"/>
    <col min="12801" max="12801" width="6.625" customWidth="1"/>
    <col min="12802" max="12802" width="7.25" customWidth="1"/>
    <col min="13057" max="13057" width="6.625" customWidth="1"/>
    <col min="13058" max="13058" width="7.25" customWidth="1"/>
    <col min="13313" max="13313" width="6.625" customWidth="1"/>
    <col min="13314" max="13314" width="7.25" customWidth="1"/>
    <col min="13569" max="13569" width="6.625" customWidth="1"/>
    <col min="13570" max="13570" width="7.25" customWidth="1"/>
    <col min="13825" max="13825" width="6.625" customWidth="1"/>
    <col min="13826" max="13826" width="7.25" customWidth="1"/>
    <col min="14081" max="14081" width="6.625" customWidth="1"/>
    <col min="14082" max="14082" width="7.25" customWidth="1"/>
    <col min="14337" max="14337" width="6.625" customWidth="1"/>
    <col min="14338" max="14338" width="7.25" customWidth="1"/>
    <col min="14593" max="14593" width="6.625" customWidth="1"/>
    <col min="14594" max="14594" width="7.25" customWidth="1"/>
    <col min="14849" max="14849" width="6.625" customWidth="1"/>
    <col min="14850" max="14850" width="7.25" customWidth="1"/>
    <col min="15105" max="15105" width="6.625" customWidth="1"/>
    <col min="15106" max="15106" width="7.25" customWidth="1"/>
    <col min="15361" max="15361" width="6.625" customWidth="1"/>
    <col min="15362" max="15362" width="7.25" customWidth="1"/>
    <col min="15617" max="15617" width="6.625" customWidth="1"/>
    <col min="15618" max="15618" width="7.25" customWidth="1"/>
    <col min="15873" max="15873" width="6.625" customWidth="1"/>
    <col min="15874" max="15874" width="7.25" customWidth="1"/>
    <col min="16129" max="16129" width="6.625" customWidth="1"/>
    <col min="16130" max="16130" width="7.25" customWidth="1"/>
  </cols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zoomScale="130" zoomScaleNormal="130" zoomScaleSheetLayoutView="100" workbookViewId="0">
      <selection activeCell="A2" sqref="A2:J9"/>
    </sheetView>
  </sheetViews>
  <sheetFormatPr defaultColWidth="8.125" defaultRowHeight="13.5"/>
  <cols>
    <col min="1" max="16384" width="8.125" style="43"/>
  </cols>
  <sheetData>
    <row r="1" spans="1:10">
      <c r="A1" s="43" t="s">
        <v>22</v>
      </c>
    </row>
    <row r="2" spans="1:10">
      <c r="A2" s="118" t="s">
        <v>60</v>
      </c>
      <c r="B2" s="119"/>
      <c r="C2" s="119"/>
      <c r="D2" s="119"/>
      <c r="E2" s="119"/>
      <c r="F2" s="119"/>
      <c r="G2" s="119"/>
      <c r="H2" s="119"/>
      <c r="I2" s="119"/>
      <c r="J2" s="119"/>
    </row>
    <row r="3" spans="1:10">
      <c r="A3" s="119"/>
      <c r="B3" s="119"/>
      <c r="C3" s="119"/>
      <c r="D3" s="119"/>
      <c r="E3" s="119"/>
      <c r="F3" s="119"/>
      <c r="G3" s="119"/>
      <c r="H3" s="119"/>
      <c r="I3" s="119"/>
      <c r="J3" s="119"/>
    </row>
    <row r="4" spans="1:10">
      <c r="A4" s="119"/>
      <c r="B4" s="119"/>
      <c r="C4" s="119"/>
      <c r="D4" s="119"/>
      <c r="E4" s="119"/>
      <c r="F4" s="119"/>
      <c r="G4" s="119"/>
      <c r="H4" s="119"/>
      <c r="I4" s="119"/>
      <c r="J4" s="119"/>
    </row>
    <row r="5" spans="1:10">
      <c r="A5" s="119"/>
      <c r="B5" s="119"/>
      <c r="C5" s="119"/>
      <c r="D5" s="119"/>
      <c r="E5" s="119"/>
      <c r="F5" s="119"/>
      <c r="G5" s="119"/>
      <c r="H5" s="119"/>
      <c r="I5" s="119"/>
      <c r="J5" s="119"/>
    </row>
    <row r="6" spans="1:10">
      <c r="A6" s="119"/>
      <c r="B6" s="119"/>
      <c r="C6" s="119"/>
      <c r="D6" s="119"/>
      <c r="E6" s="119"/>
      <c r="F6" s="119"/>
      <c r="G6" s="119"/>
      <c r="H6" s="119"/>
      <c r="I6" s="119"/>
      <c r="J6" s="119"/>
    </row>
    <row r="7" spans="1:10">
      <c r="A7" s="119"/>
      <c r="B7" s="119"/>
      <c r="C7" s="119"/>
      <c r="D7" s="119"/>
      <c r="E7" s="119"/>
      <c r="F7" s="119"/>
      <c r="G7" s="119"/>
      <c r="H7" s="119"/>
      <c r="I7" s="119"/>
      <c r="J7" s="119"/>
    </row>
    <row r="8" spans="1:10">
      <c r="A8" s="119"/>
      <c r="B8" s="119"/>
      <c r="C8" s="119"/>
      <c r="D8" s="119"/>
      <c r="E8" s="119"/>
      <c r="F8" s="119"/>
      <c r="G8" s="119"/>
      <c r="H8" s="119"/>
      <c r="I8" s="119"/>
      <c r="J8" s="119"/>
    </row>
    <row r="9" spans="1:10">
      <c r="A9" s="119"/>
      <c r="B9" s="119"/>
      <c r="C9" s="119"/>
      <c r="D9" s="119"/>
      <c r="E9" s="119"/>
      <c r="F9" s="119"/>
      <c r="G9" s="119"/>
      <c r="H9" s="119"/>
      <c r="I9" s="119"/>
      <c r="J9" s="119"/>
    </row>
    <row r="11" spans="1:10">
      <c r="A11" s="43" t="s">
        <v>23</v>
      </c>
    </row>
    <row r="12" spans="1:10">
      <c r="A12" s="120" t="s">
        <v>61</v>
      </c>
      <c r="B12" s="121"/>
      <c r="C12" s="121"/>
      <c r="D12" s="121"/>
      <c r="E12" s="121"/>
      <c r="F12" s="121"/>
      <c r="G12" s="121"/>
      <c r="H12" s="121"/>
      <c r="I12" s="121"/>
      <c r="J12" s="121"/>
    </row>
    <row r="13" spans="1:10">
      <c r="A13" s="121"/>
      <c r="B13" s="121"/>
      <c r="C13" s="121"/>
      <c r="D13" s="121"/>
      <c r="E13" s="121"/>
      <c r="F13" s="121"/>
      <c r="G13" s="121"/>
      <c r="H13" s="121"/>
      <c r="I13" s="121"/>
      <c r="J13" s="121"/>
    </row>
    <row r="14" spans="1:10">
      <c r="A14" s="121"/>
      <c r="B14" s="121"/>
      <c r="C14" s="121"/>
      <c r="D14" s="121"/>
      <c r="E14" s="121"/>
      <c r="F14" s="121"/>
      <c r="G14" s="121"/>
      <c r="H14" s="121"/>
      <c r="I14" s="121"/>
      <c r="J14" s="121"/>
    </row>
    <row r="15" spans="1:10">
      <c r="A15" s="121"/>
      <c r="B15" s="121"/>
      <c r="C15" s="121"/>
      <c r="D15" s="121"/>
      <c r="E15" s="121"/>
      <c r="F15" s="121"/>
      <c r="G15" s="121"/>
      <c r="H15" s="121"/>
      <c r="I15" s="121"/>
      <c r="J15" s="121"/>
    </row>
    <row r="16" spans="1:10">
      <c r="A16" s="121"/>
      <c r="B16" s="121"/>
      <c r="C16" s="121"/>
      <c r="D16" s="121"/>
      <c r="E16" s="121"/>
      <c r="F16" s="121"/>
      <c r="G16" s="121"/>
      <c r="H16" s="121"/>
      <c r="I16" s="121"/>
      <c r="J16" s="121"/>
    </row>
    <row r="17" spans="1:10">
      <c r="A17" s="121"/>
      <c r="B17" s="121"/>
      <c r="C17" s="121"/>
      <c r="D17" s="121"/>
      <c r="E17" s="121"/>
      <c r="F17" s="121"/>
      <c r="G17" s="121"/>
      <c r="H17" s="121"/>
      <c r="I17" s="121"/>
      <c r="J17" s="121"/>
    </row>
    <row r="18" spans="1:10">
      <c r="A18" s="121"/>
      <c r="B18" s="121"/>
      <c r="C18" s="121"/>
      <c r="D18" s="121"/>
      <c r="E18" s="121"/>
      <c r="F18" s="121"/>
      <c r="G18" s="121"/>
      <c r="H18" s="121"/>
      <c r="I18" s="121"/>
      <c r="J18" s="121"/>
    </row>
    <row r="19" spans="1:10">
      <c r="A19" s="121"/>
      <c r="B19" s="121"/>
      <c r="C19" s="121"/>
      <c r="D19" s="121"/>
      <c r="E19" s="121"/>
      <c r="F19" s="121"/>
      <c r="G19" s="121"/>
      <c r="H19" s="121"/>
      <c r="I19" s="121"/>
      <c r="J19" s="121"/>
    </row>
    <row r="20" spans="1:10">
      <c r="A20" s="43" t="s">
        <v>58</v>
      </c>
    </row>
    <row r="21" spans="1:10">
      <c r="A21" s="43" t="s">
        <v>24</v>
      </c>
    </row>
    <row r="22" spans="1:10">
      <c r="A22" s="120" t="s">
        <v>59</v>
      </c>
      <c r="B22" s="120"/>
      <c r="C22" s="120"/>
      <c r="D22" s="120"/>
      <c r="E22" s="120"/>
      <c r="F22" s="120"/>
      <c r="G22" s="120"/>
      <c r="H22" s="120"/>
      <c r="I22" s="120"/>
      <c r="J22" s="120"/>
    </row>
    <row r="23" spans="1:10">
      <c r="A23" s="120"/>
      <c r="B23" s="120"/>
      <c r="C23" s="120"/>
      <c r="D23" s="120"/>
      <c r="E23" s="120"/>
      <c r="F23" s="120"/>
      <c r="G23" s="120"/>
      <c r="H23" s="120"/>
      <c r="I23" s="120"/>
      <c r="J23" s="120"/>
    </row>
    <row r="24" spans="1:10">
      <c r="A24" s="120"/>
      <c r="B24" s="120"/>
      <c r="C24" s="120"/>
      <c r="D24" s="120"/>
      <c r="E24" s="120"/>
      <c r="F24" s="120"/>
      <c r="G24" s="120"/>
      <c r="H24" s="120"/>
      <c r="I24" s="120"/>
      <c r="J24" s="120"/>
    </row>
    <row r="25" spans="1:10">
      <c r="A25" s="120"/>
      <c r="B25" s="120"/>
      <c r="C25" s="120"/>
      <c r="D25" s="120"/>
      <c r="E25" s="120"/>
      <c r="F25" s="120"/>
      <c r="G25" s="120"/>
      <c r="H25" s="120"/>
      <c r="I25" s="120"/>
      <c r="J25" s="120"/>
    </row>
    <row r="26" spans="1:10">
      <c r="A26" s="120"/>
      <c r="B26" s="120"/>
      <c r="C26" s="120"/>
      <c r="D26" s="120"/>
      <c r="E26" s="120"/>
      <c r="F26" s="120"/>
      <c r="G26" s="120"/>
      <c r="H26" s="120"/>
      <c r="I26" s="120"/>
      <c r="J26" s="120"/>
    </row>
    <row r="27" spans="1:10">
      <c r="A27" s="120"/>
      <c r="B27" s="120"/>
      <c r="C27" s="120"/>
      <c r="D27" s="120"/>
      <c r="E27" s="120"/>
      <c r="F27" s="120"/>
      <c r="G27" s="120"/>
      <c r="H27" s="120"/>
      <c r="I27" s="120"/>
      <c r="J27" s="120"/>
    </row>
    <row r="28" spans="1:10">
      <c r="A28" s="120"/>
      <c r="B28" s="120"/>
      <c r="C28" s="120"/>
      <c r="D28" s="120"/>
      <c r="E28" s="120"/>
      <c r="F28" s="120"/>
      <c r="G28" s="120"/>
      <c r="H28" s="120"/>
      <c r="I28" s="120"/>
      <c r="J28" s="120"/>
    </row>
    <row r="29" spans="1:10">
      <c r="A29" s="120"/>
      <c r="B29" s="120"/>
      <c r="C29" s="120"/>
      <c r="D29" s="120"/>
      <c r="E29" s="120"/>
      <c r="F29" s="120"/>
      <c r="G29" s="120"/>
      <c r="H29" s="120"/>
      <c r="I29" s="120"/>
      <c r="J29" s="120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/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7" max="7" width="10" bestFit="1" customWidth="1"/>
    <col min="8" max="8" width="15.625" customWidth="1"/>
  </cols>
  <sheetData>
    <row r="1" spans="1:8">
      <c r="A1" s="23" t="s">
        <v>13</v>
      </c>
      <c r="B1" s="24"/>
      <c r="C1" s="25"/>
      <c r="D1" s="26"/>
      <c r="E1" s="25"/>
      <c r="F1" s="26"/>
      <c r="G1" s="25"/>
      <c r="H1" s="26"/>
    </row>
    <row r="2" spans="1:8">
      <c r="A2" s="27"/>
      <c r="B2" s="25"/>
      <c r="C2" s="25"/>
      <c r="D2" s="26"/>
      <c r="E2" s="25"/>
      <c r="F2" s="26"/>
      <c r="G2" s="25"/>
      <c r="H2" s="26"/>
    </row>
    <row r="3" spans="1:8">
      <c r="A3" s="28" t="s">
        <v>14</v>
      </c>
      <c r="B3" s="28" t="s">
        <v>15</v>
      </c>
      <c r="C3" s="28" t="s">
        <v>38</v>
      </c>
      <c r="D3" s="29" t="s">
        <v>16</v>
      </c>
      <c r="E3" s="28" t="s">
        <v>39</v>
      </c>
      <c r="F3" s="29" t="s">
        <v>16</v>
      </c>
      <c r="G3" s="28" t="s">
        <v>40</v>
      </c>
      <c r="H3" s="29" t="s">
        <v>16</v>
      </c>
    </row>
    <row r="4" spans="1:8">
      <c r="A4" s="30" t="s">
        <v>17</v>
      </c>
      <c r="B4" s="30" t="s">
        <v>18</v>
      </c>
      <c r="C4" s="30"/>
      <c r="D4" s="31"/>
      <c r="E4" s="30"/>
      <c r="F4" s="31"/>
      <c r="G4" s="30"/>
      <c r="H4" s="31"/>
    </row>
    <row r="5" spans="1:8">
      <c r="A5" s="30" t="s">
        <v>17</v>
      </c>
      <c r="B5" s="30" t="s">
        <v>36</v>
      </c>
      <c r="C5" s="30"/>
      <c r="D5" s="31"/>
      <c r="E5" s="30"/>
      <c r="F5" s="32"/>
      <c r="G5" s="30"/>
      <c r="H5" s="32"/>
    </row>
    <row r="6" spans="1:8">
      <c r="A6" s="30" t="s">
        <v>17</v>
      </c>
      <c r="B6" s="30"/>
      <c r="C6" s="30"/>
      <c r="D6" s="32"/>
      <c r="E6" s="30"/>
      <c r="F6" s="32"/>
      <c r="G6" s="30"/>
      <c r="H6" s="32"/>
    </row>
    <row r="7" spans="1:8">
      <c r="A7" s="30" t="s">
        <v>17</v>
      </c>
      <c r="B7" s="30"/>
      <c r="C7" s="30"/>
      <c r="D7" s="32"/>
      <c r="E7" s="30"/>
      <c r="F7" s="32"/>
      <c r="G7" s="30"/>
      <c r="H7" s="32"/>
    </row>
    <row r="8" spans="1:8">
      <c r="A8" s="30" t="s">
        <v>17</v>
      </c>
      <c r="B8" s="30"/>
      <c r="C8" s="30"/>
      <c r="D8" s="32"/>
      <c r="E8" s="30"/>
      <c r="F8" s="32"/>
      <c r="G8" s="30"/>
      <c r="H8" s="32"/>
    </row>
    <row r="9" spans="1:8">
      <c r="A9" s="30" t="s">
        <v>17</v>
      </c>
      <c r="B9" s="30"/>
      <c r="C9" s="30"/>
      <c r="D9" s="32"/>
      <c r="E9" s="30"/>
      <c r="F9" s="32"/>
      <c r="G9" s="30"/>
      <c r="H9" s="32"/>
    </row>
    <row r="10" spans="1:8">
      <c r="A10" s="30" t="s">
        <v>17</v>
      </c>
      <c r="B10" s="30"/>
      <c r="C10" s="30"/>
      <c r="D10" s="32"/>
      <c r="E10" s="30"/>
      <c r="F10" s="32"/>
      <c r="G10" s="30"/>
      <c r="H10" s="32"/>
    </row>
    <row r="11" spans="1:8">
      <c r="A11" s="30" t="s">
        <v>17</v>
      </c>
      <c r="B11" s="30"/>
      <c r="C11" s="30"/>
      <c r="D11" s="32"/>
      <c r="E11" s="30"/>
      <c r="F11" s="32"/>
      <c r="G11" s="30"/>
      <c r="H11" s="32"/>
    </row>
    <row r="12" spans="1:8">
      <c r="A12" s="27"/>
      <c r="B12" s="25"/>
      <c r="C12" s="25"/>
      <c r="D12" s="26"/>
      <c r="E12" s="25"/>
      <c r="F12" s="26"/>
      <c r="G12" s="25"/>
      <c r="H12" s="26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岩越崇史</cp:lastModifiedBy>
  <dcterms:created xsi:type="dcterms:W3CDTF">2020-09-18T03:10:57Z</dcterms:created>
  <dcterms:modified xsi:type="dcterms:W3CDTF">2021-01-15T10:31:00Z</dcterms:modified>
</cp:coreProperties>
</file>