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2"/>
  </bookViews>
  <sheets>
    <sheet name="ルール＆合計" sheetId="1" r:id="rId1"/>
    <sheet name="2020年1210-2021年0108" sheetId="6" r:id="rId2"/>
    <sheet name="画像" sheetId="7" r:id="rId3"/>
    <sheet name="気づき" sheetId="9" r:id="rId4"/>
  </sheets>
  <calcPr calcId="145621"/>
</workbook>
</file>

<file path=xl/calcChain.xml><?xml version="1.0" encoding="utf-8"?>
<calcChain xmlns="http://schemas.openxmlformats.org/spreadsheetml/2006/main">
  <c r="E51" i="6" l="1"/>
  <c r="P13" i="6"/>
  <c r="P6" i="6"/>
  <c r="P4" i="6"/>
  <c r="E45" i="6" l="1"/>
  <c r="N27" i="6"/>
  <c r="O27" i="6" l="1"/>
  <c r="P27" i="6"/>
  <c r="H54" i="6" l="1"/>
  <c r="I54" i="6"/>
  <c r="J54" i="6"/>
  <c r="K63" i="6"/>
  <c r="D8" i="1"/>
  <c r="G8" i="1"/>
  <c r="H8" i="1" s="1"/>
  <c r="I8" i="1"/>
  <c r="J8" i="1"/>
  <c r="L8" i="1"/>
  <c r="D9" i="1"/>
  <c r="G9" i="1"/>
  <c r="H9" i="1" s="1"/>
  <c r="I9" i="1"/>
  <c r="J9" i="1"/>
  <c r="L9" i="1"/>
  <c r="D10" i="1"/>
  <c r="G10" i="1"/>
  <c r="H10" i="1" s="1"/>
  <c r="I10" i="1"/>
  <c r="J10" i="1"/>
  <c r="L10" i="1"/>
  <c r="D11" i="1"/>
  <c r="G11" i="1"/>
  <c r="H11" i="1" s="1"/>
  <c r="I11" i="1"/>
  <c r="J11" i="1"/>
  <c r="L11" i="1"/>
  <c r="D12" i="1"/>
  <c r="G12" i="1"/>
  <c r="H12" i="1" s="1"/>
  <c r="I12" i="1"/>
  <c r="J12" i="1"/>
  <c r="L12" i="1"/>
  <c r="D13" i="1"/>
  <c r="G13" i="1"/>
  <c r="H13" i="1" s="1"/>
  <c r="I13" i="1"/>
  <c r="J13" i="1"/>
  <c r="L13" i="1"/>
  <c r="D14" i="1"/>
  <c r="G14" i="1"/>
  <c r="H14" i="1" s="1"/>
  <c r="I14" i="1"/>
  <c r="J14" i="1"/>
  <c r="K14" i="1" s="1"/>
  <c r="L14" i="1"/>
  <c r="D15" i="1"/>
  <c r="G15" i="1"/>
  <c r="H15" i="1" s="1"/>
  <c r="I15" i="1"/>
  <c r="J15" i="1"/>
  <c r="L15" i="1"/>
  <c r="D16" i="1"/>
  <c r="G16" i="1"/>
  <c r="H16" i="1" s="1"/>
  <c r="I16" i="1"/>
  <c r="J16" i="1"/>
  <c r="L16" i="1"/>
  <c r="B17" i="1"/>
  <c r="C17" i="1"/>
  <c r="E17" i="1"/>
  <c r="F17" i="1"/>
  <c r="K9" i="1" l="1"/>
  <c r="K11" i="1"/>
  <c r="K16" i="1"/>
  <c r="K15" i="1"/>
  <c r="K10" i="1"/>
  <c r="K12" i="1"/>
  <c r="K13" i="1"/>
  <c r="L17" i="1"/>
  <c r="G17" i="1"/>
  <c r="J17" i="1"/>
  <c r="H17" i="1"/>
  <c r="D17" i="1"/>
  <c r="B3" i="1" s="1"/>
  <c r="G3" i="1" s="1"/>
  <c r="K8" i="1"/>
  <c r="I17" i="1"/>
  <c r="K17" i="1" l="1"/>
  <c r="I3" i="1"/>
</calcChain>
</file>

<file path=xl/sharedStrings.xml><?xml version="1.0" encoding="utf-8"?>
<sst xmlns="http://schemas.openxmlformats.org/spreadsheetml/2006/main" count="237" uniqueCount="135">
  <si>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</si>
  <si>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</si>
  <si>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</si>
  <si>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</si>
  <si>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</si>
  <si>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</si>
  <si>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</si>
  <si>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</si>
  <si>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</si>
  <si>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</si>
  <si>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</si>
  <si>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</si>
  <si>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</si>
  <si>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</si>
  <si>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</si>
  <si>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</si>
  <si>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</si>
  <si>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</si>
  <si>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</si>
  <si>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</si>
  <si>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</si>
  <si>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</si>
  <si>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</si>
  <si>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</si>
  <si>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</si>
  <si>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</si>
  <si>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</si>
  <si>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</si>
  <si>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</si>
  <si>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</si>
  <si>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</si>
  <si>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</si>
  <si>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</si>
  <si>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</si>
  <si>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</si>
  <si>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</si>
  <si>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</si>
  <si>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PB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</si>
  <si>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</si>
  <si>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</si>
  <si>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</si>
  <si>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</si>
  <si>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</si>
  <si>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</si>
  <si>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</si>
  <si>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</si>
  <si>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</si>
  <si>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</si>
  <si>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</si>
  <si>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</si>
  <si>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</si>
  <si>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</si>
  <si>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</si>
  <si>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</si>
  <si>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</si>
  <si>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</si>
  <si>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</si>
  <si>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</si>
  <si>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</si>
  <si>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</si>
  <si>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</si>
  <si>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</si>
  <si>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</si>
  <si>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</si>
  <si>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</si>
  <si>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</si>
  <si>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</si>
  <si>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2020年　　合計</t>
    <phoneticPr fontId="13"/>
  </si>
  <si>
    <t>買い</t>
    <rPh sb="0" eb="1">
      <t>カ</t>
    </rPh>
    <phoneticPr fontId="13"/>
  </si>
  <si>
    <t>売り</t>
    <rPh sb="0" eb="1">
      <t>ウ</t>
    </rPh>
    <phoneticPr fontId="13"/>
  </si>
  <si>
    <t>USDJPY</t>
    <phoneticPr fontId="13"/>
  </si>
  <si>
    <t>NZDUSD</t>
    <phoneticPr fontId="13"/>
  </si>
  <si>
    <t>AUDUSD</t>
    <phoneticPr fontId="13"/>
  </si>
  <si>
    <t>USDCHF</t>
    <phoneticPr fontId="13"/>
  </si>
  <si>
    <t>H1</t>
    <phoneticPr fontId="13"/>
  </si>
  <si>
    <t>2012.12.10 13:12</t>
    <phoneticPr fontId="13"/>
  </si>
  <si>
    <t>2020.12.10 15:05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</si>
  <si>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</si>
  <si>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</si>
  <si>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2020.12.10　14：48</t>
    <phoneticPr fontId="13"/>
  </si>
  <si>
    <t>2020.12.14　16：31</t>
    <phoneticPr fontId="13"/>
  </si>
  <si>
    <t>2020.12.17　11：22</t>
    <phoneticPr fontId="13"/>
  </si>
  <si>
    <t>2020.12.17　22：36</t>
    <phoneticPr fontId="13"/>
  </si>
  <si>
    <t>2020.12.21　00：05</t>
    <phoneticPr fontId="13"/>
  </si>
  <si>
    <t>2020.12.22　11：00</t>
    <phoneticPr fontId="13"/>
  </si>
  <si>
    <t>2020.12.23　11：24</t>
    <phoneticPr fontId="13"/>
  </si>
  <si>
    <t>H4</t>
    <phoneticPr fontId="13"/>
  </si>
  <si>
    <t>2020.12.10　16：57</t>
    <phoneticPr fontId="13"/>
  </si>
  <si>
    <t>2020.12.15　16：53</t>
    <phoneticPr fontId="13"/>
  </si>
  <si>
    <t>2020.12.17　11：55</t>
    <phoneticPr fontId="13"/>
  </si>
  <si>
    <t>2020.12.18　07：22</t>
    <phoneticPr fontId="13"/>
  </si>
  <si>
    <t>2020.12.21　09：18</t>
    <phoneticPr fontId="13"/>
  </si>
  <si>
    <t>2020.12.22　12：21</t>
    <phoneticPr fontId="13"/>
  </si>
  <si>
    <t>2020.12.23　11：42</t>
    <phoneticPr fontId="13"/>
  </si>
  <si>
    <t>キャンセル</t>
    <phoneticPr fontId="13"/>
  </si>
  <si>
    <t>PB下ひげ-1PIP</t>
    <rPh sb="2" eb="3">
      <t>シタ</t>
    </rPh>
    <phoneticPr fontId="13"/>
  </si>
  <si>
    <t>FIB　-127　利確</t>
    <rPh sb="9" eb="11">
      <t>リカク</t>
    </rPh>
    <phoneticPr fontId="13"/>
  </si>
  <si>
    <t>ﾄﾚｰﾘﾝｸﾞｽﾄｯﾌﾟ損切</t>
    <rPh sb="12" eb="14">
      <t>ソンキリ</t>
    </rPh>
    <phoneticPr fontId="13"/>
  </si>
  <si>
    <t>FIB　-150　利確</t>
    <phoneticPr fontId="13"/>
  </si>
  <si>
    <t>キャンセル</t>
    <phoneticPr fontId="13"/>
  </si>
  <si>
    <t>USDJPY</t>
    <phoneticPr fontId="13"/>
  </si>
  <si>
    <t>NZDUSD</t>
    <phoneticPr fontId="13"/>
  </si>
  <si>
    <t>AUDUSD</t>
    <phoneticPr fontId="13"/>
  </si>
  <si>
    <t>USDCHF</t>
    <phoneticPr fontId="13"/>
  </si>
  <si>
    <t>番号</t>
    <rPh sb="0" eb="2">
      <t>バンゴウ</t>
    </rPh>
    <phoneticPr fontId="13"/>
  </si>
  <si>
    <t>ロットの計算やPIPSの計算がとても難しい</t>
    <rPh sb="4" eb="6">
      <t>ケイサン</t>
    </rPh>
    <rPh sb="12" eb="14">
      <t>ケイサン</t>
    </rPh>
    <rPh sb="18" eb="19">
      <t>ムズカ</t>
    </rPh>
    <phoneticPr fontId="13"/>
  </si>
  <si>
    <t>チャートを見れない時間にPBが出て見れる時にはPBが出たあとだったりします</t>
    <rPh sb="5" eb="6">
      <t>ミ</t>
    </rPh>
    <rPh sb="9" eb="11">
      <t>ジカン</t>
    </rPh>
    <rPh sb="15" eb="16">
      <t>デ</t>
    </rPh>
    <rPh sb="17" eb="18">
      <t>ミ</t>
    </rPh>
    <rPh sb="20" eb="21">
      <t>トキ</t>
    </rPh>
    <rPh sb="26" eb="27">
      <t>デ</t>
    </rPh>
    <phoneticPr fontId="13"/>
  </si>
  <si>
    <t>投資歴は５年ほどですが勝てていません</t>
    <rPh sb="0" eb="2">
      <t>トウシ</t>
    </rPh>
    <rPh sb="2" eb="3">
      <t>レキ</t>
    </rPh>
    <rPh sb="5" eb="6">
      <t>ネン</t>
    </rPh>
    <rPh sb="11" eb="12">
      <t>カ</t>
    </rPh>
    <phoneticPr fontId="13"/>
  </si>
  <si>
    <t>第１回提出</t>
    <rPh sb="0" eb="1">
      <t>ダイ</t>
    </rPh>
    <rPh sb="2" eb="3">
      <t>カイ</t>
    </rPh>
    <rPh sb="3" eb="5">
      <t>テイシュツ</t>
    </rPh>
    <phoneticPr fontId="13"/>
  </si>
  <si>
    <t>GBPUSD</t>
    <phoneticPr fontId="13"/>
  </si>
  <si>
    <t>GBPJPY</t>
    <phoneticPr fontId="13"/>
  </si>
  <si>
    <t>AUDUSD</t>
    <phoneticPr fontId="13"/>
  </si>
  <si>
    <t>2020.12.28　12：07</t>
    <phoneticPr fontId="13"/>
  </si>
  <si>
    <t>2020.12.28　06：26</t>
    <phoneticPr fontId="13"/>
  </si>
  <si>
    <t>2020.12.29　14：33</t>
    <phoneticPr fontId="13"/>
  </si>
  <si>
    <t>2020.12.28：07：58</t>
    <phoneticPr fontId="13"/>
  </si>
  <si>
    <t>2020.12.28　12：27</t>
    <phoneticPr fontId="13"/>
  </si>
  <si>
    <t>2020.12.28　17：55</t>
    <phoneticPr fontId="13"/>
  </si>
  <si>
    <t>2020.12.10-2021.01.08</t>
    <phoneticPr fontId="13"/>
  </si>
  <si>
    <t>CADJPY</t>
    <phoneticPr fontId="13"/>
  </si>
  <si>
    <t>2021.01.04　06：34</t>
    <phoneticPr fontId="13"/>
  </si>
  <si>
    <t>2021.01.06　14：44</t>
    <phoneticPr fontId="13"/>
  </si>
  <si>
    <t>2021.01.08　11：31</t>
    <phoneticPr fontId="13"/>
  </si>
  <si>
    <t>2021.01.08　20：34</t>
    <phoneticPr fontId="13"/>
  </si>
  <si>
    <t>2021.01.04　09：01</t>
    <phoneticPr fontId="13"/>
  </si>
  <si>
    <t>2020.12.30　03：38</t>
    <phoneticPr fontId="13"/>
  </si>
  <si>
    <t>2021.01.06　15：46</t>
    <phoneticPr fontId="13"/>
  </si>
  <si>
    <t>2021.01.08　16：25</t>
    <phoneticPr fontId="13"/>
  </si>
  <si>
    <t>2021.01.08　22：48</t>
    <phoneticPr fontId="13"/>
  </si>
  <si>
    <t>FIB　-200　利確</t>
    <rPh sb="9" eb="11">
      <t>リカク</t>
    </rPh>
    <phoneticPr fontId="13"/>
  </si>
  <si>
    <t>PB　上ひげ-1PIP損切</t>
    <rPh sb="3" eb="4">
      <t>ウエ</t>
    </rPh>
    <rPh sb="11" eb="13">
      <t>ソンキリ</t>
    </rPh>
    <phoneticPr fontId="13"/>
  </si>
  <si>
    <t>GBPUSD</t>
    <phoneticPr fontId="13"/>
  </si>
  <si>
    <t>GBPJPY</t>
    <phoneticPr fontId="13"/>
  </si>
  <si>
    <t>第２回提出</t>
    <rPh sb="0" eb="1">
      <t>ダイ</t>
    </rPh>
    <rPh sb="2" eb="3">
      <t>カイ</t>
    </rPh>
    <rPh sb="3" eb="5">
      <t>テイシュツ</t>
    </rPh>
    <phoneticPr fontId="13"/>
  </si>
  <si>
    <t>※画像は12/28分からです</t>
    <rPh sb="1" eb="3">
      <t>ガゾウ</t>
    </rPh>
    <rPh sb="9" eb="10">
      <t>ブン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</si>
</sst>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0.0_ ;[Red]\-0.0\ "/>
    <numFmt numFmtId="186" formatCode="0_ ;[Red]\-0\ "/>
    <numFmt numFmtId="187" formatCode="0.000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6" fillId="4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 wrapText="1"/>
    </xf>
    <xf numFmtId="0" fontId="6" fillId="4" borderId="34" xfId="2" applyNumberFormat="1" applyFont="1" applyFill="1" applyBorder="1" applyAlignment="1" applyProtection="1">
      <alignment horizontal="center" vertical="center"/>
    </xf>
    <xf numFmtId="178" fontId="6" fillId="4" borderId="33" xfId="2" applyNumberFormat="1" applyFont="1" applyFill="1" applyBorder="1" applyAlignment="1" applyProtection="1">
      <alignment horizontal="center" vertical="center" wrapText="1"/>
    </xf>
    <xf numFmtId="179" fontId="6" fillId="4" borderId="33" xfId="2" applyNumberFormat="1" applyFont="1" applyFill="1" applyBorder="1" applyAlignment="1" applyProtection="1">
      <alignment horizontal="center" vertical="center"/>
    </xf>
    <xf numFmtId="0" fontId="6" fillId="4" borderId="35" xfId="2" applyNumberFormat="1" applyFont="1" applyFill="1" applyBorder="1" applyAlignment="1" applyProtection="1">
      <alignment horizontal="center" vertical="center" wrapText="1"/>
    </xf>
    <xf numFmtId="178" fontId="6" fillId="4" borderId="36" xfId="2" applyNumberFormat="1" applyFont="1" applyFill="1" applyBorder="1" applyAlignment="1" applyProtection="1">
      <alignment vertical="center"/>
    </xf>
    <xf numFmtId="180" fontId="6" fillId="4" borderId="37" xfId="2" applyNumberFormat="1" applyFont="1" applyFill="1" applyBorder="1" applyAlignment="1" applyProtection="1">
      <alignment horizontal="center" vertical="center"/>
    </xf>
    <xf numFmtId="180" fontId="7" fillId="0" borderId="38" xfId="2" applyNumberFormat="1" applyFont="1" applyFill="1" applyBorder="1" applyAlignment="1" applyProtection="1">
      <alignment horizontal="right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1" fontId="7" fillId="0" borderId="39" xfId="2" applyNumberFormat="1" applyFont="1" applyFill="1" applyBorder="1" applyAlignment="1" applyProtection="1">
      <alignment horizontal="right" vertical="center"/>
    </xf>
    <xf numFmtId="182" fontId="7" fillId="0" borderId="39" xfId="2" applyNumberFormat="1" applyFont="1" applyFill="1" applyBorder="1" applyAlignment="1" applyProtection="1">
      <alignment horizontal="right" vertical="center"/>
    </xf>
    <xf numFmtId="183" fontId="7" fillId="0" borderId="39" xfId="2" applyNumberFormat="1" applyFont="1" applyFill="1" applyBorder="1" applyAlignment="1" applyProtection="1">
      <alignment vertical="center"/>
    </xf>
    <xf numFmtId="180" fontId="7" fillId="0" borderId="39" xfId="2" applyNumberFormat="1" applyFont="1" applyFill="1" applyBorder="1" applyAlignment="1" applyProtection="1">
      <alignment vertical="center"/>
    </xf>
    <xf numFmtId="177" fontId="7" fillId="0" borderId="39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80" fontId="0" fillId="0" borderId="38" xfId="0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0" fontId="0" fillId="0" borderId="39" xfId="0" applyNumberFormat="1" applyFont="1" applyFill="1" applyBorder="1" applyAlignment="1" applyProtection="1">
      <alignment vertical="center"/>
    </xf>
    <xf numFmtId="180" fontId="0" fillId="0" borderId="41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0" fontId="0" fillId="0" borderId="42" xfId="0" applyNumberFormat="1" applyFont="1" applyFill="1" applyBorder="1" applyAlignment="1" applyProtection="1">
      <alignment vertical="center"/>
    </xf>
    <xf numFmtId="181" fontId="7" fillId="0" borderId="42" xfId="2" applyNumberFormat="1" applyFont="1" applyFill="1" applyBorder="1" applyAlignment="1" applyProtection="1">
      <alignment horizontal="right" vertical="center"/>
    </xf>
    <xf numFmtId="183" fontId="7" fillId="0" borderId="42" xfId="2" applyNumberFormat="1" applyFont="1" applyFill="1" applyBorder="1" applyAlignment="1" applyProtection="1">
      <alignment vertical="center"/>
    </xf>
    <xf numFmtId="180" fontId="7" fillId="0" borderId="42" xfId="2" applyNumberFormat="1" applyFont="1" applyFill="1" applyBorder="1" applyAlignment="1" applyProtection="1">
      <alignment vertical="center"/>
    </xf>
    <xf numFmtId="177" fontId="7" fillId="0" borderId="42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6" fontId="7" fillId="0" borderId="39" xfId="2" applyNumberFormat="1" applyFont="1" applyFill="1" applyBorder="1" applyAlignment="1" applyProtection="1">
      <alignment horizontal="right" vertical="center"/>
    </xf>
    <xf numFmtId="6" fontId="7" fillId="0" borderId="42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4" xfId="0" applyNumberFormat="1" applyFont="1" applyFill="1" applyBorder="1" applyAlignment="1" applyProtection="1">
      <alignment vertical="center"/>
    </xf>
    <xf numFmtId="180" fontId="1" fillId="0" borderId="45" xfId="0" applyNumberFormat="1" applyFont="1" applyFill="1" applyBorder="1" applyAlignment="1" applyProtection="1">
      <alignment vertical="center"/>
    </xf>
    <xf numFmtId="6" fontId="1" fillId="0" borderId="45" xfId="0" applyNumberFormat="1" applyFont="1" applyFill="1" applyBorder="1" applyAlignment="1" applyProtection="1">
      <alignment vertical="center"/>
    </xf>
    <xf numFmtId="182" fontId="1" fillId="0" borderId="45" xfId="0" applyNumberFormat="1" applyFont="1" applyFill="1" applyBorder="1" applyAlignment="1" applyProtection="1">
      <alignment vertical="center"/>
    </xf>
    <xf numFmtId="181" fontId="1" fillId="0" borderId="45" xfId="0" applyNumberFormat="1" applyFont="1" applyFill="1" applyBorder="1" applyAlignment="1" applyProtection="1">
      <alignment vertical="center"/>
    </xf>
    <xf numFmtId="183" fontId="8" fillId="0" borderId="45" xfId="0" applyNumberFormat="1" applyFont="1" applyFill="1" applyBorder="1" applyAlignment="1" applyProtection="1">
      <alignment vertical="center"/>
    </xf>
    <xf numFmtId="177" fontId="1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0" fontId="9" fillId="0" borderId="40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49" xfId="2" applyNumberFormat="1" applyFont="1" applyFill="1" applyBorder="1" applyAlignment="1" applyProtection="1">
      <alignment vertical="center"/>
    </xf>
    <xf numFmtId="5" fontId="6" fillId="5" borderId="49" xfId="2" applyNumberFormat="1" applyFont="1" applyFill="1" applyBorder="1" applyAlignment="1" applyProtection="1">
      <alignment horizontal="center" vertical="center"/>
    </xf>
    <xf numFmtId="178" fontId="6" fillId="5" borderId="49" xfId="2" applyNumberFormat="1" applyFont="1" applyFill="1" applyBorder="1" applyAlignment="1" applyProtection="1">
      <alignment vertical="center"/>
    </xf>
    <xf numFmtId="6" fontId="6" fillId="5" borderId="49" xfId="2" applyNumberFormat="1" applyFont="1" applyFill="1" applyBorder="1" applyAlignment="1" applyProtection="1">
      <alignment vertical="center"/>
    </xf>
    <xf numFmtId="6" fontId="6" fillId="5" borderId="49" xfId="2" applyNumberFormat="1" applyFont="1" applyFill="1" applyBorder="1" applyAlignment="1" applyProtection="1">
      <alignment horizontal="center" vertical="center"/>
    </xf>
    <xf numFmtId="0" fontId="0" fillId="5" borderId="49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5" fontId="7" fillId="6" borderId="50" xfId="2" applyNumberFormat="1" applyFont="1" applyFill="1" applyBorder="1" applyAlignment="1" applyProtection="1">
      <alignment horizontal="center"/>
    </xf>
    <xf numFmtId="5" fontId="6" fillId="0" borderId="50" xfId="2" applyNumberFormat="1" applyFont="1" applyFill="1" applyBorder="1" applyAlignment="1" applyProtection="1">
      <alignment horizontal="center" vertical="center"/>
    </xf>
    <xf numFmtId="0" fontId="6" fillId="0" borderId="50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1" xfId="2" applyNumberFormat="1" applyFont="1" applyFill="1" applyBorder="1" applyAlignment="1" applyProtection="1">
      <alignment horizontal="center" vertical="center"/>
    </xf>
    <xf numFmtId="5" fontId="10" fillId="5" borderId="49" xfId="2" applyNumberFormat="1" applyFont="1" applyFill="1" applyBorder="1" applyAlignment="1" applyProtection="1">
      <alignment horizontal="center" vertical="center"/>
    </xf>
    <xf numFmtId="9" fontId="6" fillId="5" borderId="52" xfId="2" applyNumberFormat="1" applyFont="1" applyFill="1" applyBorder="1" applyAlignment="1" applyProtection="1">
      <alignment horizontal="center" vertical="center"/>
    </xf>
    <xf numFmtId="5" fontId="7" fillId="6" borderId="53" xfId="2" applyNumberFormat="1" applyFont="1" applyFill="1" applyBorder="1" applyAlignment="1" applyProtection="1">
      <alignment horizontal="center"/>
    </xf>
    <xf numFmtId="0" fontId="0" fillId="0" borderId="54" xfId="0" applyNumberFormat="1" applyFont="1" applyFill="1" applyBorder="1" applyAlignment="1" applyProtection="1">
      <alignment vertic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8" xfId="3" applyBorder="1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186" fontId="0" fillId="0" borderId="1" xfId="0" applyNumberFormat="1" applyFont="1" applyFill="1" applyBorder="1" applyAlignment="1" applyProtection="1">
      <alignment vertical="center"/>
    </xf>
    <xf numFmtId="0" fontId="0" fillId="3" borderId="64" xfId="0" applyNumberFormat="1" applyFont="1" applyFill="1" applyBorder="1" applyAlignment="1" applyProtection="1">
      <alignment vertical="center"/>
    </xf>
    <xf numFmtId="0" fontId="0" fillId="3" borderId="65" xfId="0" applyNumberFormat="1" applyFont="1" applyFill="1" applyBorder="1" applyAlignment="1" applyProtection="1">
      <alignment vertical="center"/>
    </xf>
    <xf numFmtId="0" fontId="0" fillId="3" borderId="66" xfId="0" applyNumberFormat="1" applyFont="1" applyFill="1" applyBorder="1" applyAlignment="1" applyProtection="1">
      <alignment vertical="center"/>
    </xf>
    <xf numFmtId="0" fontId="0" fillId="3" borderId="67" xfId="0" applyNumberFormat="1" applyFont="1" applyFill="1" applyBorder="1" applyAlignment="1" applyProtection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Font="1" applyFill="1" applyBorder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0" fontId="0" fillId="7" borderId="10" xfId="0" applyFill="1" applyBorder="1">
      <alignment vertical="center"/>
    </xf>
    <xf numFmtId="176" fontId="0" fillId="7" borderId="10" xfId="0" applyNumberFormat="1" applyFont="1" applyFill="1" applyBorder="1" applyAlignment="1" applyProtection="1">
      <alignment vertical="center"/>
    </xf>
    <xf numFmtId="187" fontId="0" fillId="7" borderId="10" xfId="0" applyNumberFormat="1" applyFill="1" applyBorder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2" xfId="2" applyNumberFormat="1" applyFont="1" applyFill="1" applyBorder="1" applyAlignment="1" applyProtection="1">
      <alignment horizontal="center"/>
    </xf>
    <xf numFmtId="5" fontId="7" fillId="6" borderId="40" xfId="2" applyNumberFormat="1" applyFont="1" applyFill="1" applyBorder="1" applyAlignment="1" applyProtection="1">
      <alignment horizontal="center"/>
    </xf>
    <xf numFmtId="5" fontId="7" fillId="6" borderId="54" xfId="2" applyNumberFormat="1" applyFont="1" applyFill="1" applyBorder="1" applyAlignment="1" applyProtection="1">
      <alignment horizontal="center"/>
    </xf>
    <xf numFmtId="5" fontId="7" fillId="6" borderId="61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0" fontId="4" fillId="2" borderId="63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10" xfId="0" applyFill="1" applyBorder="1">
      <alignment vertical="center"/>
    </xf>
    <xf numFmtId="0" fontId="0" fillId="9" borderId="10" xfId="0" applyFill="1" applyBorder="1" applyAlignment="1">
      <alignment horizontal="center" vertical="center"/>
    </xf>
    <xf numFmtId="176" fontId="0" fillId="9" borderId="10" xfId="0" applyNumberFormat="1" applyFont="1" applyFill="1" applyBorder="1" applyAlignment="1" applyProtection="1">
      <alignment vertical="center"/>
    </xf>
    <xf numFmtId="0" fontId="0" fillId="9" borderId="0" xfId="0" applyFill="1">
      <alignment vertical="center"/>
    </xf>
    <xf numFmtId="0" fontId="0" fillId="0" borderId="0" xfId="0" applyAlignment="1">
      <alignment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48082</xdr:colOff>
      <xdr:row>34</xdr:row>
      <xdr:rowOff>99215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26132" cy="59285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22</xdr:col>
      <xdr:colOff>38551</xdr:colOff>
      <xdr:row>69</xdr:row>
      <xdr:rowOff>137340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00750"/>
          <a:ext cx="14916601" cy="5966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22</xdr:col>
      <xdr:colOff>19488</xdr:colOff>
      <xdr:row>104</xdr:row>
      <xdr:rowOff>89683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01500"/>
          <a:ext cx="14897538" cy="5918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22</xdr:col>
      <xdr:colOff>32967</xdr:colOff>
      <xdr:row>141</xdr:row>
      <xdr:rowOff>62969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002250"/>
          <a:ext cx="14911017" cy="6235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22</xdr:col>
      <xdr:colOff>48082</xdr:colOff>
      <xdr:row>176</xdr:row>
      <xdr:rowOff>89683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4345900"/>
          <a:ext cx="14926132" cy="5918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22</xdr:col>
      <xdr:colOff>59947</xdr:colOff>
      <xdr:row>213</xdr:row>
      <xdr:rowOff>9040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0346650"/>
          <a:ext cx="14937997" cy="6181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22</xdr:col>
      <xdr:colOff>38551</xdr:colOff>
      <xdr:row>250</xdr:row>
      <xdr:rowOff>23193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6690300"/>
          <a:ext cx="14916601" cy="61953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22</xdr:col>
      <xdr:colOff>48082</xdr:colOff>
      <xdr:row>287</xdr:row>
      <xdr:rowOff>32725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3033950"/>
          <a:ext cx="14926132" cy="62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G3" sqref="G3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14"/>
      <c r="B1" s="138" t="s">
        <v>0</v>
      </c>
      <c r="C1" s="139"/>
      <c r="D1" s="140"/>
      <c r="E1" s="113"/>
      <c r="F1" s="141" t="s">
        <v>0</v>
      </c>
      <c r="G1" s="142"/>
      <c r="H1" s="115"/>
    </row>
    <row r="2" spans="1:12" ht="25.5" customHeight="1">
      <c r="A2" s="116" t="s">
        <v>1</v>
      </c>
      <c r="B2" s="143">
        <v>100000</v>
      </c>
      <c r="C2" s="143"/>
      <c r="D2" s="143"/>
      <c r="E2" s="57" t="s">
        <v>2</v>
      </c>
      <c r="F2" s="144">
        <v>44135</v>
      </c>
      <c r="G2" s="145"/>
      <c r="H2" s="42"/>
      <c r="I2" s="42"/>
    </row>
    <row r="3" spans="1:12" ht="27" customHeight="1">
      <c r="A3" s="43" t="s">
        <v>3</v>
      </c>
      <c r="B3" s="146">
        <f>SUM(B2+D17)</f>
        <v>124690</v>
      </c>
      <c r="C3" s="146"/>
      <c r="D3" s="147"/>
      <c r="E3" s="44" t="s">
        <v>4</v>
      </c>
      <c r="F3" s="45">
        <v>0.02</v>
      </c>
      <c r="G3" s="46">
        <f>B3*F3</f>
        <v>2493.8000000000002</v>
      </c>
      <c r="H3" s="48" t="s">
        <v>5</v>
      </c>
      <c r="I3" s="49">
        <f>(B3-B2)</f>
        <v>24690</v>
      </c>
      <c r="K3" s="117"/>
    </row>
    <row r="4" spans="1:12" s="96" customFormat="1" ht="17.25" customHeight="1">
      <c r="A4" s="91"/>
      <c r="B4" s="92"/>
      <c r="C4" s="92"/>
      <c r="D4" s="92"/>
      <c r="E4" s="93"/>
      <c r="F4" s="112" t="s">
        <v>0</v>
      </c>
      <c r="G4" s="92"/>
      <c r="H4" s="94"/>
      <c r="I4" s="95"/>
    </row>
    <row r="5" spans="1:12" ht="39" customHeight="1">
      <c r="A5" s="97"/>
      <c r="B5" s="98"/>
      <c r="C5" s="98"/>
      <c r="D5" s="110"/>
      <c r="E5" s="99"/>
      <c r="F5" s="111"/>
      <c r="G5" s="98"/>
      <c r="H5" s="100"/>
      <c r="I5" s="101"/>
      <c r="J5" s="102"/>
      <c r="K5" s="103"/>
      <c r="L5" s="103"/>
    </row>
    <row r="6" spans="1:12" ht="21" customHeight="1">
      <c r="A6" s="107" t="s">
        <v>6</v>
      </c>
      <c r="B6" s="105" t="s">
        <v>0</v>
      </c>
      <c r="C6" s="105" t="s">
        <v>0</v>
      </c>
      <c r="D6" s="106"/>
      <c r="E6" s="105" t="s">
        <v>0</v>
      </c>
      <c r="F6" s="108" t="s">
        <v>0</v>
      </c>
      <c r="G6" s="47"/>
      <c r="H6" s="42"/>
      <c r="I6" s="42"/>
      <c r="L6" s="104"/>
    </row>
    <row r="7" spans="1:12" ht="28.5">
      <c r="A7" s="109" t="s">
        <v>7</v>
      </c>
      <c r="B7" s="51" t="s">
        <v>8</v>
      </c>
      <c r="C7" s="52" t="s">
        <v>9</v>
      </c>
      <c r="D7" s="53" t="s">
        <v>10</v>
      </c>
      <c r="E7" s="54" t="s">
        <v>11</v>
      </c>
      <c r="F7" s="52" t="s">
        <v>12</v>
      </c>
      <c r="G7" s="54" t="s">
        <v>13</v>
      </c>
      <c r="H7" s="53" t="s">
        <v>14</v>
      </c>
      <c r="I7" s="55" t="s">
        <v>15</v>
      </c>
      <c r="J7" s="58" t="s">
        <v>16</v>
      </c>
      <c r="K7" s="52" t="s">
        <v>17</v>
      </c>
      <c r="L7" s="56" t="s">
        <v>18</v>
      </c>
    </row>
    <row r="8" spans="1:12" ht="24.95" customHeight="1">
      <c r="A8" s="125">
        <v>44175</v>
      </c>
      <c r="B8" s="59">
        <v>26107</v>
      </c>
      <c r="C8" s="60">
        <v>4851</v>
      </c>
      <c r="D8" s="78">
        <f t="shared" ref="D8:D16" si="0">SUM(B8-C8)</f>
        <v>21256</v>
      </c>
      <c r="E8" s="61">
        <v>8</v>
      </c>
      <c r="F8" s="62">
        <v>3</v>
      </c>
      <c r="G8" s="61">
        <f t="shared" ref="G8:G16" si="1">SUM(E8+F8)</f>
        <v>11</v>
      </c>
      <c r="H8" s="63">
        <f t="shared" ref="H8:H16" si="2">E8/G8</f>
        <v>0.72727272727272729</v>
      </c>
      <c r="I8" s="64">
        <f t="shared" ref="I8:I16" si="3">B8/E8</f>
        <v>3263.375</v>
      </c>
      <c r="J8" s="64">
        <f t="shared" ref="J8:J16" si="4">C8/F8</f>
        <v>1617</v>
      </c>
      <c r="K8" s="65">
        <f t="shared" ref="K8:K16" si="5">I8/J8</f>
        <v>2.0181663574520718</v>
      </c>
      <c r="L8" s="66">
        <f t="shared" ref="L8:L16" si="6">B8/C8</f>
        <v>5.3817769532055246</v>
      </c>
    </row>
    <row r="9" spans="1:12" ht="24.95" customHeight="1">
      <c r="A9" s="125">
        <v>44197</v>
      </c>
      <c r="B9" s="67">
        <v>8291</v>
      </c>
      <c r="C9" s="68">
        <v>4857</v>
      </c>
      <c r="D9" s="78">
        <f t="shared" si="0"/>
        <v>3434</v>
      </c>
      <c r="E9" s="69">
        <v>2</v>
      </c>
      <c r="F9" s="62">
        <v>2</v>
      </c>
      <c r="G9" s="61">
        <f t="shared" si="1"/>
        <v>4</v>
      </c>
      <c r="H9" s="63">
        <f t="shared" si="2"/>
        <v>0.5</v>
      </c>
      <c r="I9" s="64">
        <f t="shared" si="3"/>
        <v>4145.5</v>
      </c>
      <c r="J9" s="64">
        <f t="shared" si="4"/>
        <v>2428.5</v>
      </c>
      <c r="K9" s="65">
        <f t="shared" si="5"/>
        <v>1.7070207947292568</v>
      </c>
      <c r="L9" s="66">
        <f t="shared" si="6"/>
        <v>1.7070207947292568</v>
      </c>
    </row>
    <row r="10" spans="1:12" ht="24.95" customHeight="1">
      <c r="A10" s="125"/>
      <c r="B10" s="67"/>
      <c r="C10" s="68"/>
      <c r="D10" s="78">
        <f t="shared" si="0"/>
        <v>0</v>
      </c>
      <c r="E10" s="69"/>
      <c r="F10" s="62"/>
      <c r="G10" s="61">
        <f t="shared" si="1"/>
        <v>0</v>
      </c>
      <c r="H10" s="63" t="e">
        <f t="shared" si="2"/>
        <v>#DIV/0!</v>
      </c>
      <c r="I10" s="64" t="e">
        <f t="shared" si="3"/>
        <v>#DIV/0!</v>
      </c>
      <c r="J10" s="64" t="e">
        <f t="shared" si="4"/>
        <v>#DIV/0!</v>
      </c>
      <c r="K10" s="65" t="e">
        <f t="shared" si="5"/>
        <v>#DIV/0!</v>
      </c>
      <c r="L10" s="66" t="e">
        <f t="shared" si="6"/>
        <v>#DIV/0!</v>
      </c>
    </row>
    <row r="11" spans="1:12" ht="24.95" customHeight="1">
      <c r="A11" s="125"/>
      <c r="B11" s="67"/>
      <c r="C11" s="68"/>
      <c r="D11" s="78">
        <f t="shared" si="0"/>
        <v>0</v>
      </c>
      <c r="E11" s="69"/>
      <c r="F11" s="62"/>
      <c r="G11" s="61">
        <f t="shared" si="1"/>
        <v>0</v>
      </c>
      <c r="H11" s="63" t="e">
        <f t="shared" si="2"/>
        <v>#DIV/0!</v>
      </c>
      <c r="I11" s="64" t="e">
        <f t="shared" si="3"/>
        <v>#DIV/0!</v>
      </c>
      <c r="J11" s="64" t="e">
        <f t="shared" si="4"/>
        <v>#DIV/0!</v>
      </c>
      <c r="K11" s="65" t="e">
        <f t="shared" si="5"/>
        <v>#DIV/0!</v>
      </c>
      <c r="L11" s="66" t="e">
        <f t="shared" si="6"/>
        <v>#DIV/0!</v>
      </c>
    </row>
    <row r="12" spans="1:12" ht="24.95" customHeight="1">
      <c r="A12" s="125"/>
      <c r="B12" s="67"/>
      <c r="C12" s="60"/>
      <c r="D12" s="78">
        <f t="shared" si="0"/>
        <v>0</v>
      </c>
      <c r="E12" s="69"/>
      <c r="F12" s="62"/>
      <c r="G12" s="61">
        <f t="shared" si="1"/>
        <v>0</v>
      </c>
      <c r="H12" s="63" t="e">
        <f t="shared" si="2"/>
        <v>#DIV/0!</v>
      </c>
      <c r="I12" s="64" t="e">
        <f t="shared" si="3"/>
        <v>#DIV/0!</v>
      </c>
      <c r="J12" s="64" t="e">
        <f t="shared" si="4"/>
        <v>#DIV/0!</v>
      </c>
      <c r="K12" s="65" t="e">
        <f t="shared" si="5"/>
        <v>#DIV/0!</v>
      </c>
      <c r="L12" s="66" t="e">
        <f t="shared" si="6"/>
        <v>#DIV/0!</v>
      </c>
    </row>
    <row r="13" spans="1:12" ht="24.95" customHeight="1">
      <c r="A13" s="125"/>
      <c r="B13" s="67"/>
      <c r="C13" s="68"/>
      <c r="D13" s="78">
        <f t="shared" si="0"/>
        <v>0</v>
      </c>
      <c r="E13" s="69"/>
      <c r="F13" s="62"/>
      <c r="G13" s="61">
        <f t="shared" si="1"/>
        <v>0</v>
      </c>
      <c r="H13" s="63" t="e">
        <f t="shared" si="2"/>
        <v>#DIV/0!</v>
      </c>
      <c r="I13" s="64" t="e">
        <f t="shared" si="3"/>
        <v>#DIV/0!</v>
      </c>
      <c r="J13" s="64" t="e">
        <f t="shared" si="4"/>
        <v>#DIV/0!</v>
      </c>
      <c r="K13" s="65" t="e">
        <f t="shared" si="5"/>
        <v>#DIV/0!</v>
      </c>
      <c r="L13" s="66" t="e">
        <f t="shared" si="6"/>
        <v>#DIV/0!</v>
      </c>
    </row>
    <row r="14" spans="1:12" ht="24.95" customHeight="1">
      <c r="A14" s="125"/>
      <c r="B14" s="67"/>
      <c r="C14" s="60"/>
      <c r="D14" s="78">
        <f t="shared" si="0"/>
        <v>0</v>
      </c>
      <c r="E14" s="69"/>
      <c r="F14" s="62"/>
      <c r="G14" s="61">
        <f t="shared" si="1"/>
        <v>0</v>
      </c>
      <c r="H14" s="63" t="e">
        <f t="shared" si="2"/>
        <v>#DIV/0!</v>
      </c>
      <c r="I14" s="64" t="e">
        <f t="shared" si="3"/>
        <v>#DIV/0!</v>
      </c>
      <c r="J14" s="64" t="e">
        <f t="shared" si="4"/>
        <v>#DIV/0!</v>
      </c>
      <c r="K14" s="65" t="e">
        <f t="shared" si="5"/>
        <v>#DIV/0!</v>
      </c>
      <c r="L14" s="66" t="e">
        <f t="shared" si="6"/>
        <v>#DIV/0!</v>
      </c>
    </row>
    <row r="15" spans="1:12" ht="24.95" customHeight="1">
      <c r="A15" s="125"/>
      <c r="B15" s="67"/>
      <c r="C15" s="60"/>
      <c r="D15" s="78">
        <f t="shared" si="0"/>
        <v>0</v>
      </c>
      <c r="E15" s="69"/>
      <c r="F15" s="62"/>
      <c r="G15" s="61">
        <f t="shared" si="1"/>
        <v>0</v>
      </c>
      <c r="H15" s="63" t="e">
        <f t="shared" si="2"/>
        <v>#DIV/0!</v>
      </c>
      <c r="I15" s="64" t="e">
        <f t="shared" si="3"/>
        <v>#DIV/0!</v>
      </c>
      <c r="J15" s="64" t="e">
        <f t="shared" si="4"/>
        <v>#DIV/0!</v>
      </c>
      <c r="K15" s="65" t="e">
        <f t="shared" si="5"/>
        <v>#DIV/0!</v>
      </c>
      <c r="L15" s="66" t="e">
        <f t="shared" si="6"/>
        <v>#DIV/0!</v>
      </c>
    </row>
    <row r="16" spans="1:12" ht="24.95" customHeight="1">
      <c r="A16" s="125"/>
      <c r="B16" s="70"/>
      <c r="C16" s="71"/>
      <c r="D16" s="79">
        <f t="shared" si="0"/>
        <v>0</v>
      </c>
      <c r="E16" s="72"/>
      <c r="F16" s="72"/>
      <c r="G16" s="73">
        <f t="shared" si="1"/>
        <v>0</v>
      </c>
      <c r="H16" s="74" t="e">
        <f t="shared" si="2"/>
        <v>#DIV/0!</v>
      </c>
      <c r="I16" s="75" t="e">
        <f t="shared" si="3"/>
        <v>#DIV/0!</v>
      </c>
      <c r="J16" s="75" t="e">
        <f t="shared" si="4"/>
        <v>#DIV/0!</v>
      </c>
      <c r="K16" s="76" t="e">
        <f t="shared" si="5"/>
        <v>#DIV/0!</v>
      </c>
      <c r="L16" s="77" t="e">
        <f t="shared" si="6"/>
        <v>#DIV/0!</v>
      </c>
    </row>
    <row r="17" spans="1:12" ht="24.95" customHeight="1">
      <c r="A17" s="80" t="s">
        <v>67</v>
      </c>
      <c r="B17" s="81">
        <f t="shared" ref="B17:G17" si="7">SUM(B8:B16)</f>
        <v>34398</v>
      </c>
      <c r="C17" s="82">
        <f t="shared" si="7"/>
        <v>9708</v>
      </c>
      <c r="D17" s="83">
        <f t="shared" si="7"/>
        <v>24690</v>
      </c>
      <c r="E17" s="84">
        <f t="shared" si="7"/>
        <v>10</v>
      </c>
      <c r="F17" s="85">
        <f t="shared" si="7"/>
        <v>5</v>
      </c>
      <c r="G17" s="84">
        <f t="shared" si="7"/>
        <v>15</v>
      </c>
      <c r="H17" s="86" t="e">
        <f>AVERAGE(H8:H16)</f>
        <v>#DIV/0!</v>
      </c>
      <c r="I17" s="82" t="e">
        <f>AVERAGE(I8:I16)</f>
        <v>#DIV/0!</v>
      </c>
      <c r="J17" s="82" t="e">
        <f>AVERAGE(J8:J16)</f>
        <v>#DIV/0!</v>
      </c>
      <c r="K17" s="87" t="e">
        <f>AVERAGE(K8:K16)</f>
        <v>#DIV/0!</v>
      </c>
      <c r="L17" s="88" t="e">
        <f>AVERAGE(L8:L16)</f>
        <v>#DIV/0!</v>
      </c>
    </row>
    <row r="18" spans="1:12">
      <c r="A18" s="50"/>
      <c r="J18" s="89"/>
      <c r="K18" s="90" t="s">
        <v>19</v>
      </c>
      <c r="L18" s="90" t="s">
        <v>20</v>
      </c>
    </row>
    <row r="19" spans="1:12">
      <c r="A19" s="50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SheetLayoutView="100" workbookViewId="0">
      <pane ySplit="1" topLeftCell="A2" activePane="bottomLeft" state="frozen"/>
      <selection pane="bottomLeft" activeCell="L39" sqref="L39"/>
    </sheetView>
  </sheetViews>
  <sheetFormatPr defaultColWidth="10" defaultRowHeight="13.5" customHeight="1"/>
  <cols>
    <col min="1" max="1" width="4.125" customWidth="1"/>
    <col min="2" max="2" width="9.625" customWidth="1"/>
    <col min="4" max="4" width="17.25" customWidth="1"/>
    <col min="5" max="5" width="32.75" customWidth="1"/>
    <col min="6" max="6" width="6.875" customWidth="1"/>
    <col min="7" max="7" width="15.875" customWidth="1"/>
    <col min="8" max="8" width="13.125" customWidth="1"/>
    <col min="9" max="9" width="11.25" customWidth="1"/>
    <col min="10" max="10" width="15.875" customWidth="1"/>
    <col min="12" max="12" width="18.375" customWidth="1"/>
    <col min="13" max="13" width="9" customWidth="1"/>
    <col min="14" max="14" width="11.625" bestFit="1" customWidth="1"/>
    <col min="16" max="16" width="15.875" customWidth="1"/>
  </cols>
  <sheetData>
    <row r="1" spans="1:17">
      <c r="A1" s="127" t="s">
        <v>104</v>
      </c>
      <c r="B1" s="127" t="s">
        <v>21</v>
      </c>
      <c r="C1" s="128" t="s">
        <v>22</v>
      </c>
      <c r="D1" s="128" t="s">
        <v>23</v>
      </c>
      <c r="E1" s="128" t="s">
        <v>24</v>
      </c>
      <c r="F1" s="128" t="s">
        <v>25</v>
      </c>
      <c r="G1" s="128" t="s">
        <v>26</v>
      </c>
      <c r="H1" s="128" t="s">
        <v>27</v>
      </c>
      <c r="I1" s="128" t="s">
        <v>28</v>
      </c>
      <c r="J1" s="128" t="s">
        <v>29</v>
      </c>
      <c r="K1" s="128" t="s">
        <v>30</v>
      </c>
      <c r="L1" s="128" t="s">
        <v>31</v>
      </c>
      <c r="M1" s="128" t="s">
        <v>32</v>
      </c>
      <c r="N1" s="128" t="s">
        <v>33</v>
      </c>
      <c r="O1" s="129" t="s">
        <v>34</v>
      </c>
      <c r="P1" s="130" t="s">
        <v>35</v>
      </c>
    </row>
    <row r="2" spans="1:17" ht="13.5" customHeight="1">
      <c r="A2" s="131">
        <v>1</v>
      </c>
      <c r="B2" s="131" t="s">
        <v>70</v>
      </c>
      <c r="C2" s="131" t="s">
        <v>36</v>
      </c>
      <c r="D2" s="131">
        <v>28000</v>
      </c>
      <c r="E2" s="131" t="s">
        <v>37</v>
      </c>
      <c r="F2" s="132" t="s">
        <v>74</v>
      </c>
      <c r="G2" s="131" t="s">
        <v>75</v>
      </c>
      <c r="H2" s="131">
        <v>104.504</v>
      </c>
      <c r="I2" s="131" t="s">
        <v>74</v>
      </c>
      <c r="J2" s="131" t="s">
        <v>76</v>
      </c>
      <c r="K2" s="131">
        <v>104.40900000000001</v>
      </c>
      <c r="L2" s="131" t="s">
        <v>95</v>
      </c>
      <c r="M2" s="131" t="s">
        <v>77</v>
      </c>
      <c r="N2" s="131"/>
      <c r="O2" s="131">
        <v>9.5</v>
      </c>
      <c r="P2" s="131">
        <v>-2660</v>
      </c>
      <c r="Q2" s="154" t="s">
        <v>108</v>
      </c>
    </row>
    <row r="3" spans="1:17">
      <c r="A3" s="131">
        <v>2</v>
      </c>
      <c r="B3" s="131" t="s">
        <v>71</v>
      </c>
      <c r="C3" s="131" t="s">
        <v>68</v>
      </c>
      <c r="D3" s="131">
        <v>18000</v>
      </c>
      <c r="E3" s="131" t="s">
        <v>37</v>
      </c>
      <c r="F3" s="132" t="s">
        <v>74</v>
      </c>
      <c r="G3" s="131" t="s">
        <v>79</v>
      </c>
      <c r="H3" s="131">
        <v>0.70474999999999999</v>
      </c>
      <c r="I3" s="131" t="s">
        <v>74</v>
      </c>
      <c r="J3" s="131" t="s">
        <v>87</v>
      </c>
      <c r="K3" s="131">
        <v>0.70665999999999995</v>
      </c>
      <c r="L3" s="131" t="s">
        <v>96</v>
      </c>
      <c r="M3" s="131" t="s">
        <v>78</v>
      </c>
      <c r="N3" s="133">
        <v>19.100000000000001</v>
      </c>
      <c r="O3" s="134"/>
      <c r="P3" s="131">
        <v>3585</v>
      </c>
      <c r="Q3" s="155"/>
    </row>
    <row r="4" spans="1:17">
      <c r="A4" s="131">
        <v>3</v>
      </c>
      <c r="B4" s="131" t="s">
        <v>70</v>
      </c>
      <c r="C4" s="131" t="s">
        <v>68</v>
      </c>
      <c r="D4" s="131">
        <v>10000</v>
      </c>
      <c r="E4" s="131" t="s">
        <v>37</v>
      </c>
      <c r="F4" s="132" t="s">
        <v>74</v>
      </c>
      <c r="G4" s="131" t="s">
        <v>80</v>
      </c>
      <c r="H4" s="131">
        <v>103.61799999999999</v>
      </c>
      <c r="I4" s="131" t="s">
        <v>74</v>
      </c>
      <c r="J4" s="131" t="s">
        <v>88</v>
      </c>
      <c r="K4" s="131">
        <v>103.729</v>
      </c>
      <c r="L4" s="131" t="s">
        <v>97</v>
      </c>
      <c r="M4" s="131" t="s">
        <v>78</v>
      </c>
      <c r="N4" s="133">
        <v>11.1</v>
      </c>
      <c r="O4" s="134"/>
      <c r="P4" s="131">
        <f>1100-20</f>
        <v>1080</v>
      </c>
      <c r="Q4" s="155"/>
    </row>
    <row r="5" spans="1:17">
      <c r="A5" s="131">
        <v>4</v>
      </c>
      <c r="B5" s="131" t="s">
        <v>70</v>
      </c>
      <c r="C5" s="131" t="s">
        <v>68</v>
      </c>
      <c r="D5" s="131">
        <v>23000</v>
      </c>
      <c r="E5" s="131" t="s">
        <v>37</v>
      </c>
      <c r="F5" s="132" t="s">
        <v>74</v>
      </c>
      <c r="G5" s="131" t="s">
        <v>81</v>
      </c>
      <c r="H5" s="131">
        <v>103.196</v>
      </c>
      <c r="I5" s="131" t="s">
        <v>74</v>
      </c>
      <c r="J5" s="131" t="s">
        <v>89</v>
      </c>
      <c r="K5" s="131">
        <v>103.145</v>
      </c>
      <c r="L5" s="131"/>
      <c r="M5" s="131" t="s">
        <v>77</v>
      </c>
      <c r="N5" s="134"/>
      <c r="O5" s="134">
        <v>5.0999999999999996</v>
      </c>
      <c r="P5" s="131">
        <v>-1173</v>
      </c>
      <c r="Q5" s="155"/>
    </row>
    <row r="6" spans="1:17">
      <c r="A6" s="131">
        <v>5</v>
      </c>
      <c r="B6" s="131" t="s">
        <v>71</v>
      </c>
      <c r="C6" s="131" t="s">
        <v>69</v>
      </c>
      <c r="D6" s="131">
        <v>8000</v>
      </c>
      <c r="E6" s="131" t="s">
        <v>37</v>
      </c>
      <c r="F6" s="132" t="s">
        <v>74</v>
      </c>
      <c r="G6" s="131" t="s">
        <v>82</v>
      </c>
      <c r="H6" s="131">
        <v>0.71428000000000003</v>
      </c>
      <c r="I6" s="131" t="s">
        <v>74</v>
      </c>
      <c r="J6" s="131" t="s">
        <v>90</v>
      </c>
      <c r="K6" s="131">
        <v>0.71252000000000004</v>
      </c>
      <c r="L6" s="131" t="s">
        <v>96</v>
      </c>
      <c r="M6" s="131" t="s">
        <v>78</v>
      </c>
      <c r="N6" s="131">
        <v>17.600000000000001</v>
      </c>
      <c r="O6" s="134"/>
      <c r="P6" s="131">
        <f>1457-14</f>
        <v>1443</v>
      </c>
      <c r="Q6" s="155"/>
    </row>
    <row r="7" spans="1:17">
      <c r="A7" s="131">
        <v>6</v>
      </c>
      <c r="B7" s="131" t="s">
        <v>72</v>
      </c>
      <c r="C7" s="131" t="s">
        <v>69</v>
      </c>
      <c r="D7" s="131">
        <v>8000</v>
      </c>
      <c r="E7" s="131" t="s">
        <v>37</v>
      </c>
      <c r="F7" s="132" t="s">
        <v>74</v>
      </c>
      <c r="G7" s="131" t="s">
        <v>83</v>
      </c>
      <c r="H7" s="131">
        <v>0.75861000000000001</v>
      </c>
      <c r="I7" s="131" t="s">
        <v>74</v>
      </c>
      <c r="J7" s="131" t="s">
        <v>91</v>
      </c>
      <c r="K7" s="131">
        <v>0.75573000000000001</v>
      </c>
      <c r="L7" s="131" t="s">
        <v>98</v>
      </c>
      <c r="M7" s="131" t="s">
        <v>78</v>
      </c>
      <c r="N7" s="131">
        <v>28.8</v>
      </c>
      <c r="O7" s="134"/>
      <c r="P7" s="131">
        <v>2384</v>
      </c>
      <c r="Q7" s="155"/>
    </row>
    <row r="8" spans="1:17">
      <c r="A8" s="131">
        <v>7</v>
      </c>
      <c r="B8" s="131" t="s">
        <v>73</v>
      </c>
      <c r="C8" s="131" t="s">
        <v>68</v>
      </c>
      <c r="D8" s="131">
        <v>8000</v>
      </c>
      <c r="E8" s="131" t="s">
        <v>37</v>
      </c>
      <c r="F8" s="132" t="s">
        <v>86</v>
      </c>
      <c r="G8" s="131" t="s">
        <v>84</v>
      </c>
      <c r="H8" s="131">
        <v>0.88698999999999995</v>
      </c>
      <c r="I8" s="131" t="s">
        <v>86</v>
      </c>
      <c r="J8" s="131" t="s">
        <v>92</v>
      </c>
      <c r="K8" s="131">
        <v>0.88590000000000002</v>
      </c>
      <c r="L8" s="131" t="s">
        <v>98</v>
      </c>
      <c r="M8" s="131" t="s">
        <v>77</v>
      </c>
      <c r="N8" s="134"/>
      <c r="O8" s="134">
        <v>10.9</v>
      </c>
      <c r="P8" s="131">
        <v>-1018</v>
      </c>
      <c r="Q8" s="155"/>
    </row>
    <row r="9" spans="1:17">
      <c r="A9" s="131">
        <v>8</v>
      </c>
      <c r="B9" s="131" t="s">
        <v>70</v>
      </c>
      <c r="C9" s="131" t="s">
        <v>69</v>
      </c>
      <c r="D9" s="131">
        <v>14000</v>
      </c>
      <c r="E9" s="131" t="s">
        <v>37</v>
      </c>
      <c r="F9" s="132" t="s">
        <v>74</v>
      </c>
      <c r="G9" s="131" t="s">
        <v>85</v>
      </c>
      <c r="H9" s="131">
        <v>103.334</v>
      </c>
      <c r="I9" s="131" t="s">
        <v>74</v>
      </c>
      <c r="J9" s="131" t="s">
        <v>93</v>
      </c>
      <c r="K9" s="131">
        <v>103.426</v>
      </c>
      <c r="L9" s="131" t="s">
        <v>99</v>
      </c>
      <c r="M9" s="131" t="s">
        <v>94</v>
      </c>
      <c r="N9" s="134"/>
      <c r="O9" s="134"/>
      <c r="P9" s="131"/>
      <c r="Q9" s="156"/>
    </row>
    <row r="10" spans="1:17">
      <c r="A10" s="135">
        <v>9</v>
      </c>
      <c r="B10" s="135" t="s">
        <v>70</v>
      </c>
      <c r="C10" s="135" t="s">
        <v>69</v>
      </c>
      <c r="D10" s="135">
        <v>34000</v>
      </c>
      <c r="E10" s="135" t="s">
        <v>37</v>
      </c>
      <c r="F10" s="152" t="s">
        <v>74</v>
      </c>
      <c r="G10" s="135" t="s">
        <v>113</v>
      </c>
      <c r="H10" s="137">
        <v>103.54</v>
      </c>
      <c r="I10" s="135" t="s">
        <v>74</v>
      </c>
      <c r="J10" s="135" t="s">
        <v>115</v>
      </c>
      <c r="K10" s="135">
        <v>103.422</v>
      </c>
      <c r="L10" s="135" t="s">
        <v>129</v>
      </c>
      <c r="M10" s="135" t="s">
        <v>78</v>
      </c>
      <c r="N10" s="136">
        <v>11.8</v>
      </c>
      <c r="O10" s="136"/>
      <c r="P10" s="135">
        <v>4012</v>
      </c>
      <c r="Q10" s="154" t="s">
        <v>133</v>
      </c>
    </row>
    <row r="11" spans="1:17">
      <c r="A11" s="131">
        <v>10</v>
      </c>
      <c r="B11" s="131" t="s">
        <v>109</v>
      </c>
      <c r="C11" s="131" t="s">
        <v>69</v>
      </c>
      <c r="D11" s="131">
        <v>14000</v>
      </c>
      <c r="E11" s="131" t="s">
        <v>37</v>
      </c>
      <c r="F11" s="132" t="s">
        <v>74</v>
      </c>
      <c r="G11" s="131" t="s">
        <v>112</v>
      </c>
      <c r="H11" s="131">
        <v>1.35422</v>
      </c>
      <c r="I11" s="131" t="s">
        <v>74</v>
      </c>
      <c r="J11" s="131" t="s">
        <v>116</v>
      </c>
      <c r="K11" s="131">
        <v>1.35104</v>
      </c>
      <c r="L11" s="153" t="s">
        <v>129</v>
      </c>
      <c r="M11" s="131" t="s">
        <v>78</v>
      </c>
      <c r="N11" s="134">
        <v>31.8</v>
      </c>
      <c r="O11" s="134"/>
      <c r="P11" s="131">
        <v>4609</v>
      </c>
      <c r="Q11" s="155"/>
    </row>
    <row r="12" spans="1:17">
      <c r="A12" s="131">
        <v>11</v>
      </c>
      <c r="B12" s="131" t="s">
        <v>110</v>
      </c>
      <c r="C12" s="131" t="s">
        <v>69</v>
      </c>
      <c r="D12" s="131">
        <v>8000</v>
      </c>
      <c r="E12" s="131" t="s">
        <v>37</v>
      </c>
      <c r="F12" s="132" t="s">
        <v>74</v>
      </c>
      <c r="G12" s="131" t="s">
        <v>112</v>
      </c>
      <c r="H12" s="131">
        <v>140.114</v>
      </c>
      <c r="I12" s="131" t="s">
        <v>74</v>
      </c>
      <c r="J12" s="131" t="s">
        <v>117</v>
      </c>
      <c r="K12" s="131">
        <v>139.58199999999999</v>
      </c>
      <c r="L12" s="153" t="s">
        <v>129</v>
      </c>
      <c r="M12" s="131" t="s">
        <v>78</v>
      </c>
      <c r="N12" s="134">
        <v>53.2</v>
      </c>
      <c r="O12" s="134"/>
      <c r="P12" s="131">
        <v>4256</v>
      </c>
      <c r="Q12" s="155"/>
    </row>
    <row r="13" spans="1:17" s="160" customFormat="1">
      <c r="A13" s="157">
        <v>12</v>
      </c>
      <c r="B13" s="157" t="s">
        <v>111</v>
      </c>
      <c r="C13" s="157" t="s">
        <v>68</v>
      </c>
      <c r="D13" s="157">
        <v>19000</v>
      </c>
      <c r="E13" s="157" t="s">
        <v>37</v>
      </c>
      <c r="F13" s="158" t="s">
        <v>74</v>
      </c>
      <c r="G13" s="157" t="s">
        <v>114</v>
      </c>
      <c r="H13" s="157">
        <v>0.76049</v>
      </c>
      <c r="I13" s="157" t="s">
        <v>74</v>
      </c>
      <c r="J13" s="157" t="s">
        <v>125</v>
      </c>
      <c r="K13" s="157">
        <v>0.76293</v>
      </c>
      <c r="L13" s="157" t="s">
        <v>129</v>
      </c>
      <c r="M13" s="157" t="s">
        <v>78</v>
      </c>
      <c r="N13" s="159">
        <v>24.4</v>
      </c>
      <c r="O13" s="159"/>
      <c r="P13" s="157">
        <f>4794-56</f>
        <v>4738</v>
      </c>
      <c r="Q13" s="155"/>
    </row>
    <row r="14" spans="1:17">
      <c r="A14" s="131">
        <v>13</v>
      </c>
      <c r="B14" s="131" t="s">
        <v>71</v>
      </c>
      <c r="C14" s="131" t="s">
        <v>69</v>
      </c>
      <c r="D14" s="131">
        <v>20000</v>
      </c>
      <c r="E14" s="131" t="s">
        <v>37</v>
      </c>
      <c r="F14" s="132" t="s">
        <v>74</v>
      </c>
      <c r="G14" s="131" t="s">
        <v>120</v>
      </c>
      <c r="H14" s="131">
        <v>0.71960999999999997</v>
      </c>
      <c r="I14" s="131" t="s">
        <v>74</v>
      </c>
      <c r="J14" s="131" t="s">
        <v>124</v>
      </c>
      <c r="K14" s="131">
        <v>0.72075</v>
      </c>
      <c r="L14" s="131" t="s">
        <v>130</v>
      </c>
      <c r="M14" s="131" t="s">
        <v>77</v>
      </c>
      <c r="N14" s="134"/>
      <c r="O14" s="134">
        <v>11.4</v>
      </c>
      <c r="P14" s="131">
        <v>-2349</v>
      </c>
      <c r="Q14" s="155"/>
    </row>
    <row r="15" spans="1:17">
      <c r="A15" s="131">
        <v>14</v>
      </c>
      <c r="B15" s="131" t="s">
        <v>70</v>
      </c>
      <c r="C15" s="131" t="s">
        <v>68</v>
      </c>
      <c r="D15" s="131">
        <v>18000</v>
      </c>
      <c r="E15" s="131" t="s">
        <v>37</v>
      </c>
      <c r="F15" s="132" t="s">
        <v>74</v>
      </c>
      <c r="G15" s="131" t="s">
        <v>121</v>
      </c>
      <c r="H15" s="131">
        <v>102.88800000000001</v>
      </c>
      <c r="I15" s="131" t="s">
        <v>74</v>
      </c>
      <c r="J15" s="131" t="s">
        <v>126</v>
      </c>
      <c r="K15" s="131">
        <v>103.038</v>
      </c>
      <c r="L15" s="131" t="s">
        <v>98</v>
      </c>
      <c r="M15" s="131" t="s">
        <v>78</v>
      </c>
      <c r="N15" s="134">
        <v>15</v>
      </c>
      <c r="O15" s="134"/>
      <c r="P15" s="131">
        <v>2700</v>
      </c>
      <c r="Q15" s="155"/>
    </row>
    <row r="16" spans="1:17">
      <c r="A16" s="131">
        <v>15</v>
      </c>
      <c r="B16" s="131" t="s">
        <v>109</v>
      </c>
      <c r="C16" s="131" t="s">
        <v>68</v>
      </c>
      <c r="D16" s="131">
        <v>16000</v>
      </c>
      <c r="E16" s="131" t="s">
        <v>37</v>
      </c>
      <c r="F16" s="132" t="s">
        <v>74</v>
      </c>
      <c r="G16" s="131" t="s">
        <v>122</v>
      </c>
      <c r="H16" s="131">
        <v>1.35927</v>
      </c>
      <c r="I16" s="131" t="s">
        <v>74</v>
      </c>
      <c r="J16" s="131" t="s">
        <v>127</v>
      </c>
      <c r="K16" s="131">
        <v>1.3626400000000001</v>
      </c>
      <c r="L16" s="131" t="s">
        <v>98</v>
      </c>
      <c r="M16" s="131" t="s">
        <v>78</v>
      </c>
      <c r="N16" s="134">
        <v>33.700000000000003</v>
      </c>
      <c r="O16" s="134"/>
      <c r="P16" s="131">
        <v>5591</v>
      </c>
      <c r="Q16" s="155"/>
    </row>
    <row r="17" spans="1:17">
      <c r="A17" s="131">
        <v>16</v>
      </c>
      <c r="B17" s="131" t="s">
        <v>119</v>
      </c>
      <c r="C17" s="131" t="s">
        <v>69</v>
      </c>
      <c r="D17" s="131">
        <v>11000</v>
      </c>
      <c r="E17" s="131" t="s">
        <v>37</v>
      </c>
      <c r="F17" s="132" t="s">
        <v>74</v>
      </c>
      <c r="G17" s="131" t="s">
        <v>123</v>
      </c>
      <c r="H17" s="131">
        <v>81.652000000000001</v>
      </c>
      <c r="I17" s="131" t="s">
        <v>74</v>
      </c>
      <c r="J17" s="131" t="s">
        <v>128</v>
      </c>
      <c r="K17" s="131">
        <v>81.88</v>
      </c>
      <c r="L17" s="131" t="s">
        <v>130</v>
      </c>
      <c r="M17" s="131" t="s">
        <v>77</v>
      </c>
      <c r="N17" s="134"/>
      <c r="O17" s="134">
        <v>22.8</v>
      </c>
      <c r="P17" s="131">
        <v>-2508</v>
      </c>
      <c r="Q17" s="156"/>
    </row>
    <row r="18" spans="1:17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4"/>
      <c r="O18" s="134"/>
      <c r="P18" s="131"/>
    </row>
    <row r="19" spans="1:17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4"/>
      <c r="O19" s="134"/>
      <c r="P19" s="131"/>
    </row>
    <row r="20" spans="1:17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4"/>
      <c r="O20" s="134"/>
      <c r="P20" s="131"/>
    </row>
    <row r="21" spans="1:17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4"/>
      <c r="O21" s="134"/>
      <c r="P21" s="131"/>
    </row>
    <row r="22" spans="1:17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4"/>
      <c r="O22" s="134"/>
      <c r="P22" s="131"/>
    </row>
    <row r="23" spans="1:17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4"/>
      <c r="O23" s="134"/>
      <c r="P23" s="131"/>
    </row>
    <row r="24" spans="1:17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4"/>
      <c r="O24" s="134"/>
      <c r="P24" s="131"/>
    </row>
    <row r="25" spans="1:17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4"/>
      <c r="O25" s="134"/>
      <c r="P25" s="131"/>
    </row>
    <row r="26" spans="1:17" ht="14.25" thickBo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9"/>
      <c r="P26" s="38"/>
    </row>
    <row r="27" spans="1:17" ht="14.25" thickTop="1">
      <c r="M27" s="40" t="s">
        <v>38</v>
      </c>
      <c r="N27" s="10">
        <f>SUM(N2:N26)</f>
        <v>246.5</v>
      </c>
      <c r="O27" s="10">
        <f>SUM(O2:O26)</f>
        <v>59.7</v>
      </c>
      <c r="P27">
        <f>SUM(P2:P26)</f>
        <v>24690</v>
      </c>
    </row>
    <row r="28" spans="1:17">
      <c r="N28" s="10"/>
      <c r="O28" s="10"/>
    </row>
    <row r="29" spans="1:17">
      <c r="N29" s="10"/>
      <c r="O29" s="10"/>
    </row>
    <row r="31" spans="1:17">
      <c r="M31" s="11"/>
      <c r="N31" s="12"/>
      <c r="O31" s="12"/>
    </row>
    <row r="34" spans="4:10">
      <c r="D34" s="148" t="s">
        <v>39</v>
      </c>
      <c r="E34" s="149"/>
      <c r="G34" s="150" t="s">
        <v>40</v>
      </c>
      <c r="H34" s="151"/>
      <c r="I34" s="27" t="s">
        <v>41</v>
      </c>
      <c r="J34" s="30" t="s">
        <v>42</v>
      </c>
    </row>
    <row r="35" spans="4:10">
      <c r="D35" s="5" t="s">
        <v>43</v>
      </c>
      <c r="E35" s="6" t="s">
        <v>118</v>
      </c>
      <c r="G35" s="5" t="s">
        <v>100</v>
      </c>
      <c r="H35" s="14">
        <v>6</v>
      </c>
      <c r="I35" s="20">
        <v>4</v>
      </c>
      <c r="J35" s="23">
        <v>0</v>
      </c>
    </row>
    <row r="36" spans="4:10">
      <c r="D36" s="2" t="s">
        <v>44</v>
      </c>
      <c r="E36" s="1">
        <v>8</v>
      </c>
      <c r="G36" s="2" t="s">
        <v>101</v>
      </c>
      <c r="H36" s="16">
        <v>3</v>
      </c>
      <c r="I36" s="21">
        <v>3</v>
      </c>
      <c r="J36" s="17">
        <v>1</v>
      </c>
    </row>
    <row r="37" spans="4:10">
      <c r="D37" s="2" t="s">
        <v>45</v>
      </c>
      <c r="E37" s="1">
        <v>8</v>
      </c>
      <c r="G37" s="2" t="s">
        <v>102</v>
      </c>
      <c r="H37" s="16">
        <v>2</v>
      </c>
      <c r="I37" s="21">
        <v>2</v>
      </c>
      <c r="J37" s="17">
        <v>1</v>
      </c>
    </row>
    <row r="38" spans="4:10">
      <c r="D38" s="2" t="s">
        <v>46</v>
      </c>
      <c r="E38" s="1">
        <v>16</v>
      </c>
      <c r="G38" s="2" t="s">
        <v>103</v>
      </c>
      <c r="H38" s="16">
        <v>1</v>
      </c>
      <c r="I38" s="21">
        <v>1</v>
      </c>
      <c r="J38" s="17">
        <v>0</v>
      </c>
    </row>
    <row r="39" spans="4:10">
      <c r="D39" s="2" t="s">
        <v>47</v>
      </c>
      <c r="E39" s="1">
        <v>10</v>
      </c>
      <c r="G39" s="2" t="s">
        <v>131</v>
      </c>
      <c r="H39" s="16">
        <v>2</v>
      </c>
      <c r="I39" s="21">
        <v>0</v>
      </c>
      <c r="J39" s="17">
        <v>1</v>
      </c>
    </row>
    <row r="40" spans="4:10">
      <c r="D40" s="2" t="s">
        <v>48</v>
      </c>
      <c r="E40" s="4">
        <v>5</v>
      </c>
      <c r="G40" s="2" t="s">
        <v>132</v>
      </c>
      <c r="H40" s="16">
        <v>1</v>
      </c>
      <c r="I40" s="21">
        <v>0</v>
      </c>
      <c r="J40" s="17">
        <v>1</v>
      </c>
    </row>
    <row r="41" spans="4:10">
      <c r="D41" s="2" t="s">
        <v>49</v>
      </c>
      <c r="E41" s="1">
        <v>1</v>
      </c>
      <c r="G41" s="2" t="s">
        <v>119</v>
      </c>
      <c r="H41" s="16">
        <v>1</v>
      </c>
      <c r="I41" s="21">
        <v>0</v>
      </c>
      <c r="J41" s="17">
        <v>1</v>
      </c>
    </row>
    <row r="42" spans="4:10">
      <c r="D42" s="8" t="s">
        <v>50</v>
      </c>
      <c r="E42" s="9"/>
      <c r="G42" s="2"/>
      <c r="H42" s="16"/>
      <c r="I42" s="21"/>
      <c r="J42" s="17"/>
    </row>
    <row r="43" spans="4:10">
      <c r="D43" s="2" t="s">
        <v>51</v>
      </c>
      <c r="E43" s="1">
        <v>34398</v>
      </c>
      <c r="G43" s="2"/>
      <c r="H43" s="16"/>
      <c r="I43" s="21"/>
      <c r="J43" s="17"/>
    </row>
    <row r="44" spans="4:10">
      <c r="D44" s="2" t="s">
        <v>52</v>
      </c>
      <c r="E44" s="4">
        <v>-9708</v>
      </c>
      <c r="G44" s="2"/>
      <c r="H44" s="16"/>
      <c r="I44" s="21"/>
      <c r="J44" s="17"/>
    </row>
    <row r="45" spans="4:10">
      <c r="D45" s="2" t="s">
        <v>53</v>
      </c>
      <c r="E45" s="1">
        <f>SUM(E43:E44)</f>
        <v>24690</v>
      </c>
      <c r="G45" s="5"/>
      <c r="H45" s="14"/>
      <c r="I45" s="20"/>
      <c r="J45" s="15"/>
    </row>
    <row r="46" spans="4:10">
      <c r="D46" s="2" t="s">
        <v>15</v>
      </c>
      <c r="E46" s="126"/>
      <c r="G46" s="2"/>
      <c r="H46" s="16"/>
      <c r="I46" s="21"/>
      <c r="J46" s="17"/>
    </row>
    <row r="47" spans="4:10">
      <c r="D47" s="2" t="s">
        <v>16</v>
      </c>
      <c r="E47" s="126"/>
      <c r="G47" s="2"/>
      <c r="H47" s="16"/>
      <c r="I47" s="21"/>
      <c r="J47" s="17"/>
    </row>
    <row r="48" spans="4:10">
      <c r="D48" s="2" t="s">
        <v>54</v>
      </c>
      <c r="E48" s="1">
        <v>9</v>
      </c>
      <c r="G48" s="2"/>
      <c r="H48" s="16"/>
      <c r="I48" s="21"/>
      <c r="J48" s="17"/>
    </row>
    <row r="49" spans="4:11">
      <c r="D49" s="2" t="s">
        <v>55</v>
      </c>
      <c r="E49" s="1">
        <v>7</v>
      </c>
      <c r="G49" s="2"/>
      <c r="H49" s="16"/>
      <c r="I49" s="21"/>
      <c r="J49" s="17"/>
    </row>
    <row r="50" spans="4:11">
      <c r="D50" s="2" t="s">
        <v>56</v>
      </c>
      <c r="E50" s="13">
        <v>53.2</v>
      </c>
      <c r="G50" s="2"/>
      <c r="H50" s="16"/>
      <c r="I50" s="21"/>
      <c r="J50" s="17"/>
    </row>
    <row r="51" spans="4:11">
      <c r="D51" s="3" t="s">
        <v>14</v>
      </c>
      <c r="E51" s="7">
        <f>E39/E36</f>
        <v>1.25</v>
      </c>
      <c r="G51" s="2"/>
      <c r="H51" s="16"/>
      <c r="I51" s="21"/>
      <c r="J51" s="17"/>
    </row>
    <row r="52" spans="4:11">
      <c r="G52" s="2"/>
      <c r="H52" s="16"/>
      <c r="I52" s="21"/>
      <c r="J52" s="17"/>
    </row>
    <row r="53" spans="4:11">
      <c r="G53" s="3"/>
      <c r="H53" s="18"/>
      <c r="I53" s="22"/>
      <c r="J53" s="19"/>
    </row>
    <row r="54" spans="4:11">
      <c r="G54" s="37" t="s">
        <v>38</v>
      </c>
      <c r="H54" s="41">
        <f>SUM(H35:H53)</f>
        <v>16</v>
      </c>
      <c r="I54" s="41">
        <f>SUM(I35:I53)</f>
        <v>10</v>
      </c>
      <c r="J54" s="41">
        <f>SUM(J35:J53)</f>
        <v>5</v>
      </c>
    </row>
    <row r="57" spans="4:11">
      <c r="G57" s="150" t="s">
        <v>57</v>
      </c>
      <c r="H57" s="151"/>
      <c r="I57" s="27" t="s">
        <v>41</v>
      </c>
      <c r="J57" s="28" t="s">
        <v>42</v>
      </c>
      <c r="K57" s="29" t="s">
        <v>58</v>
      </c>
    </row>
    <row r="58" spans="4:11">
      <c r="G58" s="5" t="s">
        <v>59</v>
      </c>
      <c r="H58" s="14">
        <v>0</v>
      </c>
      <c r="I58" s="20">
        <v>0</v>
      </c>
      <c r="J58" s="24">
        <v>0</v>
      </c>
      <c r="K58" s="25">
        <v>0</v>
      </c>
    </row>
    <row r="59" spans="4:11">
      <c r="G59" s="2" t="s">
        <v>60</v>
      </c>
      <c r="H59" s="16">
        <v>0</v>
      </c>
      <c r="I59" s="16">
        <v>0</v>
      </c>
      <c r="J59" s="21">
        <v>0</v>
      </c>
      <c r="K59" s="26">
        <v>0</v>
      </c>
    </row>
    <row r="60" spans="4:11">
      <c r="G60" s="2" t="s">
        <v>61</v>
      </c>
      <c r="H60" s="16">
        <v>0</v>
      </c>
      <c r="I60" s="16">
        <v>0</v>
      </c>
      <c r="J60" s="21">
        <v>0</v>
      </c>
      <c r="K60" s="26">
        <v>0</v>
      </c>
    </row>
    <row r="61" spans="4:11">
      <c r="G61" s="2" t="s">
        <v>62</v>
      </c>
      <c r="H61" s="16">
        <v>0</v>
      </c>
      <c r="I61" s="16">
        <v>0</v>
      </c>
      <c r="J61" s="21">
        <v>0</v>
      </c>
      <c r="K61" s="26">
        <v>0</v>
      </c>
    </row>
    <row r="62" spans="4:11">
      <c r="G62" s="32" t="s">
        <v>63</v>
      </c>
      <c r="H62" s="33">
        <v>0</v>
      </c>
      <c r="I62" s="33">
        <v>0</v>
      </c>
      <c r="J62" s="34">
        <v>0</v>
      </c>
      <c r="K62" s="35">
        <v>0</v>
      </c>
    </row>
    <row r="63" spans="4:11">
      <c r="G63" s="31" t="s">
        <v>38</v>
      </c>
      <c r="H63" s="31"/>
      <c r="I63" s="31"/>
      <c r="J63" s="36"/>
      <c r="K63" s="118">
        <f>SUM(K58:K62)</f>
        <v>0</v>
      </c>
    </row>
  </sheetData>
  <mergeCells count="5">
    <mergeCell ref="D34:E34"/>
    <mergeCell ref="G34:H34"/>
    <mergeCell ref="G57:H57"/>
    <mergeCell ref="Q2:Q9"/>
    <mergeCell ref="Q10:Q1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2"/>
  <sheetViews>
    <sheetView tabSelected="1" zoomScaleSheetLayoutView="100" workbookViewId="0">
      <selection activeCell="Y22" sqref="Y22"/>
    </sheetView>
  </sheetViews>
  <sheetFormatPr defaultColWidth="8.875" defaultRowHeight="13.5"/>
  <sheetData>
    <row r="2" spans="23:23">
      <c r="W2" s="161" t="s">
        <v>134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SheetLayoutView="100" workbookViewId="0">
      <selection activeCell="E16" sqref="E16"/>
    </sheetView>
  </sheetViews>
  <sheetFormatPr defaultColWidth="8.875" defaultRowHeight="13.5"/>
  <sheetData>
    <row r="1" spans="1:9">
      <c r="A1" s="120" t="s">
        <v>64</v>
      </c>
      <c r="B1" s="121"/>
      <c r="C1" s="121"/>
      <c r="D1" s="121"/>
      <c r="E1" s="121"/>
      <c r="F1" s="121"/>
      <c r="G1" s="121"/>
      <c r="H1" s="121"/>
      <c r="I1" s="124"/>
    </row>
    <row r="2" spans="1:9">
      <c r="A2" s="122" t="s">
        <v>65</v>
      </c>
      <c r="B2" s="123"/>
      <c r="C2" s="123"/>
      <c r="D2" s="123"/>
      <c r="E2" s="123"/>
      <c r="F2" s="123"/>
      <c r="G2" s="123"/>
      <c r="H2" s="123"/>
      <c r="I2" s="124"/>
    </row>
    <row r="3" spans="1:9">
      <c r="A3" s="119" t="s">
        <v>107</v>
      </c>
      <c r="D3" s="119"/>
    </row>
    <row r="7" spans="1:9">
      <c r="A7" t="s">
        <v>66</v>
      </c>
      <c r="B7" t="s">
        <v>105</v>
      </c>
    </row>
    <row r="9" spans="1:9">
      <c r="B9" t="s">
        <v>106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2020年1210-2021年0108</vt:lpstr>
      <vt:lpstr>画像</vt:lpstr>
      <vt:lpstr>気づき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kenji&amp;mieko</cp:lastModifiedBy>
  <cp:revision/>
  <cp:lastPrinted>1899-12-30T00:00:00Z</cp:lastPrinted>
  <dcterms:created xsi:type="dcterms:W3CDTF">2013-10-09T23:04:08Z</dcterms:created>
  <dcterms:modified xsi:type="dcterms:W3CDTF">2021-01-11T07:16:26Z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