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ocuments\FX検証\PB検証\USDJPY\"/>
    </mc:Choice>
  </mc:AlternateContent>
  <xr:revisionPtr revIDLastSave="0" documentId="13_ncr:1_{FF80909F-125A-4039-AD56-AE9ADB2DE222}" xr6:coauthVersionLast="46" xr6:coauthVersionMax="46" xr10:uidLastSave="{00000000-0000-0000-0000-000000000000}"/>
  <bookViews>
    <workbookView xWindow="-120" yWindow="-120" windowWidth="20730" windowHeight="11160" activeTab="6" xr2:uid="{00000000-000D-0000-FFFF-FFFF00000000}"/>
  </bookViews>
  <sheets>
    <sheet name="検証シート１" sheetId="1" r:id="rId1"/>
    <sheet name="画像１" sheetId="6" r:id="rId2"/>
    <sheet name="検証シート 2" sheetId="7" r:id="rId3"/>
    <sheet name="画像2" sheetId="8" r:id="rId4"/>
    <sheet name="検証シート ３" sheetId="9" r:id="rId5"/>
    <sheet name="画像３" sheetId="10" r:id="rId6"/>
    <sheet name="気づき" sheetId="5" r:id="rId7"/>
    <sheet name="検証終了通貨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9" l="1"/>
  <c r="E62" i="9"/>
  <c r="D62" i="9"/>
  <c r="F61" i="9"/>
  <c r="E61" i="9"/>
  <c r="D61" i="9"/>
  <c r="K60" i="9"/>
  <c r="F60" i="9"/>
  <c r="E60" i="9"/>
  <c r="D60" i="9"/>
  <c r="O59" i="9"/>
  <c r="N59" i="9"/>
  <c r="M59" i="9"/>
  <c r="I59" i="9"/>
  <c r="H59" i="9"/>
  <c r="G59" i="9"/>
  <c r="O58" i="9"/>
  <c r="N58" i="9"/>
  <c r="M58" i="9"/>
  <c r="I58" i="9"/>
  <c r="L59" i="9" s="1"/>
  <c r="H58" i="9"/>
  <c r="K59" i="9" s="1"/>
  <c r="G58" i="9"/>
  <c r="J59" i="9" s="1"/>
  <c r="O57" i="9"/>
  <c r="N57" i="9"/>
  <c r="M57" i="9"/>
  <c r="I57" i="9"/>
  <c r="L58" i="9" s="1"/>
  <c r="H57" i="9"/>
  <c r="K58" i="9" s="1"/>
  <c r="G57" i="9"/>
  <c r="J58" i="9" s="1"/>
  <c r="O56" i="9"/>
  <c r="N56" i="9"/>
  <c r="M56" i="9"/>
  <c r="I56" i="9"/>
  <c r="L57" i="9" s="1"/>
  <c r="H56" i="9"/>
  <c r="K57" i="9" s="1"/>
  <c r="G56" i="9"/>
  <c r="J57" i="9" s="1"/>
  <c r="O55" i="9"/>
  <c r="N55" i="9"/>
  <c r="M55" i="9"/>
  <c r="I55" i="9"/>
  <c r="L56" i="9" s="1"/>
  <c r="H55" i="9"/>
  <c r="K56" i="9" s="1"/>
  <c r="G55" i="9"/>
  <c r="J56" i="9" s="1"/>
  <c r="O54" i="9"/>
  <c r="N54" i="9"/>
  <c r="M54" i="9"/>
  <c r="I54" i="9"/>
  <c r="L55" i="9" s="1"/>
  <c r="H54" i="9"/>
  <c r="K55" i="9" s="1"/>
  <c r="G54" i="9"/>
  <c r="J55" i="9" s="1"/>
  <c r="O53" i="9"/>
  <c r="N53" i="9"/>
  <c r="M53" i="9"/>
  <c r="I53" i="9"/>
  <c r="L54" i="9" s="1"/>
  <c r="H53" i="9"/>
  <c r="K54" i="9" s="1"/>
  <c r="G53" i="9"/>
  <c r="J54" i="9" s="1"/>
  <c r="O52" i="9"/>
  <c r="N52" i="9"/>
  <c r="M52" i="9"/>
  <c r="I52" i="9"/>
  <c r="L53" i="9" s="1"/>
  <c r="H52" i="9"/>
  <c r="K53" i="9" s="1"/>
  <c r="G52" i="9"/>
  <c r="J53" i="9" s="1"/>
  <c r="O51" i="9"/>
  <c r="N51" i="9"/>
  <c r="M51" i="9"/>
  <c r="I51" i="9"/>
  <c r="L52" i="9" s="1"/>
  <c r="H51" i="9"/>
  <c r="K52" i="9" s="1"/>
  <c r="G51" i="9"/>
  <c r="J52" i="9" s="1"/>
  <c r="O50" i="9"/>
  <c r="N50" i="9"/>
  <c r="M50" i="9"/>
  <c r="L50" i="9"/>
  <c r="I50" i="9"/>
  <c r="L51" i="9" s="1"/>
  <c r="H50" i="9"/>
  <c r="K51" i="9" s="1"/>
  <c r="G50" i="9"/>
  <c r="J51" i="9" s="1"/>
  <c r="O49" i="9"/>
  <c r="N49" i="9"/>
  <c r="M49" i="9"/>
  <c r="I49" i="9"/>
  <c r="H49" i="9"/>
  <c r="K50" i="9" s="1"/>
  <c r="G49" i="9"/>
  <c r="J50" i="9" s="1"/>
  <c r="O48" i="9"/>
  <c r="N48" i="9"/>
  <c r="M48" i="9"/>
  <c r="I48" i="9"/>
  <c r="L49" i="9" s="1"/>
  <c r="H48" i="9"/>
  <c r="K49" i="9" s="1"/>
  <c r="G48" i="9"/>
  <c r="J49" i="9" s="1"/>
  <c r="O47" i="9"/>
  <c r="N47" i="9"/>
  <c r="M47" i="9"/>
  <c r="I47" i="9"/>
  <c r="L48" i="9" s="1"/>
  <c r="H47" i="9"/>
  <c r="K48" i="9" s="1"/>
  <c r="G47" i="9"/>
  <c r="J48" i="9" s="1"/>
  <c r="O46" i="9"/>
  <c r="N46" i="9"/>
  <c r="M46" i="9"/>
  <c r="I46" i="9"/>
  <c r="L47" i="9" s="1"/>
  <c r="H46" i="9"/>
  <c r="K47" i="9" s="1"/>
  <c r="G46" i="9"/>
  <c r="J47" i="9" s="1"/>
  <c r="O45" i="9"/>
  <c r="N45" i="9"/>
  <c r="M45" i="9"/>
  <c r="I45" i="9"/>
  <c r="L46" i="9" s="1"/>
  <c r="H45" i="9"/>
  <c r="K46" i="9" s="1"/>
  <c r="G45" i="9"/>
  <c r="J46" i="9" s="1"/>
  <c r="O44" i="9"/>
  <c r="N44" i="9"/>
  <c r="M44" i="9"/>
  <c r="I44" i="9"/>
  <c r="L45" i="9" s="1"/>
  <c r="H44" i="9"/>
  <c r="K45" i="9" s="1"/>
  <c r="G44" i="9"/>
  <c r="J45" i="9" s="1"/>
  <c r="O43" i="9"/>
  <c r="N43" i="9"/>
  <c r="M43" i="9"/>
  <c r="I43" i="9"/>
  <c r="L44" i="9" s="1"/>
  <c r="H43" i="9"/>
  <c r="K44" i="9" s="1"/>
  <c r="G43" i="9"/>
  <c r="J44" i="9" s="1"/>
  <c r="O42" i="9"/>
  <c r="N42" i="9"/>
  <c r="M42" i="9"/>
  <c r="I42" i="9"/>
  <c r="L43" i="9" s="1"/>
  <c r="H42" i="9"/>
  <c r="K43" i="9" s="1"/>
  <c r="G42" i="9"/>
  <c r="J43" i="9" s="1"/>
  <c r="O41" i="9"/>
  <c r="N41" i="9"/>
  <c r="M41" i="9"/>
  <c r="I41" i="9"/>
  <c r="L42" i="9" s="1"/>
  <c r="H41" i="9"/>
  <c r="K42" i="9" s="1"/>
  <c r="G41" i="9"/>
  <c r="J42" i="9" s="1"/>
  <c r="O40" i="9"/>
  <c r="N40" i="9"/>
  <c r="M40" i="9"/>
  <c r="I40" i="9"/>
  <c r="L41" i="9" s="1"/>
  <c r="H40" i="9"/>
  <c r="K41" i="9" s="1"/>
  <c r="G40" i="9"/>
  <c r="J41" i="9" s="1"/>
  <c r="O39" i="9"/>
  <c r="N39" i="9"/>
  <c r="M39" i="9"/>
  <c r="I39" i="9"/>
  <c r="L40" i="9" s="1"/>
  <c r="H39" i="9"/>
  <c r="K40" i="9" s="1"/>
  <c r="G39" i="9"/>
  <c r="J40" i="9" s="1"/>
  <c r="O38" i="9"/>
  <c r="N38" i="9"/>
  <c r="M38" i="9"/>
  <c r="I38" i="9"/>
  <c r="L39" i="9" s="1"/>
  <c r="H38" i="9"/>
  <c r="K39" i="9" s="1"/>
  <c r="G38" i="9"/>
  <c r="J39" i="9" s="1"/>
  <c r="O37" i="9"/>
  <c r="N37" i="9"/>
  <c r="M37" i="9"/>
  <c r="I37" i="9"/>
  <c r="L38" i="9" s="1"/>
  <c r="H37" i="9"/>
  <c r="K38" i="9" s="1"/>
  <c r="G37" i="9"/>
  <c r="J38" i="9" s="1"/>
  <c r="O36" i="9"/>
  <c r="N36" i="9"/>
  <c r="M36" i="9"/>
  <c r="I36" i="9"/>
  <c r="L37" i="9" s="1"/>
  <c r="H36" i="9"/>
  <c r="K37" i="9" s="1"/>
  <c r="G36" i="9"/>
  <c r="J37" i="9" s="1"/>
  <c r="O35" i="9"/>
  <c r="N35" i="9"/>
  <c r="M35" i="9"/>
  <c r="I35" i="9"/>
  <c r="L36" i="9" s="1"/>
  <c r="H35" i="9"/>
  <c r="K36" i="9" s="1"/>
  <c r="G35" i="9"/>
  <c r="J36" i="9" s="1"/>
  <c r="O34" i="9"/>
  <c r="N34" i="9"/>
  <c r="M34" i="9"/>
  <c r="I34" i="9"/>
  <c r="L35" i="9" s="1"/>
  <c r="H34" i="9"/>
  <c r="K35" i="9" s="1"/>
  <c r="G34" i="9"/>
  <c r="J35" i="9" s="1"/>
  <c r="O33" i="9"/>
  <c r="N33" i="9"/>
  <c r="M33" i="9"/>
  <c r="I33" i="9"/>
  <c r="L34" i="9" s="1"/>
  <c r="H33" i="9"/>
  <c r="K34" i="9" s="1"/>
  <c r="G33" i="9"/>
  <c r="J34" i="9" s="1"/>
  <c r="O32" i="9"/>
  <c r="N32" i="9"/>
  <c r="M32" i="9"/>
  <c r="I32" i="9"/>
  <c r="L33" i="9" s="1"/>
  <c r="H32" i="9"/>
  <c r="K33" i="9" s="1"/>
  <c r="G32" i="9"/>
  <c r="J33" i="9" s="1"/>
  <c r="O31" i="9"/>
  <c r="N31" i="9"/>
  <c r="M31" i="9"/>
  <c r="I31" i="9"/>
  <c r="L32" i="9" s="1"/>
  <c r="H31" i="9"/>
  <c r="K32" i="9" s="1"/>
  <c r="G31" i="9"/>
  <c r="J32" i="9" s="1"/>
  <c r="O30" i="9"/>
  <c r="N30" i="9"/>
  <c r="M30" i="9"/>
  <c r="I30" i="9"/>
  <c r="L31" i="9" s="1"/>
  <c r="H30" i="9"/>
  <c r="K31" i="9" s="1"/>
  <c r="G30" i="9"/>
  <c r="J31" i="9" s="1"/>
  <c r="O29" i="9"/>
  <c r="N29" i="9"/>
  <c r="M29" i="9"/>
  <c r="I29" i="9"/>
  <c r="L30" i="9" s="1"/>
  <c r="H29" i="9"/>
  <c r="K30" i="9" s="1"/>
  <c r="G29" i="9"/>
  <c r="J30" i="9" s="1"/>
  <c r="O28" i="9"/>
  <c r="N28" i="9"/>
  <c r="M28" i="9"/>
  <c r="I28" i="9"/>
  <c r="L29" i="9" s="1"/>
  <c r="H28" i="9"/>
  <c r="K29" i="9" s="1"/>
  <c r="G28" i="9"/>
  <c r="J29" i="9" s="1"/>
  <c r="O27" i="9"/>
  <c r="N27" i="9"/>
  <c r="M27" i="9"/>
  <c r="I27" i="9"/>
  <c r="L28" i="9" s="1"/>
  <c r="H27" i="9"/>
  <c r="K28" i="9" s="1"/>
  <c r="G27" i="9"/>
  <c r="J28" i="9" s="1"/>
  <c r="O26" i="9"/>
  <c r="N26" i="9"/>
  <c r="M26" i="9"/>
  <c r="I26" i="9"/>
  <c r="L27" i="9" s="1"/>
  <c r="H26" i="9"/>
  <c r="K27" i="9" s="1"/>
  <c r="G26" i="9"/>
  <c r="J27" i="9" s="1"/>
  <c r="O25" i="9"/>
  <c r="N25" i="9"/>
  <c r="M25" i="9"/>
  <c r="I25" i="9"/>
  <c r="L26" i="9" s="1"/>
  <c r="H25" i="9"/>
  <c r="K26" i="9" s="1"/>
  <c r="G25" i="9"/>
  <c r="J26" i="9" s="1"/>
  <c r="O24" i="9"/>
  <c r="N24" i="9"/>
  <c r="M24" i="9"/>
  <c r="I24" i="9"/>
  <c r="L25" i="9" s="1"/>
  <c r="H24" i="9"/>
  <c r="K25" i="9" s="1"/>
  <c r="G24" i="9"/>
  <c r="J25" i="9" s="1"/>
  <c r="O23" i="9"/>
  <c r="N23" i="9"/>
  <c r="M23" i="9"/>
  <c r="I23" i="9"/>
  <c r="L24" i="9" s="1"/>
  <c r="H23" i="9"/>
  <c r="K24" i="9" s="1"/>
  <c r="G23" i="9"/>
  <c r="J24" i="9" s="1"/>
  <c r="O22" i="9"/>
  <c r="N22" i="9"/>
  <c r="M22" i="9"/>
  <c r="I22" i="9"/>
  <c r="L23" i="9" s="1"/>
  <c r="H22" i="9"/>
  <c r="K23" i="9" s="1"/>
  <c r="G22" i="9"/>
  <c r="J23" i="9" s="1"/>
  <c r="O21" i="9"/>
  <c r="N21" i="9"/>
  <c r="M21" i="9"/>
  <c r="I21" i="9"/>
  <c r="L22" i="9" s="1"/>
  <c r="H21" i="9"/>
  <c r="K22" i="9" s="1"/>
  <c r="G21" i="9"/>
  <c r="J22" i="9" s="1"/>
  <c r="O20" i="9"/>
  <c r="N20" i="9"/>
  <c r="M20" i="9"/>
  <c r="I20" i="9"/>
  <c r="L21" i="9" s="1"/>
  <c r="H20" i="9"/>
  <c r="K21" i="9" s="1"/>
  <c r="G20" i="9"/>
  <c r="J21" i="9" s="1"/>
  <c r="O19" i="9"/>
  <c r="N19" i="9"/>
  <c r="M19" i="9"/>
  <c r="I19" i="9"/>
  <c r="L20" i="9" s="1"/>
  <c r="H19" i="9"/>
  <c r="K20" i="9" s="1"/>
  <c r="G19" i="9"/>
  <c r="J20" i="9" s="1"/>
  <c r="O18" i="9"/>
  <c r="N18" i="9"/>
  <c r="M18" i="9"/>
  <c r="I18" i="9"/>
  <c r="L19" i="9" s="1"/>
  <c r="H18" i="9"/>
  <c r="K19" i="9" s="1"/>
  <c r="G18" i="9"/>
  <c r="J19" i="9" s="1"/>
  <c r="O17" i="9"/>
  <c r="I17" i="9" s="1"/>
  <c r="L18" i="9" s="1"/>
  <c r="N17" i="9"/>
  <c r="M17" i="9"/>
  <c r="G17" i="9" s="1"/>
  <c r="J18" i="9" s="1"/>
  <c r="H17" i="9"/>
  <c r="K18" i="9" s="1"/>
  <c r="O16" i="9"/>
  <c r="I16" i="9" s="1"/>
  <c r="L17" i="9" s="1"/>
  <c r="N16" i="9"/>
  <c r="M16" i="9"/>
  <c r="G16" i="9" s="1"/>
  <c r="J17" i="9" s="1"/>
  <c r="H16" i="9"/>
  <c r="K17" i="9" s="1"/>
  <c r="O15" i="9"/>
  <c r="I15" i="9" s="1"/>
  <c r="L16" i="9" s="1"/>
  <c r="N15" i="9"/>
  <c r="M15" i="9"/>
  <c r="G15" i="9" s="1"/>
  <c r="J16" i="9" s="1"/>
  <c r="H15" i="9"/>
  <c r="K16" i="9" s="1"/>
  <c r="O14" i="9"/>
  <c r="I14" i="9" s="1"/>
  <c r="L15" i="9" s="1"/>
  <c r="N14" i="9"/>
  <c r="M14" i="9"/>
  <c r="G14" i="9" s="1"/>
  <c r="J15" i="9" s="1"/>
  <c r="H14" i="9"/>
  <c r="K15" i="9" s="1"/>
  <c r="O13" i="9"/>
  <c r="N13" i="9"/>
  <c r="H13" i="9" s="1"/>
  <c r="K14" i="9" s="1"/>
  <c r="M13" i="9"/>
  <c r="I13" i="9"/>
  <c r="L14" i="9" s="1"/>
  <c r="G13" i="9"/>
  <c r="J14" i="9" s="1"/>
  <c r="O12" i="9"/>
  <c r="N12" i="9"/>
  <c r="H12" i="9" s="1"/>
  <c r="K13" i="9" s="1"/>
  <c r="M12" i="9"/>
  <c r="I12" i="9"/>
  <c r="L13" i="9" s="1"/>
  <c r="G12" i="9"/>
  <c r="J13" i="9" s="1"/>
  <c r="O11" i="9"/>
  <c r="I11" i="9" s="1"/>
  <c r="L12" i="9" s="1"/>
  <c r="N11" i="9"/>
  <c r="M11" i="9"/>
  <c r="G11" i="9" s="1"/>
  <c r="J12" i="9" s="1"/>
  <c r="H11" i="9"/>
  <c r="K12" i="9" s="1"/>
  <c r="O10" i="9"/>
  <c r="N10" i="9"/>
  <c r="M10" i="9"/>
  <c r="L10" i="9"/>
  <c r="I10" i="9"/>
  <c r="L11" i="9" s="1"/>
  <c r="H10" i="9"/>
  <c r="K11" i="9" s="1"/>
  <c r="G10" i="9"/>
  <c r="J11" i="9" s="1"/>
  <c r="I9" i="9"/>
  <c r="H9" i="9"/>
  <c r="K10" i="9" s="1"/>
  <c r="G9" i="9"/>
  <c r="J10" i="9" s="1"/>
  <c r="N60" i="9" l="1"/>
  <c r="H60" i="9" s="1"/>
  <c r="H62" i="9" s="1"/>
  <c r="K62" i="9" s="1"/>
  <c r="O60" i="9"/>
  <c r="I60" i="9" s="1"/>
  <c r="I62" i="9" s="1"/>
  <c r="L62" i="9" s="1"/>
  <c r="E63" i="9"/>
  <c r="M60" i="9"/>
  <c r="G60" i="9" s="1"/>
  <c r="G62" i="9" s="1"/>
  <c r="J62" i="9" s="1"/>
  <c r="D63" i="9"/>
  <c r="F63" i="9"/>
  <c r="F62" i="7" l="1"/>
  <c r="E62" i="7"/>
  <c r="D62" i="7"/>
  <c r="F61" i="7"/>
  <c r="E61" i="7"/>
  <c r="D61" i="7"/>
  <c r="K60" i="7"/>
  <c r="F60" i="7"/>
  <c r="E60" i="7"/>
  <c r="D60" i="7"/>
  <c r="O59" i="7"/>
  <c r="N59" i="7"/>
  <c r="M59" i="7"/>
  <c r="I59" i="7"/>
  <c r="H59" i="7"/>
  <c r="G59" i="7"/>
  <c r="O58" i="7"/>
  <c r="N58" i="7"/>
  <c r="M58" i="7"/>
  <c r="L58" i="7"/>
  <c r="I58" i="7"/>
  <c r="L59" i="7" s="1"/>
  <c r="H58" i="7"/>
  <c r="K59" i="7" s="1"/>
  <c r="G58" i="7"/>
  <c r="J59" i="7" s="1"/>
  <c r="O57" i="7"/>
  <c r="N57" i="7"/>
  <c r="M57" i="7"/>
  <c r="I57" i="7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I46" i="7"/>
  <c r="L47" i="7" s="1"/>
  <c r="H46" i="7"/>
  <c r="K47" i="7" s="1"/>
  <c r="G46" i="7"/>
  <c r="J47" i="7" s="1"/>
  <c r="O45" i="7"/>
  <c r="N45" i="7"/>
  <c r="M45" i="7"/>
  <c r="I45" i="7"/>
  <c r="L46" i="7" s="1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I42" i="7"/>
  <c r="L43" i="7" s="1"/>
  <c r="H42" i="7"/>
  <c r="K43" i="7" s="1"/>
  <c r="G42" i="7"/>
  <c r="J43" i="7" s="1"/>
  <c r="O41" i="7"/>
  <c r="N41" i="7"/>
  <c r="M41" i="7"/>
  <c r="I41" i="7"/>
  <c r="L42" i="7" s="1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I38" i="7"/>
  <c r="L39" i="7" s="1"/>
  <c r="H38" i="7"/>
  <c r="K39" i="7" s="1"/>
  <c r="G38" i="7"/>
  <c r="J39" i="7" s="1"/>
  <c r="O37" i="7"/>
  <c r="N37" i="7"/>
  <c r="M37" i="7"/>
  <c r="I37" i="7"/>
  <c r="L38" i="7" s="1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I30" i="7"/>
  <c r="L31" i="7" s="1"/>
  <c r="H30" i="7"/>
  <c r="K31" i="7" s="1"/>
  <c r="G30" i="7"/>
  <c r="J31" i="7" s="1"/>
  <c r="O29" i="7"/>
  <c r="N29" i="7"/>
  <c r="M29" i="7"/>
  <c r="I29" i="7"/>
  <c r="L30" i="7" s="1"/>
  <c r="H29" i="7"/>
  <c r="K30" i="7" s="1"/>
  <c r="G29" i="7"/>
  <c r="J30" i="7" s="1"/>
  <c r="O28" i="7"/>
  <c r="N28" i="7"/>
  <c r="M28" i="7"/>
  <c r="I28" i="7"/>
  <c r="L29" i="7" s="1"/>
  <c r="H28" i="7"/>
  <c r="K29" i="7" s="1"/>
  <c r="G28" i="7"/>
  <c r="J29" i="7" s="1"/>
  <c r="O27" i="7"/>
  <c r="N27" i="7"/>
  <c r="M27" i="7"/>
  <c r="I27" i="7"/>
  <c r="L28" i="7" s="1"/>
  <c r="H27" i="7"/>
  <c r="K28" i="7" s="1"/>
  <c r="G27" i="7"/>
  <c r="J28" i="7" s="1"/>
  <c r="O26" i="7"/>
  <c r="N26" i="7"/>
  <c r="M26" i="7"/>
  <c r="L26" i="7"/>
  <c r="I26" i="7"/>
  <c r="L27" i="7" s="1"/>
  <c r="H26" i="7"/>
  <c r="K27" i="7" s="1"/>
  <c r="G26" i="7"/>
  <c r="J27" i="7" s="1"/>
  <c r="O25" i="7"/>
  <c r="N25" i="7"/>
  <c r="M25" i="7"/>
  <c r="I25" i="7"/>
  <c r="H25" i="7"/>
  <c r="K26" i="7" s="1"/>
  <c r="G25" i="7"/>
  <c r="J26" i="7" s="1"/>
  <c r="O24" i="7"/>
  <c r="N24" i="7"/>
  <c r="M24" i="7"/>
  <c r="I24" i="7"/>
  <c r="L25" i="7" s="1"/>
  <c r="H24" i="7"/>
  <c r="K25" i="7" s="1"/>
  <c r="G24" i="7"/>
  <c r="J25" i="7" s="1"/>
  <c r="O23" i="7"/>
  <c r="N23" i="7"/>
  <c r="M23" i="7"/>
  <c r="I23" i="7"/>
  <c r="L24" i="7" s="1"/>
  <c r="H23" i="7"/>
  <c r="K24" i="7" s="1"/>
  <c r="G23" i="7"/>
  <c r="J24" i="7" s="1"/>
  <c r="O22" i="7"/>
  <c r="N22" i="7"/>
  <c r="M22" i="7"/>
  <c r="I22" i="7"/>
  <c r="L23" i="7" s="1"/>
  <c r="H22" i="7"/>
  <c r="K23" i="7" s="1"/>
  <c r="G22" i="7"/>
  <c r="J23" i="7" s="1"/>
  <c r="O21" i="7"/>
  <c r="N21" i="7"/>
  <c r="M21" i="7"/>
  <c r="I21" i="7"/>
  <c r="L22" i="7" s="1"/>
  <c r="H21" i="7"/>
  <c r="K22" i="7" s="1"/>
  <c r="G21" i="7"/>
  <c r="J22" i="7" s="1"/>
  <c r="O20" i="7"/>
  <c r="N20" i="7"/>
  <c r="M20" i="7"/>
  <c r="I20" i="7"/>
  <c r="L21" i="7" s="1"/>
  <c r="H20" i="7"/>
  <c r="K21" i="7" s="1"/>
  <c r="G20" i="7"/>
  <c r="J21" i="7" s="1"/>
  <c r="O19" i="7"/>
  <c r="N19" i="7"/>
  <c r="M19" i="7"/>
  <c r="I19" i="7"/>
  <c r="L20" i="7" s="1"/>
  <c r="H19" i="7"/>
  <c r="K20" i="7" s="1"/>
  <c r="G19" i="7"/>
  <c r="J20" i="7" s="1"/>
  <c r="O18" i="7"/>
  <c r="N18" i="7"/>
  <c r="M18" i="7"/>
  <c r="I18" i="7"/>
  <c r="L19" i="7" s="1"/>
  <c r="H18" i="7"/>
  <c r="K19" i="7" s="1"/>
  <c r="G18" i="7"/>
  <c r="J19" i="7" s="1"/>
  <c r="O17" i="7"/>
  <c r="N17" i="7"/>
  <c r="M17" i="7"/>
  <c r="I17" i="7"/>
  <c r="L18" i="7" s="1"/>
  <c r="H17" i="7"/>
  <c r="K18" i="7" s="1"/>
  <c r="G17" i="7"/>
  <c r="J18" i="7" s="1"/>
  <c r="O16" i="7"/>
  <c r="N16" i="7"/>
  <c r="M16" i="7"/>
  <c r="I16" i="7"/>
  <c r="L17" i="7" s="1"/>
  <c r="H16" i="7"/>
  <c r="K17" i="7" s="1"/>
  <c r="G16" i="7"/>
  <c r="J17" i="7" s="1"/>
  <c r="O15" i="7"/>
  <c r="N15" i="7"/>
  <c r="M15" i="7"/>
  <c r="I15" i="7"/>
  <c r="L16" i="7" s="1"/>
  <c r="H15" i="7"/>
  <c r="K16" i="7" s="1"/>
  <c r="G15" i="7"/>
  <c r="J16" i="7" s="1"/>
  <c r="O14" i="7"/>
  <c r="N14" i="7"/>
  <c r="M14" i="7"/>
  <c r="I14" i="7"/>
  <c r="L15" i="7" s="1"/>
  <c r="H14" i="7"/>
  <c r="K15" i="7" s="1"/>
  <c r="G14" i="7"/>
  <c r="J15" i="7" s="1"/>
  <c r="O13" i="7"/>
  <c r="N13" i="7"/>
  <c r="M13" i="7"/>
  <c r="I13" i="7"/>
  <c r="L14" i="7" s="1"/>
  <c r="H13" i="7"/>
  <c r="K14" i="7" s="1"/>
  <c r="G13" i="7"/>
  <c r="J14" i="7" s="1"/>
  <c r="O12" i="7"/>
  <c r="I12" i="7" s="1"/>
  <c r="L13" i="7" s="1"/>
  <c r="N12" i="7"/>
  <c r="M12" i="7"/>
  <c r="H12" i="7"/>
  <c r="K13" i="7" s="1"/>
  <c r="G12" i="7"/>
  <c r="J13" i="7" s="1"/>
  <c r="O11" i="7"/>
  <c r="N11" i="7"/>
  <c r="M11" i="7"/>
  <c r="G11" i="7" s="1"/>
  <c r="J12" i="7" s="1"/>
  <c r="I11" i="7"/>
  <c r="L12" i="7" s="1"/>
  <c r="H11" i="7"/>
  <c r="K12" i="7" s="1"/>
  <c r="O10" i="7"/>
  <c r="N10" i="7"/>
  <c r="N60" i="7" s="1"/>
  <c r="H60" i="7" s="1"/>
  <c r="H62" i="7" s="1"/>
  <c r="K62" i="7" s="1"/>
  <c r="M10" i="7"/>
  <c r="L10" i="7"/>
  <c r="I10" i="7"/>
  <c r="L11" i="7" s="1"/>
  <c r="H10" i="7"/>
  <c r="K11" i="7" s="1"/>
  <c r="G10" i="7"/>
  <c r="J11" i="7" s="1"/>
  <c r="I9" i="7"/>
  <c r="H9" i="7"/>
  <c r="K10" i="7" s="1"/>
  <c r="G9" i="7"/>
  <c r="J10" i="7" s="1"/>
  <c r="F60" i="1"/>
  <c r="D60" i="1"/>
  <c r="E63" i="7" l="1"/>
  <c r="O60" i="7"/>
  <c r="I60" i="7" s="1"/>
  <c r="I62" i="7" s="1"/>
  <c r="L62" i="7" s="1"/>
  <c r="M60" i="7"/>
  <c r="G60" i="7" s="1"/>
  <c r="G62" i="7" s="1"/>
  <c r="J62" i="7" s="1"/>
  <c r="D63" i="7"/>
  <c r="F63" i="7"/>
  <c r="D62" i="1"/>
  <c r="E62" i="1"/>
  <c r="F62" i="1"/>
  <c r="K60" i="1"/>
  <c r="E60" i="1"/>
  <c r="I9" i="1" l="1"/>
  <c r="H9" i="1"/>
  <c r="G9" i="1"/>
  <c r="F61" i="1"/>
  <c r="F63" i="1" s="1"/>
  <c r="E61" i="1"/>
  <c r="E63" i="1" s="1"/>
  <c r="D61" i="1"/>
  <c r="D63" i="1" s="1"/>
  <c r="J10" i="1" l="1"/>
  <c r="M10" i="1" s="1"/>
  <c r="K10" i="1"/>
  <c r="N10" i="1" s="1"/>
  <c r="L10" i="1"/>
  <c r="O10" i="1" s="1"/>
  <c r="G10" i="1" l="1"/>
  <c r="J11" i="1" s="1"/>
  <c r="M11" i="1" s="1"/>
  <c r="I10" i="1"/>
  <c r="L11" i="1" s="1"/>
  <c r="O11" i="1" s="1"/>
  <c r="H10" i="1"/>
  <c r="K11" i="1" s="1"/>
  <c r="N11" i="1" s="1"/>
  <c r="H11" i="1" s="1"/>
  <c r="G11" i="1" l="1"/>
  <c r="J12" i="1" s="1"/>
  <c r="M12" i="1" s="1"/>
  <c r="I11" i="1"/>
  <c r="L12" i="1" l="1"/>
  <c r="O12" i="1" s="1"/>
  <c r="G12" i="1"/>
  <c r="K12" i="1"/>
  <c r="N12" i="1" s="1"/>
  <c r="H12" i="1" l="1"/>
  <c r="K13" i="1" s="1"/>
  <c r="N13" i="1" s="1"/>
  <c r="H13" i="1" s="1"/>
  <c r="I12" i="1"/>
  <c r="L13" i="1" s="1"/>
  <c r="O13" i="1" s="1"/>
  <c r="I13" i="1" s="1"/>
  <c r="J13" i="1"/>
  <c r="M13" i="1" s="1"/>
  <c r="G13" i="1" l="1"/>
  <c r="L14" i="1"/>
  <c r="O14" i="1" s="1"/>
  <c r="I14" i="1" s="1"/>
  <c r="K14" i="1"/>
  <c r="N14" i="1" s="1"/>
  <c r="L15" i="1" l="1"/>
  <c r="O15" i="1" s="1"/>
  <c r="I15" i="1" s="1"/>
  <c r="J14" i="1"/>
  <c r="M14" i="1" s="1"/>
  <c r="H14" i="1"/>
  <c r="G14" i="1" l="1"/>
  <c r="J15" i="1" s="1"/>
  <c r="M15" i="1" s="1"/>
  <c r="G15" i="1" s="1"/>
  <c r="L16" i="1"/>
  <c r="O16" i="1" s="1"/>
  <c r="I16" i="1" s="1"/>
  <c r="K15" i="1"/>
  <c r="N15" i="1" s="1"/>
  <c r="H15" i="1" l="1"/>
  <c r="K16" i="1" s="1"/>
  <c r="N16" i="1" s="1"/>
  <c r="H16" i="1" s="1"/>
  <c r="L17" i="1"/>
  <c r="O17" i="1" s="1"/>
  <c r="I17" i="1" s="1"/>
  <c r="J16" i="1"/>
  <c r="M16" i="1" s="1"/>
  <c r="G16" i="1" s="1"/>
  <c r="J17" i="1" l="1"/>
  <c r="M17" i="1" s="1"/>
  <c r="G17" i="1" s="1"/>
  <c r="K17" i="1"/>
  <c r="N17" i="1" s="1"/>
  <c r="H17" i="1" s="1"/>
  <c r="L18" i="1"/>
  <c r="O18" i="1" s="1"/>
  <c r="I18" i="1" s="1"/>
  <c r="L19" i="1" l="1"/>
  <c r="O19" i="1" s="1"/>
  <c r="I19" i="1" s="1"/>
  <c r="K18" i="1"/>
  <c r="N18" i="1" s="1"/>
  <c r="H18" i="1" s="1"/>
  <c r="J18" i="1"/>
  <c r="M18" i="1" s="1"/>
  <c r="G18" i="1" s="1"/>
  <c r="J19" i="1" l="1"/>
  <c r="M19" i="1" s="1"/>
  <c r="G19" i="1" s="1"/>
  <c r="K19" i="1"/>
  <c r="N19" i="1" s="1"/>
  <c r="H19" i="1" s="1"/>
  <c r="L20" i="1"/>
  <c r="O20" i="1" s="1"/>
  <c r="I20" i="1" s="1"/>
  <c r="L21" i="1" l="1"/>
  <c r="O21" i="1" s="1"/>
  <c r="I21" i="1" s="1"/>
  <c r="K20" i="1"/>
  <c r="N20" i="1" s="1"/>
  <c r="H20" i="1" s="1"/>
  <c r="J20" i="1"/>
  <c r="M20" i="1" s="1"/>
  <c r="G20" i="1" s="1"/>
  <c r="J21" i="1" l="1"/>
  <c r="M21" i="1" s="1"/>
  <c r="G21" i="1" s="1"/>
  <c r="K21" i="1"/>
  <c r="N21" i="1" s="1"/>
  <c r="H21" i="1" s="1"/>
  <c r="L22" i="1"/>
  <c r="O22" i="1" s="1"/>
  <c r="I22" i="1" s="1"/>
  <c r="L23" i="1" l="1"/>
  <c r="O23" i="1" s="1"/>
  <c r="I23" i="1" s="1"/>
  <c r="K22" i="1"/>
  <c r="N22" i="1" s="1"/>
  <c r="H22" i="1" s="1"/>
  <c r="J22" i="1"/>
  <c r="M22" i="1" s="1"/>
  <c r="G22" i="1" s="1"/>
  <c r="J23" i="1" l="1"/>
  <c r="M23" i="1" s="1"/>
  <c r="G23" i="1" s="1"/>
  <c r="K23" i="1"/>
  <c r="N23" i="1" s="1"/>
  <c r="H23" i="1" s="1"/>
  <c r="L24" i="1"/>
  <c r="O24" i="1" s="1"/>
  <c r="I24" i="1" s="1"/>
  <c r="L25" i="1" l="1"/>
  <c r="O25" i="1" s="1"/>
  <c r="I25" i="1" s="1"/>
  <c r="K24" i="1"/>
  <c r="N24" i="1" s="1"/>
  <c r="H24" i="1" s="1"/>
  <c r="J24" i="1"/>
  <c r="M24" i="1" s="1"/>
  <c r="G24" i="1" s="1"/>
  <c r="J25" i="1" l="1"/>
  <c r="M25" i="1" s="1"/>
  <c r="G25" i="1" s="1"/>
  <c r="K25" i="1"/>
  <c r="N25" i="1" s="1"/>
  <c r="H25" i="1" s="1"/>
  <c r="L26" i="1"/>
  <c r="O26" i="1" s="1"/>
  <c r="I26" i="1" s="1"/>
  <c r="L27" i="1" l="1"/>
  <c r="O27" i="1" s="1"/>
  <c r="I27" i="1" s="1"/>
  <c r="K26" i="1"/>
  <c r="N26" i="1" s="1"/>
  <c r="H26" i="1" s="1"/>
  <c r="J26" i="1"/>
  <c r="M26" i="1" s="1"/>
  <c r="G26" i="1" s="1"/>
  <c r="J27" i="1" l="1"/>
  <c r="M27" i="1" s="1"/>
  <c r="G27" i="1" s="1"/>
  <c r="K27" i="1"/>
  <c r="N27" i="1" s="1"/>
  <c r="H27" i="1" s="1"/>
  <c r="L28" i="1"/>
  <c r="O28" i="1" s="1"/>
  <c r="I28" i="1" s="1"/>
  <c r="L29" i="1" l="1"/>
  <c r="O29" i="1" s="1"/>
  <c r="I29" i="1" s="1"/>
  <c r="K28" i="1"/>
  <c r="N28" i="1" s="1"/>
  <c r="H28" i="1" s="1"/>
  <c r="J28" i="1"/>
  <c r="M28" i="1" s="1"/>
  <c r="G28" i="1" s="1"/>
  <c r="J29" i="1" l="1"/>
  <c r="M29" i="1" s="1"/>
  <c r="G29" i="1" s="1"/>
  <c r="K29" i="1"/>
  <c r="N29" i="1" s="1"/>
  <c r="H29" i="1" s="1"/>
  <c r="L30" i="1"/>
  <c r="O30" i="1" s="1"/>
  <c r="I30" i="1" s="1"/>
  <c r="L31" i="1" l="1"/>
  <c r="O31" i="1" s="1"/>
  <c r="I31" i="1" s="1"/>
  <c r="K30" i="1"/>
  <c r="N30" i="1" s="1"/>
  <c r="H30" i="1" s="1"/>
  <c r="J30" i="1"/>
  <c r="M30" i="1" s="1"/>
  <c r="G30" i="1" s="1"/>
  <c r="J31" i="1" l="1"/>
  <c r="M31" i="1" s="1"/>
  <c r="G31" i="1" s="1"/>
  <c r="K31" i="1"/>
  <c r="N31" i="1" s="1"/>
  <c r="H31" i="1" s="1"/>
  <c r="L32" i="1"/>
  <c r="O32" i="1" s="1"/>
  <c r="I32" i="1" s="1"/>
  <c r="L33" i="1" l="1"/>
  <c r="O33" i="1" s="1"/>
  <c r="I33" i="1" s="1"/>
  <c r="K32" i="1"/>
  <c r="N32" i="1" s="1"/>
  <c r="H32" i="1" s="1"/>
  <c r="J32" i="1"/>
  <c r="M32" i="1" s="1"/>
  <c r="G32" i="1" s="1"/>
  <c r="J33" i="1" l="1"/>
  <c r="M33" i="1" s="1"/>
  <c r="G33" i="1" s="1"/>
  <c r="K33" i="1"/>
  <c r="N33" i="1" s="1"/>
  <c r="H33" i="1" s="1"/>
  <c r="L34" i="1"/>
  <c r="O34" i="1" s="1"/>
  <c r="I34" i="1" s="1"/>
  <c r="L35" i="1" l="1"/>
  <c r="O35" i="1" s="1"/>
  <c r="I35" i="1" s="1"/>
  <c r="K34" i="1"/>
  <c r="N34" i="1" s="1"/>
  <c r="H34" i="1" s="1"/>
  <c r="J34" i="1"/>
  <c r="M34" i="1" s="1"/>
  <c r="G34" i="1" s="1"/>
  <c r="J35" i="1" l="1"/>
  <c r="M35" i="1" s="1"/>
  <c r="G35" i="1" s="1"/>
  <c r="K35" i="1"/>
  <c r="N35" i="1" s="1"/>
  <c r="H35" i="1" s="1"/>
  <c r="L36" i="1"/>
  <c r="O36" i="1" s="1"/>
  <c r="I36" i="1" s="1"/>
  <c r="L37" i="1" l="1"/>
  <c r="O37" i="1" s="1"/>
  <c r="I37" i="1" s="1"/>
  <c r="K36" i="1"/>
  <c r="N36" i="1" s="1"/>
  <c r="H36" i="1" s="1"/>
  <c r="J36" i="1"/>
  <c r="M36" i="1" s="1"/>
  <c r="G36" i="1" s="1"/>
  <c r="J37" i="1" l="1"/>
  <c r="M37" i="1" s="1"/>
  <c r="G37" i="1" s="1"/>
  <c r="K37" i="1"/>
  <c r="N37" i="1" s="1"/>
  <c r="H37" i="1" s="1"/>
  <c r="L38" i="1"/>
  <c r="O38" i="1" s="1"/>
  <c r="I38" i="1" s="1"/>
  <c r="L39" i="1" l="1"/>
  <c r="O39" i="1" s="1"/>
  <c r="I39" i="1" s="1"/>
  <c r="K38" i="1"/>
  <c r="N38" i="1" s="1"/>
  <c r="H38" i="1" s="1"/>
  <c r="J38" i="1"/>
  <c r="M38" i="1" s="1"/>
  <c r="G38" i="1" s="1"/>
  <c r="J39" i="1" l="1"/>
  <c r="M39" i="1" s="1"/>
  <c r="G39" i="1" s="1"/>
  <c r="K39" i="1"/>
  <c r="N39" i="1" s="1"/>
  <c r="H39" i="1" s="1"/>
  <c r="L40" i="1"/>
  <c r="O40" i="1" s="1"/>
  <c r="I40" i="1" s="1"/>
  <c r="L41" i="1" l="1"/>
  <c r="O41" i="1" s="1"/>
  <c r="I41" i="1" s="1"/>
  <c r="K40" i="1"/>
  <c r="N40" i="1" s="1"/>
  <c r="H40" i="1" s="1"/>
  <c r="J40" i="1"/>
  <c r="M40" i="1" s="1"/>
  <c r="G40" i="1" s="1"/>
  <c r="J41" i="1" l="1"/>
  <c r="M41" i="1" s="1"/>
  <c r="G41" i="1" s="1"/>
  <c r="K41" i="1"/>
  <c r="N41" i="1" s="1"/>
  <c r="H41" i="1" s="1"/>
  <c r="L42" i="1"/>
  <c r="O42" i="1" s="1"/>
  <c r="I42" i="1" s="1"/>
  <c r="L43" i="1" l="1"/>
  <c r="O43" i="1" s="1"/>
  <c r="I43" i="1" s="1"/>
  <c r="L44" i="1" s="1"/>
  <c r="O44" i="1" s="1"/>
  <c r="I44" i="1" s="1"/>
  <c r="L45" i="1" s="1"/>
  <c r="O45" i="1" s="1"/>
  <c r="I45" i="1" s="1"/>
  <c r="K42" i="1"/>
  <c r="N42" i="1" s="1"/>
  <c r="H42" i="1" s="1"/>
  <c r="J42" i="1"/>
  <c r="M42" i="1" s="1"/>
  <c r="G42" i="1" s="1"/>
  <c r="K43" i="1" l="1"/>
  <c r="N43" i="1" s="1"/>
  <c r="H43" i="1" s="1"/>
  <c r="K44" i="1" s="1"/>
  <c r="N44" i="1" s="1"/>
  <c r="H44" i="1" s="1"/>
  <c r="J43" i="1"/>
  <c r="M43" i="1" s="1"/>
  <c r="G43" i="1" s="1"/>
  <c r="L46" i="1"/>
  <c r="O46" i="1" s="1"/>
  <c r="I46" i="1" s="1"/>
  <c r="J44" i="1" l="1"/>
  <c r="M44" i="1" s="1"/>
  <c r="G44" i="1" s="1"/>
  <c r="K45" i="1"/>
  <c r="N45" i="1" s="1"/>
  <c r="H45" i="1" s="1"/>
  <c r="K46" i="1" s="1"/>
  <c r="N46" i="1" s="1"/>
  <c r="H46" i="1" s="1"/>
  <c r="L47" i="1"/>
  <c r="O47" i="1" s="1"/>
  <c r="I47" i="1" s="1"/>
  <c r="J45" i="1" l="1"/>
  <c r="M45" i="1" s="1"/>
  <c r="G45" i="1" s="1"/>
  <c r="K47" i="1"/>
  <c r="N47" i="1" s="1"/>
  <c r="H47" i="1" s="1"/>
  <c r="K48" i="1" s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H58" i="1" s="1"/>
  <c r="L58" i="1"/>
  <c r="O58" i="1" s="1"/>
  <c r="I58" i="1" s="1"/>
  <c r="J56" i="1" l="1"/>
  <c r="M56" i="1" s="1"/>
  <c r="G56" i="1" s="1"/>
  <c r="K59" i="1"/>
  <c r="N59" i="1" s="1"/>
  <c r="L59" i="1"/>
  <c r="O59" i="1" s="1"/>
  <c r="H59" i="1" l="1"/>
  <c r="N60" i="1"/>
  <c r="H60" i="1" s="1"/>
  <c r="I59" i="1"/>
  <c r="O60" i="1"/>
  <c r="I60" i="1" s="1"/>
  <c r="I62" i="1" s="1"/>
  <c r="J57" i="1"/>
  <c r="M57" i="1" s="1"/>
  <c r="G57" i="1" s="1"/>
  <c r="H62" i="1" l="1"/>
  <c r="K62" i="1" s="1"/>
  <c r="L62" i="1"/>
  <c r="J58" i="1"/>
  <c r="M58" i="1" s="1"/>
  <c r="G58" i="1" s="1"/>
  <c r="J59" i="1" l="1"/>
  <c r="M59" i="1" s="1"/>
  <c r="G59" i="1" l="1"/>
  <c r="M60" i="1"/>
  <c r="G60" i="1" s="1"/>
  <c r="G62" i="1" s="1"/>
  <c r="J62" i="1" s="1"/>
</calcChain>
</file>

<file path=xl/sharedStrings.xml><?xml version="1.0" encoding="utf-8"?>
<sst xmlns="http://schemas.openxmlformats.org/spreadsheetml/2006/main" count="131" uniqueCount="59">
  <si>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</si>
  <si>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</si>
  <si>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</si>
  <si>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</si>
  <si>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</si>
  <si>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</si>
  <si>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</si>
  <si>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</si>
  <si>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</si>
  <si>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</si>
  <si>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</si>
  <si>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</si>
  <si>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</si>
  <si>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</si>
  <si>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</si>
  <si>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</si>
  <si>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</si>
  <si>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</si>
  <si>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</si>
  <si>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</si>
  <si>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</si>
  <si>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</si>
  <si>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</si>
  <si>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</si>
  <si>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</si>
  <si>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</si>
  <si>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</si>
  <si>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</si>
  <si>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</si>
  <si>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</si>
  <si>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</si>
  <si>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</si>
  <si>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</si>
  <si>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</si>
  <si>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</si>
  <si>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</si>
  <si>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</si>
  <si>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</si>
  <si>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25回</t>
    <rPh sb="2" eb="3">
      <t>カイ</t>
    </rPh>
    <phoneticPr fontId="1"/>
  </si>
  <si>
    <t>PB検証１～MAが水平方向になっていてローソク足が横並びになっているところ</t>
    <rPh sb="2" eb="4">
      <t>ケンショウ</t>
    </rPh>
    <rPh sb="9" eb="13">
      <t>スイヘイホウコウ</t>
    </rPh>
    <rPh sb="23" eb="24">
      <t>アシ</t>
    </rPh>
    <rPh sb="25" eb="27">
      <t>ヨコナラ</t>
    </rPh>
    <phoneticPr fontId="1"/>
  </si>
  <si>
    <t>PB検証３～２つのMAが大きく乖離しているところ</t>
    <rPh sb="2" eb="4">
      <t>ケンショウ</t>
    </rPh>
    <rPh sb="12" eb="13">
      <t>オオ</t>
    </rPh>
    <rPh sb="15" eb="17">
      <t>カイリ</t>
    </rPh>
    <phoneticPr fontId="1"/>
  </si>
  <si>
    <t>｝</t>
    <phoneticPr fontId="1"/>
  </si>
  <si>
    <t>画像１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</si>
  <si>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</si>
  <si>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</si>
  <si>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</si>
  <si>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</si>
  <si>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PB検証２～MAが大きく乖離していてローソク足とMAも大きく乖離しているところからの戻り</t>
    <rPh sb="2" eb="4">
      <t>ケンショウ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</si>
  <si>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</si>
  <si>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</si>
  <si>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</si>
  <si>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</si>
  <si>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質問１　確認なのですが、PBのエントリーと損切についてです。　</t>
    <rPh sb="0" eb="2">
      <t>シツモン</t>
    </rPh>
    <rPh sb="4" eb="6">
      <t>カクニン</t>
    </rPh>
    <rPh sb="21" eb="23">
      <t>ソンギリ</t>
    </rPh>
    <phoneticPr fontId="1"/>
  </si>
  <si>
    <t>　　　　　エントリーは高値の1pip上の105.911円、損切は1pip下の105.523円</t>
    <rPh sb="11" eb="13">
      <t>タカネ</t>
    </rPh>
    <rPh sb="18" eb="19">
      <t>ウエ</t>
    </rPh>
    <rPh sb="27" eb="28">
      <t>エン</t>
    </rPh>
    <rPh sb="29" eb="31">
      <t>ソンギリ</t>
    </rPh>
    <rPh sb="36" eb="37">
      <t>シタ</t>
    </rPh>
    <rPh sb="45" eb="46">
      <t>エン</t>
    </rPh>
    <phoneticPr fontId="1"/>
  </si>
  <si>
    <t>　　　　　例えば、USDJPY買いのPBで高値が105.910円、安値が105.524円の場合</t>
    <rPh sb="5" eb="6">
      <t>タト</t>
    </rPh>
    <rPh sb="15" eb="16">
      <t>カ</t>
    </rPh>
    <rPh sb="21" eb="23">
      <t>タカネ</t>
    </rPh>
    <rPh sb="31" eb="32">
      <t>エン</t>
    </rPh>
    <rPh sb="33" eb="35">
      <t>ヤスネ</t>
    </rPh>
    <rPh sb="43" eb="44">
      <t>エン</t>
    </rPh>
    <rPh sb="45" eb="47">
      <t>バアイ</t>
    </rPh>
    <phoneticPr fontId="1"/>
  </si>
  <si>
    <t>　　　　　という認識で正しいでしょうか？</t>
    <rPh sb="8" eb="10">
      <t>ニンシキ</t>
    </rPh>
    <rPh sb="11" eb="12">
      <t>タダ</t>
    </rPh>
    <phoneticPr fontId="1"/>
  </si>
  <si>
    <t>質問２　それぞれのPBは３つのパターンにあてはまっていますか？</t>
    <rPh sb="0" eb="2">
      <t>シツモン</t>
    </rPh>
    <phoneticPr fontId="1"/>
  </si>
  <si>
    <t>本日の検証は、順調に負け越しておりました。確かに、負けやすいところのようですね。検証２のパターンは今日は1つしか見当たらなかったのですが、これはフィボナッチターゲット５まで到達して、結構伸びていましたね。もう少し、検証進めてみます。</t>
    <rPh sb="21" eb="22">
      <t>タシ</t>
    </rPh>
    <rPh sb="25" eb="26">
      <t>マ</t>
    </rPh>
    <rPh sb="40" eb="42">
      <t>ケンショウ</t>
    </rPh>
    <rPh sb="49" eb="51">
      <t>キョウ</t>
    </rPh>
    <rPh sb="56" eb="58">
      <t>ミア</t>
    </rPh>
    <rPh sb="86" eb="88">
      <t>トウタツ</t>
    </rPh>
    <rPh sb="91" eb="93">
      <t>ケッコウ</t>
    </rPh>
    <rPh sb="93" eb="94">
      <t>ノ</t>
    </rPh>
    <rPh sb="104" eb="105">
      <t>スコ</t>
    </rPh>
    <rPh sb="107" eb="109">
      <t>ケンショウ</t>
    </rPh>
    <rPh sb="109" eb="110">
      <t>スス</t>
    </rPh>
    <phoneticPr fontId="1"/>
  </si>
  <si>
    <t>USDJPY４H足の検証続けてまいります。</t>
    <rPh sb="8" eb="9">
      <t>アシ</t>
    </rPh>
    <rPh sb="10" eb="12">
      <t>ケンショウ</t>
    </rPh>
    <rPh sb="12" eb="13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</si>
</sst>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0" fontId="10" fillId="0" borderId="0" xfId="2" applyAlignment="1">
      <alignment vertical="top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4" fillId="0" borderId="0" xfId="0" applyFont="1">
      <alignment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51823</xdr:colOff>
      <xdr:row>24</xdr:row>
      <xdr:rowOff>104096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2D47816F-7125-45BE-A34D-D40955821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17</xdr:col>
      <xdr:colOff>51823</xdr:colOff>
      <xdr:row>49</xdr:row>
      <xdr:rowOff>104096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AFA86BBF-CAA9-4142-9950-6C8C8B0AF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43438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17</xdr:col>
      <xdr:colOff>51823</xdr:colOff>
      <xdr:row>75</xdr:row>
      <xdr:rowOff>104096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4EFD3921-3A08-43BF-85CD-A56C8B9B8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27496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17</xdr:col>
      <xdr:colOff>51823</xdr:colOff>
      <xdr:row>101</xdr:row>
      <xdr:rowOff>104095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E18EAEF7-D67D-46B4-B0F9-AD294C033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918406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17</xdr:col>
      <xdr:colOff>51823</xdr:colOff>
      <xdr:row>126</xdr:row>
      <xdr:rowOff>104096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A3BEAF01-AAEE-4D9F-A993-8049B4A9A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383250"/>
          <a:ext cx="10386448" cy="4211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4EE41E49-2CA7-49A3-B218-F50CC7D29345}"/>
            </a:ext>
          </a:extLst>
        </xdr:cNvPr>
        <xdr:cNvSpPr>
          <a:spLocks noChangeArrowheads="1"/>
        </xdr:cNvSpPr>
      </xdr:nvSpPr>
      <xdr:spPr bwMode="auto"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507A78BD-1334-4927-A107-68B721227AD2}"/>
            </a:ext>
          </a:extLst>
        </xdr:cNvPr>
        <xdr:cNvSpPr>
          <a:spLocks noChangeArrowheads="1"/>
        </xdr:cNvSpPr>
      </xdr:nvSpPr>
      <xdr:spPr bwMode="auto">
        <a:xfrm>
          <a:off x="6055995" y="109651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E761D124-097E-4ADE-89D2-3030B4838923}"/>
            </a:ext>
          </a:extLst>
        </xdr:cNvPr>
        <xdr:cNvSpPr>
          <a:spLocks noChangeArrowheads="1"/>
        </xdr:cNvSpPr>
      </xdr:nvSpPr>
      <xdr:spPr bwMode="auto">
        <a:xfrm>
          <a:off x="6276975" y="5640705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DB77792A-5473-45C7-8BF3-DF13D599B6D7}"/>
            </a:ext>
          </a:extLst>
        </xdr:cNvPr>
        <xdr:cNvSpPr>
          <a:spLocks noChangeArrowheads="1"/>
        </xdr:cNvSpPr>
      </xdr:nvSpPr>
      <xdr:spPr bwMode="auto">
        <a:xfrm>
          <a:off x="8195310" y="1400365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4C527C6-B574-40A3-AE66-3B306A1FBD06}"/>
            </a:ext>
          </a:extLst>
        </xdr:cNvPr>
        <xdr:cNvSpPr>
          <a:spLocks noChangeArrowheads="1"/>
        </xdr:cNvSpPr>
      </xdr:nvSpPr>
      <xdr:spPr bwMode="auto">
        <a:xfrm>
          <a:off x="3838575" y="2478786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5AC6E0D-92B8-436D-B932-ECB339CD937F}"/>
            </a:ext>
          </a:extLst>
        </xdr:cNvPr>
        <xdr:cNvSpPr>
          <a:spLocks noChangeArrowheads="1"/>
        </xdr:cNvSpPr>
      </xdr:nvSpPr>
      <xdr:spPr bwMode="auto">
        <a:xfrm>
          <a:off x="4351020" y="24462105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8546F591-094A-4241-BA3D-43B4C0B3E00B}"/>
            </a:ext>
          </a:extLst>
        </xdr:cNvPr>
        <xdr:cNvSpPr>
          <a:spLocks noChangeArrowheads="1"/>
        </xdr:cNvSpPr>
      </xdr:nvSpPr>
      <xdr:spPr bwMode="auto">
        <a:xfrm>
          <a:off x="4765766" y="2427351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617650E7-AC6A-40E2-B05A-9AB2866585E6}"/>
            </a:ext>
          </a:extLst>
        </xdr:cNvPr>
        <xdr:cNvSpPr>
          <a:spLocks noChangeArrowheads="1"/>
        </xdr:cNvSpPr>
      </xdr:nvSpPr>
      <xdr:spPr bwMode="auto">
        <a:xfrm>
          <a:off x="4916805" y="19025235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5035B207-1EAF-4A7B-B70E-7AC7B0AD9125}"/>
            </a:ext>
          </a:extLst>
        </xdr:cNvPr>
        <xdr:cNvSpPr>
          <a:spLocks noChangeArrowheads="1"/>
        </xdr:cNvSpPr>
      </xdr:nvSpPr>
      <xdr:spPr bwMode="auto">
        <a:xfrm>
          <a:off x="5734050" y="1863471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80DF3839-54C0-4048-A250-356F27F4653D}"/>
            </a:ext>
          </a:extLst>
        </xdr:cNvPr>
        <xdr:cNvSpPr>
          <a:spLocks noChangeArrowheads="1"/>
        </xdr:cNvSpPr>
      </xdr:nvSpPr>
      <xdr:spPr bwMode="auto">
        <a:xfrm>
          <a:off x="7698105" y="3235833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408CD7B3-57EE-45A1-9F49-C28EC1539F93}"/>
            </a:ext>
          </a:extLst>
        </xdr:cNvPr>
        <xdr:cNvSpPr>
          <a:spLocks noChangeArrowheads="1"/>
        </xdr:cNvSpPr>
      </xdr:nvSpPr>
      <xdr:spPr bwMode="auto">
        <a:xfrm>
          <a:off x="9585960" y="325983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92FB529B-6E99-429B-8532-9F97A391BCA7}"/>
            </a:ext>
          </a:extLst>
        </xdr:cNvPr>
        <xdr:cNvSpPr>
          <a:spLocks noChangeArrowheads="1"/>
        </xdr:cNvSpPr>
      </xdr:nvSpPr>
      <xdr:spPr bwMode="auto">
        <a:xfrm>
          <a:off x="9296400" y="40426005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205CDB03-905A-4443-817A-14C9E7FBE13B}"/>
            </a:ext>
          </a:extLst>
        </xdr:cNvPr>
        <xdr:cNvSpPr>
          <a:spLocks noChangeArrowheads="1"/>
        </xdr:cNvSpPr>
      </xdr:nvSpPr>
      <xdr:spPr bwMode="auto">
        <a:xfrm>
          <a:off x="5153025" y="4976241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E7DE19CD-CFDF-48EA-9D43-82EE7252072A}"/>
            </a:ext>
          </a:extLst>
        </xdr:cNvPr>
        <xdr:cNvSpPr>
          <a:spLocks noChangeArrowheads="1"/>
        </xdr:cNvSpPr>
      </xdr:nvSpPr>
      <xdr:spPr bwMode="auto">
        <a:xfrm>
          <a:off x="7393305" y="4831461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43CB715B-CA64-448C-B69C-45E1EEA78672}"/>
            </a:ext>
          </a:extLst>
        </xdr:cNvPr>
        <xdr:cNvSpPr>
          <a:spLocks noChangeArrowheads="1"/>
        </xdr:cNvSpPr>
      </xdr:nvSpPr>
      <xdr:spPr bwMode="auto">
        <a:xfrm>
          <a:off x="6004016" y="5689473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17D3969E-4ED4-48E5-A88B-61CB9451B542}"/>
            </a:ext>
          </a:extLst>
        </xdr:cNvPr>
        <xdr:cNvSpPr txBox="1"/>
      </xdr:nvSpPr>
      <xdr:spPr>
        <a:xfrm>
          <a:off x="7496320" y="596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39834B16-8BDE-48F4-9BD0-66FC04A3E6A8}"/>
            </a:ext>
          </a:extLst>
        </xdr:cNvPr>
        <xdr:cNvSpPr>
          <a:spLocks noChangeArrowheads="1"/>
        </xdr:cNvSpPr>
      </xdr:nvSpPr>
      <xdr:spPr bwMode="auto">
        <a:xfrm>
          <a:off x="9043035" y="5562790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74568F34-2CDF-421F-9AF5-A2217FDBDC23}"/>
            </a:ext>
          </a:extLst>
        </xdr:cNvPr>
        <xdr:cNvSpPr>
          <a:spLocks noChangeArrowheads="1"/>
        </xdr:cNvSpPr>
      </xdr:nvSpPr>
      <xdr:spPr bwMode="auto">
        <a:xfrm>
          <a:off x="4404360" y="6439090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4E56405F-B667-4D5B-A8D1-B3CF7102F78C}"/>
            </a:ext>
          </a:extLst>
        </xdr:cNvPr>
        <xdr:cNvSpPr>
          <a:spLocks noChangeArrowheads="1"/>
        </xdr:cNvSpPr>
      </xdr:nvSpPr>
      <xdr:spPr bwMode="auto">
        <a:xfrm>
          <a:off x="5459730" y="64406145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BBC638B3-0766-4263-AFF4-F6752B49B52D}"/>
            </a:ext>
          </a:extLst>
        </xdr:cNvPr>
        <xdr:cNvSpPr>
          <a:spLocks noChangeArrowheads="1"/>
        </xdr:cNvSpPr>
      </xdr:nvSpPr>
      <xdr:spPr bwMode="auto">
        <a:xfrm>
          <a:off x="5505450" y="7220331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5284886A-D237-4A07-8523-D8CF3631489A}"/>
            </a:ext>
          </a:extLst>
        </xdr:cNvPr>
        <xdr:cNvSpPr>
          <a:spLocks noChangeArrowheads="1"/>
        </xdr:cNvSpPr>
      </xdr:nvSpPr>
      <xdr:spPr bwMode="auto">
        <a:xfrm>
          <a:off x="6850380" y="73092945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EDEE3561-000C-44BA-B04D-D07BB909A63A}"/>
            </a:ext>
          </a:extLst>
        </xdr:cNvPr>
        <xdr:cNvSpPr>
          <a:spLocks noChangeArrowheads="1"/>
        </xdr:cNvSpPr>
      </xdr:nvSpPr>
      <xdr:spPr bwMode="auto">
        <a:xfrm>
          <a:off x="7393305" y="7362063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0EFC1097-6217-429C-966C-02B5190CE5E0}"/>
            </a:ext>
          </a:extLst>
        </xdr:cNvPr>
        <xdr:cNvSpPr>
          <a:spLocks noChangeArrowheads="1"/>
        </xdr:cNvSpPr>
      </xdr:nvSpPr>
      <xdr:spPr bwMode="auto">
        <a:xfrm>
          <a:off x="7660005" y="739444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51823</xdr:colOff>
      <xdr:row>24</xdr:row>
      <xdr:rowOff>104096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51FE3BD2-72BE-4708-808B-2388C7464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0386448" cy="42117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D82DDBD6-FDFD-40FA-951B-5779028243A3}"/>
            </a:ext>
          </a:extLst>
        </xdr:cNvPr>
        <xdr:cNvSpPr>
          <a:spLocks noChangeArrowheads="1"/>
        </xdr:cNvSpPr>
      </xdr:nvSpPr>
      <xdr:spPr bwMode="auto"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0A0EF325-6D81-45F8-9EA3-1C8CADC58863}"/>
            </a:ext>
          </a:extLst>
        </xdr:cNvPr>
        <xdr:cNvSpPr>
          <a:spLocks noChangeArrowheads="1"/>
        </xdr:cNvSpPr>
      </xdr:nvSpPr>
      <xdr:spPr bwMode="auto">
        <a:xfrm>
          <a:off x="6055995" y="109651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784D30EB-7DAF-429A-9760-59B5D3A3813E}"/>
            </a:ext>
          </a:extLst>
        </xdr:cNvPr>
        <xdr:cNvSpPr>
          <a:spLocks noChangeArrowheads="1"/>
        </xdr:cNvSpPr>
      </xdr:nvSpPr>
      <xdr:spPr bwMode="auto">
        <a:xfrm>
          <a:off x="6276975" y="5640705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3DE8168-5CD5-47C5-95EA-F2A7F6A4AD0C}"/>
            </a:ext>
          </a:extLst>
        </xdr:cNvPr>
        <xdr:cNvSpPr>
          <a:spLocks noChangeArrowheads="1"/>
        </xdr:cNvSpPr>
      </xdr:nvSpPr>
      <xdr:spPr bwMode="auto">
        <a:xfrm>
          <a:off x="8195310" y="1400365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F7DA769-9F9F-4534-9738-FE6D0F88CA76}"/>
            </a:ext>
          </a:extLst>
        </xdr:cNvPr>
        <xdr:cNvSpPr>
          <a:spLocks noChangeArrowheads="1"/>
        </xdr:cNvSpPr>
      </xdr:nvSpPr>
      <xdr:spPr bwMode="auto">
        <a:xfrm>
          <a:off x="3838575" y="2478786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D52B7B9-9279-4A41-BD76-6374466FF38B}"/>
            </a:ext>
          </a:extLst>
        </xdr:cNvPr>
        <xdr:cNvSpPr>
          <a:spLocks noChangeArrowheads="1"/>
        </xdr:cNvSpPr>
      </xdr:nvSpPr>
      <xdr:spPr bwMode="auto">
        <a:xfrm>
          <a:off x="4351020" y="24462105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77EF6BA-35C6-400F-B360-9F6DD8E75A8C}"/>
            </a:ext>
          </a:extLst>
        </xdr:cNvPr>
        <xdr:cNvSpPr>
          <a:spLocks noChangeArrowheads="1"/>
        </xdr:cNvSpPr>
      </xdr:nvSpPr>
      <xdr:spPr bwMode="auto">
        <a:xfrm>
          <a:off x="4765766" y="2427351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508928CB-BB8D-4322-8B41-DEFD27465529}"/>
            </a:ext>
          </a:extLst>
        </xdr:cNvPr>
        <xdr:cNvSpPr>
          <a:spLocks noChangeArrowheads="1"/>
        </xdr:cNvSpPr>
      </xdr:nvSpPr>
      <xdr:spPr bwMode="auto">
        <a:xfrm>
          <a:off x="4916805" y="19025235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3189694A-95B9-441F-9D34-FA8770D1D50C}"/>
            </a:ext>
          </a:extLst>
        </xdr:cNvPr>
        <xdr:cNvSpPr>
          <a:spLocks noChangeArrowheads="1"/>
        </xdr:cNvSpPr>
      </xdr:nvSpPr>
      <xdr:spPr bwMode="auto">
        <a:xfrm>
          <a:off x="5734050" y="1863471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AEB52E13-647A-4B40-ACFA-CF4B84E5F84A}"/>
            </a:ext>
          </a:extLst>
        </xdr:cNvPr>
        <xdr:cNvSpPr>
          <a:spLocks noChangeArrowheads="1"/>
        </xdr:cNvSpPr>
      </xdr:nvSpPr>
      <xdr:spPr bwMode="auto">
        <a:xfrm>
          <a:off x="7698105" y="3235833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EA854C15-1A02-4AA9-AD96-B9135EFE4EF4}"/>
            </a:ext>
          </a:extLst>
        </xdr:cNvPr>
        <xdr:cNvSpPr>
          <a:spLocks noChangeArrowheads="1"/>
        </xdr:cNvSpPr>
      </xdr:nvSpPr>
      <xdr:spPr bwMode="auto">
        <a:xfrm>
          <a:off x="9585960" y="325983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FD375402-339F-41B6-8C07-9EC8583D6306}"/>
            </a:ext>
          </a:extLst>
        </xdr:cNvPr>
        <xdr:cNvSpPr>
          <a:spLocks noChangeArrowheads="1"/>
        </xdr:cNvSpPr>
      </xdr:nvSpPr>
      <xdr:spPr bwMode="auto">
        <a:xfrm>
          <a:off x="9296400" y="40426005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9524C10-2620-4D6D-8F36-8DA4A81BC0D9}"/>
            </a:ext>
          </a:extLst>
        </xdr:cNvPr>
        <xdr:cNvSpPr>
          <a:spLocks noChangeArrowheads="1"/>
        </xdr:cNvSpPr>
      </xdr:nvSpPr>
      <xdr:spPr bwMode="auto">
        <a:xfrm>
          <a:off x="5153025" y="4976241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E19ACDC3-23CD-4CF0-950E-D9C2AB7BC972}"/>
            </a:ext>
          </a:extLst>
        </xdr:cNvPr>
        <xdr:cNvSpPr>
          <a:spLocks noChangeArrowheads="1"/>
        </xdr:cNvSpPr>
      </xdr:nvSpPr>
      <xdr:spPr bwMode="auto">
        <a:xfrm>
          <a:off x="7393305" y="4831461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F4878B68-0366-40FF-BF7F-BF721DCF4BA1}"/>
            </a:ext>
          </a:extLst>
        </xdr:cNvPr>
        <xdr:cNvSpPr>
          <a:spLocks noChangeArrowheads="1"/>
        </xdr:cNvSpPr>
      </xdr:nvSpPr>
      <xdr:spPr bwMode="auto">
        <a:xfrm>
          <a:off x="6004016" y="5689473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9B382CE7-637C-4E48-AFA0-235564DF8785}"/>
            </a:ext>
          </a:extLst>
        </xdr:cNvPr>
        <xdr:cNvSpPr txBox="1"/>
      </xdr:nvSpPr>
      <xdr:spPr>
        <a:xfrm>
          <a:off x="7496320" y="596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A240C96-D2CA-4EF3-AACE-62A76A8329DD}"/>
            </a:ext>
          </a:extLst>
        </xdr:cNvPr>
        <xdr:cNvSpPr>
          <a:spLocks noChangeArrowheads="1"/>
        </xdr:cNvSpPr>
      </xdr:nvSpPr>
      <xdr:spPr bwMode="auto">
        <a:xfrm>
          <a:off x="9043035" y="5562790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6A7552C3-5020-49F1-8F0E-A187E0B012EF}"/>
            </a:ext>
          </a:extLst>
        </xdr:cNvPr>
        <xdr:cNvSpPr>
          <a:spLocks noChangeArrowheads="1"/>
        </xdr:cNvSpPr>
      </xdr:nvSpPr>
      <xdr:spPr bwMode="auto">
        <a:xfrm>
          <a:off x="4404360" y="6439090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899D6305-1D44-48DC-9209-1F8F1EFF40E0}"/>
            </a:ext>
          </a:extLst>
        </xdr:cNvPr>
        <xdr:cNvSpPr>
          <a:spLocks noChangeArrowheads="1"/>
        </xdr:cNvSpPr>
      </xdr:nvSpPr>
      <xdr:spPr bwMode="auto">
        <a:xfrm>
          <a:off x="5459730" y="64406145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28133C00-1939-4E33-91D3-62CEC6AC0041}"/>
            </a:ext>
          </a:extLst>
        </xdr:cNvPr>
        <xdr:cNvSpPr>
          <a:spLocks noChangeArrowheads="1"/>
        </xdr:cNvSpPr>
      </xdr:nvSpPr>
      <xdr:spPr bwMode="auto">
        <a:xfrm>
          <a:off x="5505450" y="7220331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6FFD98F6-23D8-462D-98DC-84A6FFFF39BC}"/>
            </a:ext>
          </a:extLst>
        </xdr:cNvPr>
        <xdr:cNvSpPr>
          <a:spLocks noChangeArrowheads="1"/>
        </xdr:cNvSpPr>
      </xdr:nvSpPr>
      <xdr:spPr bwMode="auto">
        <a:xfrm>
          <a:off x="6850380" y="73092945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86C4CF95-3DBE-4E64-B8E0-1648373D1B77}"/>
            </a:ext>
          </a:extLst>
        </xdr:cNvPr>
        <xdr:cNvSpPr>
          <a:spLocks noChangeArrowheads="1"/>
        </xdr:cNvSpPr>
      </xdr:nvSpPr>
      <xdr:spPr bwMode="auto">
        <a:xfrm>
          <a:off x="7393305" y="7362063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4E7BBBDE-B718-47E7-9AC4-D0561154C09E}"/>
            </a:ext>
          </a:extLst>
        </xdr:cNvPr>
        <xdr:cNvSpPr>
          <a:spLocks noChangeArrowheads="1"/>
        </xdr:cNvSpPr>
      </xdr:nvSpPr>
      <xdr:spPr bwMode="auto">
        <a:xfrm>
          <a:off x="7660005" y="739444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51823</xdr:colOff>
      <xdr:row>24</xdr:row>
      <xdr:rowOff>104096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BF720816-F64A-4BF2-8B1C-A837C6F18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17</xdr:col>
      <xdr:colOff>51823</xdr:colOff>
      <xdr:row>49</xdr:row>
      <xdr:rowOff>104096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EAB0CB69-27A0-4654-AF0C-DC92E98D2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43438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17</xdr:col>
      <xdr:colOff>51823</xdr:colOff>
      <xdr:row>74</xdr:row>
      <xdr:rowOff>104095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4A2F9B33-6B9D-4420-9214-6904C3BE7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108281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17</xdr:col>
      <xdr:colOff>51823</xdr:colOff>
      <xdr:row>99</xdr:row>
      <xdr:rowOff>104096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E54F6563-F117-4ABD-9ED5-7EB7E9CCB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573125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71437</xdr:rowOff>
    </xdr:from>
    <xdr:to>
      <xdr:col>17</xdr:col>
      <xdr:colOff>51823</xdr:colOff>
      <xdr:row>124</xdr:row>
      <xdr:rowOff>175533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11916B88-66AE-41E6-BFF6-B2ECF417A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109406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107158</xdr:rowOff>
    </xdr:from>
    <xdr:to>
      <xdr:col>17</xdr:col>
      <xdr:colOff>51823</xdr:colOff>
      <xdr:row>151</xdr:row>
      <xdr:rowOff>32660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F32A26CA-30B2-4298-B7DD-1B5E6F477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78856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153</xdr:row>
      <xdr:rowOff>107156</xdr:rowOff>
    </xdr:from>
    <xdr:to>
      <xdr:col>17</xdr:col>
      <xdr:colOff>51823</xdr:colOff>
      <xdr:row>177</xdr:row>
      <xdr:rowOff>32658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26961031-D328-45C3-BA04-EF34174A9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7432000"/>
          <a:ext cx="10386448" cy="42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zoomScaleNormal="100" workbookViewId="0">
      <pane xSplit="1" ySplit="9" topLeftCell="B15" activePane="bottomRight" state="frozen"/>
      <selection pane="topRight" activeCell="B1" sqref="B1"/>
      <selection pane="bottomLeft" activeCell="A9" sqref="A9"/>
      <selection pane="bottomRight" activeCell="F18" sqref="F18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85" t="s">
        <v>39</v>
      </c>
    </row>
    <row r="2" spans="1:18" x14ac:dyDescent="0.4">
      <c r="A2" s="1" t="s">
        <v>7</v>
      </c>
      <c r="C2" t="s">
        <v>37</v>
      </c>
    </row>
    <row r="3" spans="1:18" x14ac:dyDescent="0.4">
      <c r="A3" s="1" t="s">
        <v>8</v>
      </c>
      <c r="C3" t="s">
        <v>23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35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26</v>
      </c>
      <c r="E7" s="25"/>
      <c r="F7" s="26"/>
      <c r="G7" s="87" t="s">
        <v>3</v>
      </c>
      <c r="H7" s="88"/>
      <c r="I7" s="94"/>
      <c r="J7" s="87" t="s">
        <v>24</v>
      </c>
      <c r="K7" s="88"/>
      <c r="L7" s="94"/>
      <c r="M7" s="87" t="s">
        <v>25</v>
      </c>
      <c r="N7" s="88"/>
      <c r="O7" s="94"/>
    </row>
    <row r="8" spans="1:18" ht="19.5" thickBot="1" x14ac:dyDescent="0.45">
      <c r="A8" s="27"/>
      <c r="B8" s="27" t="s">
        <v>2</v>
      </c>
      <c r="C8" s="64" t="s">
        <v>30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91" t="s">
        <v>24</v>
      </c>
      <c r="K9" s="92"/>
      <c r="L9" s="93"/>
      <c r="M9" s="91"/>
      <c r="N9" s="92"/>
      <c r="O9" s="93"/>
    </row>
    <row r="10" spans="1:18" x14ac:dyDescent="0.4">
      <c r="A10" s="9">
        <v>1</v>
      </c>
      <c r="B10" s="23">
        <v>37754</v>
      </c>
      <c r="C10" s="50">
        <v>2</v>
      </c>
      <c r="D10" s="54">
        <v>1.27</v>
      </c>
      <c r="E10" s="55">
        <v>1.5</v>
      </c>
      <c r="F10" s="56">
        <v>2</v>
      </c>
      <c r="G10" s="22">
        <f>IF(D10="","",G9+M10)</f>
        <v>311430</v>
      </c>
      <c r="H10" s="22">
        <f t="shared" ref="H10" si="0">IF(E10="","",H9+N10)</f>
        <v>313500</v>
      </c>
      <c r="I10" s="22">
        <f t="shared" ref="I10" si="1">IF(F10="","",I9+O10)</f>
        <v>318000</v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>
        <f>IF(D10="","",J10*D10)</f>
        <v>11430</v>
      </c>
      <c r="N10" s="42">
        <f>IF(E10="","",K10*E10)</f>
        <v>13500</v>
      </c>
      <c r="O10" s="43">
        <f>IF(F10="","",L10*F10)</f>
        <v>18000</v>
      </c>
      <c r="P10" s="40"/>
      <c r="Q10" s="40"/>
      <c r="R10" s="40"/>
    </row>
    <row r="11" spans="1:18" x14ac:dyDescent="0.4">
      <c r="A11" s="9">
        <v>2</v>
      </c>
      <c r="B11" s="5">
        <v>37785</v>
      </c>
      <c r="C11" s="47">
        <v>2</v>
      </c>
      <c r="D11" s="57">
        <v>-1</v>
      </c>
      <c r="E11" s="58">
        <v>-1</v>
      </c>
      <c r="F11" s="59">
        <v>-1</v>
      </c>
      <c r="G11" s="22">
        <f t="shared" ref="G11:G43" si="2">IF(D11="","",G10+M11)</f>
        <v>302087.09999999998</v>
      </c>
      <c r="H11" s="22">
        <f t="shared" ref="H11:H43" si="3">IF(E11="","",H10+N11)</f>
        <v>304095</v>
      </c>
      <c r="I11" s="22">
        <f t="shared" ref="I11:I43" si="4">IF(F11="","",I10+O11)</f>
        <v>308460</v>
      </c>
      <c r="J11" s="44">
        <f t="shared" ref="J11:J13" si="5">IF(G10="","",G10*0.03)</f>
        <v>9342.9</v>
      </c>
      <c r="K11" s="45">
        <f t="shared" ref="K11:K13" si="6">IF(H10="","",H10*0.03)</f>
        <v>9405</v>
      </c>
      <c r="L11" s="46">
        <f t="shared" ref="L11:L13" si="7">IF(I10="","",I10*0.03)</f>
        <v>9540</v>
      </c>
      <c r="M11" s="44">
        <f t="shared" ref="M11:M13" si="8">IF(D11="","",J11*D11)</f>
        <v>-9342.9</v>
      </c>
      <c r="N11" s="45">
        <f t="shared" ref="N11:N13" si="9">IF(E11="","",K11*E11)</f>
        <v>-9405</v>
      </c>
      <c r="O11" s="46">
        <f t="shared" ref="O11:O13" si="10">IF(F11="","",L11*F11)</f>
        <v>-9540</v>
      </c>
      <c r="P11" s="40"/>
      <c r="Q11" s="40"/>
      <c r="R11" s="40"/>
    </row>
    <row r="12" spans="1:18" x14ac:dyDescent="0.4">
      <c r="A12" s="9">
        <v>3</v>
      </c>
      <c r="B12" s="5">
        <v>37810</v>
      </c>
      <c r="C12" s="47">
        <v>2</v>
      </c>
      <c r="D12" s="57">
        <v>-1</v>
      </c>
      <c r="E12" s="58">
        <v>-1</v>
      </c>
      <c r="F12" s="80">
        <v>-1</v>
      </c>
      <c r="G12" s="22">
        <f t="shared" si="2"/>
        <v>293024.48699999996</v>
      </c>
      <c r="H12" s="22">
        <f t="shared" si="3"/>
        <v>294972.15000000002</v>
      </c>
      <c r="I12" s="22">
        <f t="shared" si="4"/>
        <v>299206.2</v>
      </c>
      <c r="J12" s="44">
        <f t="shared" si="5"/>
        <v>9062.6129999999994</v>
      </c>
      <c r="K12" s="45">
        <f t="shared" si="6"/>
        <v>9122.85</v>
      </c>
      <c r="L12" s="46">
        <f t="shared" si="7"/>
        <v>9253.7999999999993</v>
      </c>
      <c r="M12" s="44">
        <f t="shared" si="8"/>
        <v>-9062.6129999999994</v>
      </c>
      <c r="N12" s="45">
        <f t="shared" si="9"/>
        <v>-9122.85</v>
      </c>
      <c r="O12" s="46">
        <f t="shared" si="10"/>
        <v>-9253.7999999999993</v>
      </c>
      <c r="P12" s="40"/>
      <c r="Q12" s="40"/>
      <c r="R12" s="40"/>
    </row>
    <row r="13" spans="1:18" x14ac:dyDescent="0.4">
      <c r="A13" s="9">
        <v>4</v>
      </c>
      <c r="B13" s="5">
        <v>37830</v>
      </c>
      <c r="C13" s="47">
        <v>1</v>
      </c>
      <c r="D13" s="57">
        <v>1.27</v>
      </c>
      <c r="E13" s="58">
        <v>1.5</v>
      </c>
      <c r="F13" s="86">
        <v>2</v>
      </c>
      <c r="G13" s="22">
        <f t="shared" si="2"/>
        <v>304188.71995469998</v>
      </c>
      <c r="H13" s="22">
        <f t="shared" si="3"/>
        <v>308245.89675000001</v>
      </c>
      <c r="I13" s="22">
        <f t="shared" si="4"/>
        <v>317158.57199999999</v>
      </c>
      <c r="J13" s="44">
        <f t="shared" si="5"/>
        <v>8790.7346099999995</v>
      </c>
      <c r="K13" s="45">
        <f t="shared" si="6"/>
        <v>8849.1645000000008</v>
      </c>
      <c r="L13" s="46">
        <f t="shared" si="7"/>
        <v>8976.1859999999997</v>
      </c>
      <c r="M13" s="44">
        <f t="shared" si="8"/>
        <v>11164.232954699999</v>
      </c>
      <c r="N13" s="45">
        <f t="shared" si="9"/>
        <v>13273.746750000002</v>
      </c>
      <c r="O13" s="46">
        <f t="shared" si="10"/>
        <v>17952.371999999999</v>
      </c>
      <c r="P13" s="40"/>
      <c r="Q13" s="40"/>
      <c r="R13" s="40"/>
    </row>
    <row r="14" spans="1:18" x14ac:dyDescent="0.4">
      <c r="A14" s="9">
        <v>5</v>
      </c>
      <c r="B14" s="5">
        <v>37875</v>
      </c>
      <c r="C14" s="47">
        <v>1</v>
      </c>
      <c r="D14" s="57">
        <v>-1</v>
      </c>
      <c r="E14" s="58">
        <v>-1</v>
      </c>
      <c r="F14" s="80">
        <v>-1</v>
      </c>
      <c r="G14" s="22">
        <f t="shared" si="2"/>
        <v>295063.05835605896</v>
      </c>
      <c r="H14" s="22">
        <f t="shared" si="3"/>
        <v>298998.51984750002</v>
      </c>
      <c r="I14" s="22">
        <f t="shared" si="4"/>
        <v>307643.81484000001</v>
      </c>
      <c r="J14" s="44">
        <f t="shared" ref="J14:J59" si="11">IF(G13="","",G13*0.03)</f>
        <v>9125.6615986409997</v>
      </c>
      <c r="K14" s="45">
        <f t="shared" ref="K14:K59" si="12">IF(H13="","",H13*0.03)</f>
        <v>9247.3769025000001</v>
      </c>
      <c r="L14" s="46">
        <f t="shared" ref="L14:L59" si="13">IF(I13="","",I13*0.03)</f>
        <v>9514.7571599999992</v>
      </c>
      <c r="M14" s="44">
        <f t="shared" ref="M14:M59" si="14">IF(D14="","",J14*D14)</f>
        <v>-9125.6615986409997</v>
      </c>
      <c r="N14" s="45">
        <f t="shared" ref="N14:N59" si="15">IF(E14="","",K14*E14)</f>
        <v>-9247.3769025000001</v>
      </c>
      <c r="O14" s="46">
        <f t="shared" ref="O14:O59" si="16">IF(F14="","",L14*F14)</f>
        <v>-9514.7571599999992</v>
      </c>
      <c r="P14" s="40"/>
      <c r="Q14" s="40"/>
      <c r="R14" s="40"/>
    </row>
    <row r="15" spans="1:18" x14ac:dyDescent="0.4">
      <c r="A15" s="9">
        <v>6</v>
      </c>
      <c r="B15" s="5">
        <v>37978</v>
      </c>
      <c r="C15" s="47">
        <v>2</v>
      </c>
      <c r="D15" s="57">
        <v>-1</v>
      </c>
      <c r="E15" s="58">
        <v>-1</v>
      </c>
      <c r="F15" s="59">
        <v>-1</v>
      </c>
      <c r="G15" s="22">
        <f t="shared" si="2"/>
        <v>286211.16660537716</v>
      </c>
      <c r="H15" s="22">
        <f t="shared" si="3"/>
        <v>290028.56425207504</v>
      </c>
      <c r="I15" s="22">
        <f t="shared" si="4"/>
        <v>298414.50039479998</v>
      </c>
      <c r="J15" s="44">
        <f t="shared" si="11"/>
        <v>8851.8917506817688</v>
      </c>
      <c r="K15" s="45">
        <f t="shared" si="12"/>
        <v>8969.9555954250009</v>
      </c>
      <c r="L15" s="46">
        <f t="shared" si="13"/>
        <v>9229.3144451999997</v>
      </c>
      <c r="M15" s="44">
        <f t="shared" si="14"/>
        <v>-8851.8917506817688</v>
      </c>
      <c r="N15" s="45">
        <f t="shared" si="15"/>
        <v>-8969.9555954250009</v>
      </c>
      <c r="O15" s="46">
        <f t="shared" si="16"/>
        <v>-9229.3144451999997</v>
      </c>
      <c r="P15" s="40"/>
      <c r="Q15" s="40"/>
      <c r="R15" s="40"/>
    </row>
    <row r="16" spans="1:18" x14ac:dyDescent="0.4">
      <c r="A16" s="9">
        <v>7</v>
      </c>
      <c r="B16" s="5">
        <v>37985</v>
      </c>
      <c r="C16" s="47">
        <v>2</v>
      </c>
      <c r="D16" s="57">
        <v>-1</v>
      </c>
      <c r="E16" s="58">
        <v>-1</v>
      </c>
      <c r="F16" s="59">
        <v>-1</v>
      </c>
      <c r="G16" s="22">
        <f t="shared" si="2"/>
        <v>277624.83160721586</v>
      </c>
      <c r="H16" s="22">
        <f t="shared" si="3"/>
        <v>281327.70732451277</v>
      </c>
      <c r="I16" s="22">
        <f t="shared" si="4"/>
        <v>289462.065382956</v>
      </c>
      <c r="J16" s="44">
        <f t="shared" si="11"/>
        <v>8586.3349981613137</v>
      </c>
      <c r="K16" s="45">
        <f t="shared" si="12"/>
        <v>8700.8569275622503</v>
      </c>
      <c r="L16" s="46">
        <f t="shared" si="13"/>
        <v>8952.4350118439997</v>
      </c>
      <c r="M16" s="44">
        <f t="shared" si="14"/>
        <v>-8586.3349981613137</v>
      </c>
      <c r="N16" s="45">
        <f t="shared" si="15"/>
        <v>-8700.8569275622503</v>
      </c>
      <c r="O16" s="46">
        <f t="shared" si="16"/>
        <v>-8952.4350118439997</v>
      </c>
      <c r="P16" s="40"/>
      <c r="Q16" s="40"/>
      <c r="R16" s="40"/>
    </row>
    <row r="17" spans="1:18" x14ac:dyDescent="0.4">
      <c r="A17" s="9">
        <v>8</v>
      </c>
      <c r="B17" s="5">
        <v>38000</v>
      </c>
      <c r="C17" s="47">
        <v>2</v>
      </c>
      <c r="D17" s="57">
        <v>-1</v>
      </c>
      <c r="E17" s="58">
        <v>-1</v>
      </c>
      <c r="F17" s="59">
        <v>-1</v>
      </c>
      <c r="G17" s="22">
        <f t="shared" si="2"/>
        <v>269296.08665899938</v>
      </c>
      <c r="H17" s="22">
        <f t="shared" si="3"/>
        <v>272887.87610477739</v>
      </c>
      <c r="I17" s="22">
        <f t="shared" si="4"/>
        <v>280778.20342146733</v>
      </c>
      <c r="J17" s="44">
        <f t="shared" si="11"/>
        <v>8328.7449482164757</v>
      </c>
      <c r="K17" s="45">
        <f t="shared" si="12"/>
        <v>8439.8312197353825</v>
      </c>
      <c r="L17" s="46">
        <f t="shared" si="13"/>
        <v>8683.8619614886793</v>
      </c>
      <c r="M17" s="44">
        <f t="shared" si="14"/>
        <v>-8328.7449482164757</v>
      </c>
      <c r="N17" s="45">
        <f t="shared" si="15"/>
        <v>-8439.8312197353825</v>
      </c>
      <c r="O17" s="46">
        <f t="shared" si="16"/>
        <v>-8683.8619614886793</v>
      </c>
      <c r="P17" s="40"/>
      <c r="Q17" s="40"/>
      <c r="R17" s="40"/>
    </row>
    <row r="18" spans="1:18" x14ac:dyDescent="0.4">
      <c r="A18" s="9">
        <v>9</v>
      </c>
      <c r="B18" s="5">
        <v>38061</v>
      </c>
      <c r="C18" s="47">
        <v>2</v>
      </c>
      <c r="D18" s="57">
        <v>1.27</v>
      </c>
      <c r="E18" s="58">
        <v>1.5</v>
      </c>
      <c r="F18" s="86">
        <v>2</v>
      </c>
      <c r="G18" s="22">
        <f t="shared" si="2"/>
        <v>279556.26756070723</v>
      </c>
      <c r="H18" s="22">
        <f t="shared" si="3"/>
        <v>285167.83052949235</v>
      </c>
      <c r="I18" s="22">
        <f t="shared" si="4"/>
        <v>297624.89562675537</v>
      </c>
      <c r="J18" s="44">
        <f t="shared" si="11"/>
        <v>8078.8825997699814</v>
      </c>
      <c r="K18" s="45">
        <f t="shared" si="12"/>
        <v>8186.6362831433216</v>
      </c>
      <c r="L18" s="46">
        <f t="shared" si="13"/>
        <v>8423.34610264402</v>
      </c>
      <c r="M18" s="44">
        <f t="shared" si="14"/>
        <v>10260.180901707876</v>
      </c>
      <c r="N18" s="45">
        <f t="shared" si="15"/>
        <v>12279.954424714982</v>
      </c>
      <c r="O18" s="46">
        <f t="shared" si="16"/>
        <v>16846.69220528804</v>
      </c>
      <c r="P18" s="40"/>
      <c r="Q18" s="40"/>
      <c r="R18" s="40"/>
    </row>
    <row r="19" spans="1:18" x14ac:dyDescent="0.4">
      <c r="A19" s="9">
        <v>10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>
        <f t="shared" si="11"/>
        <v>8386.6880268212171</v>
      </c>
      <c r="K19" s="45">
        <f t="shared" si="12"/>
        <v>8555.0349158847694</v>
      </c>
      <c r="L19" s="46">
        <f t="shared" si="13"/>
        <v>8928.7468688026602</v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57"/>
      <c r="E23" s="58"/>
      <c r="F23" s="5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57"/>
      <c r="E24" s="58"/>
      <c r="F24" s="80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57"/>
      <c r="E29" s="58"/>
      <c r="F29" s="5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57"/>
      <c r="E31" s="58"/>
      <c r="F31" s="80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57"/>
      <c r="E34" s="58"/>
      <c r="F34" s="5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57"/>
      <c r="E36" s="58"/>
      <c r="F36" s="80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57"/>
      <c r="E39" s="58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57"/>
      <c r="E41" s="60"/>
      <c r="F41" s="5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 t="shared" si="14"/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57"/>
      <c r="E43" s="60"/>
      <c r="F43" s="80"/>
      <c r="G43" s="22" t="str">
        <f t="shared" si="2"/>
        <v/>
      </c>
      <c r="H43" s="22" t="str">
        <f t="shared" si="3"/>
        <v/>
      </c>
      <c r="I43" s="22" t="str">
        <f t="shared" si="4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>IF(D43="","",J43*D43)</f>
        <v/>
      </c>
      <c r="N43" s="45" t="str">
        <f t="shared" si="15"/>
        <v/>
      </c>
      <c r="O43" s="46" t="str">
        <f t="shared" si="16"/>
        <v/>
      </c>
      <c r="P43" s="40"/>
      <c r="Q43" s="40"/>
      <c r="R43" s="40"/>
    </row>
    <row r="44" spans="1:18" x14ac:dyDescent="0.4">
      <c r="A44" s="3">
        <v>35</v>
      </c>
      <c r="B44" s="5"/>
      <c r="C44" s="47"/>
      <c r="D44" s="57"/>
      <c r="E44" s="60"/>
      <c r="F44" s="59"/>
      <c r="G44" s="22" t="str">
        <f>IF(D44="","",G43+M44)</f>
        <v/>
      </c>
      <c r="H44" s="22" t="str">
        <f t="shared" ref="H44:I44" si="17">IF(E44="","",H43+N44)</f>
        <v/>
      </c>
      <c r="I44" s="22" t="str">
        <f t="shared" si="17"/>
        <v/>
      </c>
      <c r="J44" s="44" t="str">
        <f t="shared" si="11"/>
        <v/>
      </c>
      <c r="K44" s="45" t="str">
        <f t="shared" si="12"/>
        <v/>
      </c>
      <c r="L44" s="46" t="str">
        <f t="shared" si="13"/>
        <v/>
      </c>
      <c r="M44" s="44" t="str">
        <f t="shared" si="14"/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36</v>
      </c>
      <c r="B45" s="5"/>
      <c r="C45" s="47"/>
      <c r="D45" s="57"/>
      <c r="E45" s="60"/>
      <c r="F45" s="59"/>
      <c r="G45" s="22" t="str">
        <f t="shared" ref="G45:G59" si="18">IF(D45="","",G44+M45)</f>
        <v/>
      </c>
      <c r="H45" s="22" t="str">
        <f t="shared" ref="H45:H59" si="19">IF(E45="","",H44+N45)</f>
        <v/>
      </c>
      <c r="I45" s="22" t="str">
        <f t="shared" ref="I45:I59" si="20">IF(F45="","",I44+O45)</f>
        <v/>
      </c>
      <c r="J45" s="44" t="str">
        <f>IF(G44="","",G44*0.03)</f>
        <v/>
      </c>
      <c r="K45" s="45" t="str">
        <f t="shared" si="12"/>
        <v/>
      </c>
      <c r="L45" s="46" t="str">
        <f t="shared" si="13"/>
        <v/>
      </c>
      <c r="M45" s="44" t="str">
        <f>IF(D45="","",J45*D45)</f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37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38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39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40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41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42</v>
      </c>
      <c r="B51" s="5"/>
      <c r="C51" s="47"/>
      <c r="D51" s="57"/>
      <c r="E51" s="58"/>
      <c r="F51" s="5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43</v>
      </c>
      <c r="B52" s="5"/>
      <c r="C52" s="47"/>
      <c r="D52" s="57"/>
      <c r="E52" s="58"/>
      <c r="F52" s="80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44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45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46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47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48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x14ac:dyDescent="0.4">
      <c r="A58" s="9">
        <v>49</v>
      </c>
      <c r="B58" s="5"/>
      <c r="C58" s="47"/>
      <c r="D58" s="57"/>
      <c r="E58" s="58"/>
      <c r="F58" s="59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>
        <v>50</v>
      </c>
      <c r="B59" s="6"/>
      <c r="C59" s="51"/>
      <c r="D59" s="61"/>
      <c r="E59" s="62"/>
      <c r="F59" s="63"/>
      <c r="G59" s="22" t="str">
        <f t="shared" si="18"/>
        <v/>
      </c>
      <c r="H59" s="22" t="str">
        <f t="shared" si="19"/>
        <v/>
      </c>
      <c r="I59" s="22" t="str">
        <f t="shared" si="20"/>
        <v/>
      </c>
      <c r="J59" s="44" t="str">
        <f t="shared" si="11"/>
        <v/>
      </c>
      <c r="K59" s="45" t="str">
        <f t="shared" si="12"/>
        <v/>
      </c>
      <c r="L59" s="46" t="str">
        <f t="shared" si="13"/>
        <v/>
      </c>
      <c r="M59" s="44" t="str">
        <f t="shared" si="14"/>
        <v/>
      </c>
      <c r="N59" s="45" t="str">
        <f t="shared" si="15"/>
        <v/>
      </c>
      <c r="O59" s="46" t="str">
        <f t="shared" si="16"/>
        <v/>
      </c>
    </row>
    <row r="60" spans="1:15" ht="19.5" thickBot="1" x14ac:dyDescent="0.45">
      <c r="A60" s="9"/>
      <c r="B60" s="95" t="s">
        <v>5</v>
      </c>
      <c r="C60" s="96"/>
      <c r="D60" s="7">
        <f>COUNTIF(D10:D59,1.27)</f>
        <v>3</v>
      </c>
      <c r="E60" s="7">
        <f>COUNTIF(E10:E59,1.5)</f>
        <v>3</v>
      </c>
      <c r="F60" s="8">
        <f>COUNTIF(F10:F59,2)</f>
        <v>3</v>
      </c>
      <c r="G60" s="70">
        <f>M60+G9</f>
        <v>279556.26756070729</v>
      </c>
      <c r="H60" s="71">
        <f>N60+H9</f>
        <v>285167.83052949235</v>
      </c>
      <c r="I60" s="72">
        <f>O60+I9</f>
        <v>297624.89562675537</v>
      </c>
      <c r="J60" s="67" t="s">
        <v>32</v>
      </c>
      <c r="K60" s="68">
        <f>B59-B10</f>
        <v>-37754</v>
      </c>
      <c r="L60" s="69" t="s">
        <v>33</v>
      </c>
      <c r="M60" s="82">
        <f>SUM(M10:M59)</f>
        <v>-20443.732439292682</v>
      </c>
      <c r="N60" s="83">
        <f>SUM(N10:N59)</f>
        <v>-14832.169470507652</v>
      </c>
      <c r="O60" s="84">
        <f>SUM(O10:O59)</f>
        <v>-2375.1043732446378</v>
      </c>
    </row>
    <row r="61" spans="1:15" ht="19.5" thickBot="1" x14ac:dyDescent="0.45">
      <c r="A61" s="9"/>
      <c r="B61" s="89" t="s">
        <v>6</v>
      </c>
      <c r="C61" s="90"/>
      <c r="D61" s="7">
        <f>COUNTIF(D10:D59,-1)</f>
        <v>6</v>
      </c>
      <c r="E61" s="7">
        <f>COUNTIF(E10:E59,-1)</f>
        <v>6</v>
      </c>
      <c r="F61" s="8">
        <f>COUNTIF(F10:F59,-1)</f>
        <v>6</v>
      </c>
      <c r="G61" s="87" t="s">
        <v>31</v>
      </c>
      <c r="H61" s="88"/>
      <c r="I61" s="94"/>
      <c r="J61" s="87" t="s">
        <v>34</v>
      </c>
      <c r="K61" s="88"/>
      <c r="L61" s="94"/>
      <c r="M61" s="9"/>
      <c r="N61" s="3"/>
      <c r="O61" s="4"/>
    </row>
    <row r="62" spans="1:15" ht="19.5" thickBot="1" x14ac:dyDescent="0.45">
      <c r="A62" s="9"/>
      <c r="B62" s="89" t="s">
        <v>36</v>
      </c>
      <c r="C62" s="90"/>
      <c r="D62" s="7">
        <f>COUNTIF(D10:D59,0)</f>
        <v>0</v>
      </c>
      <c r="E62" s="7">
        <f>COUNTIF(E10:E59,0)</f>
        <v>0</v>
      </c>
      <c r="F62" s="7">
        <f>COUNTIF(F10:F59,0)</f>
        <v>0</v>
      </c>
      <c r="G62" s="76">
        <f>G60/G9</f>
        <v>0.93185422520235761</v>
      </c>
      <c r="H62" s="77">
        <f t="shared" ref="H62" si="21">H60/H9</f>
        <v>0.95055943509830787</v>
      </c>
      <c r="I62" s="78">
        <f>I60/I9</f>
        <v>0.99208298542251794</v>
      </c>
      <c r="J62" s="65">
        <f>(G62-100%)*30/K60</f>
        <v>5.4149844888734217E-5</v>
      </c>
      <c r="K62" s="65">
        <f>(H62-100%)*30/K60</f>
        <v>3.9286352361359427E-5</v>
      </c>
      <c r="L62" s="66">
        <f>(I62-100%)*30/K60</f>
        <v>6.2910006178010768E-6</v>
      </c>
      <c r="M62" s="10"/>
      <c r="N62" s="2"/>
      <c r="O62" s="11"/>
    </row>
    <row r="63" spans="1:15" ht="19.5" thickBot="1" x14ac:dyDescent="0.45">
      <c r="A63" s="3"/>
      <c r="B63" s="87" t="s">
        <v>4</v>
      </c>
      <c r="C63" s="88"/>
      <c r="D63" s="79">
        <f t="shared" ref="D63:E63" si="22">D60/(D60+D61+D62)</f>
        <v>0.33333333333333331</v>
      </c>
      <c r="E63" s="74">
        <f t="shared" si="22"/>
        <v>0.33333333333333331</v>
      </c>
      <c r="F63" s="75">
        <f>F60/(F60+F61+F62)</f>
        <v>0.33333333333333331</v>
      </c>
    </row>
    <row r="65" spans="4:6" x14ac:dyDescent="0.4">
      <c r="D65" s="73"/>
      <c r="E65" s="73"/>
      <c r="F65" s="73"/>
    </row>
  </sheetData>
  <mergeCells count="11">
    <mergeCell ref="B63:C63"/>
    <mergeCell ref="B62:C62"/>
    <mergeCell ref="J9:L9"/>
    <mergeCell ref="J7:L7"/>
    <mergeCell ref="M7:O7"/>
    <mergeCell ref="G7:I7"/>
    <mergeCell ref="M9:O9"/>
    <mergeCell ref="B60:C60"/>
    <mergeCell ref="B61:C61"/>
    <mergeCell ref="G61:I61"/>
    <mergeCell ref="J61:L6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103"/>
  <sheetViews>
    <sheetView topLeftCell="A123" zoomScale="80" zoomScaleNormal="80" workbookViewId="0">
      <selection activeCell="A104" sqref="A104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42</v>
      </c>
    </row>
    <row r="26" spans="1:1" x14ac:dyDescent="0.4">
      <c r="A26" s="53" t="s">
        <v>43</v>
      </c>
    </row>
    <row r="52" spans="1:1" ht="13.5" x14ac:dyDescent="0.4">
      <c r="A52" s="52" t="s">
        <v>44</v>
      </c>
    </row>
    <row r="78" spans="1:1" x14ac:dyDescent="0.4">
      <c r="A78" s="53" t="s">
        <v>45</v>
      </c>
    </row>
    <row r="103" spans="1:1" x14ac:dyDescent="0.4">
      <c r="A103" s="53" t="s">
        <v>46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FF64-6DBE-4870-B923-5449A153DA9E}">
  <dimension ref="A1:R65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B13" sqref="B13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85" t="s">
        <v>47</v>
      </c>
    </row>
    <row r="2" spans="1:18" x14ac:dyDescent="0.4">
      <c r="A2" s="1" t="s">
        <v>7</v>
      </c>
      <c r="C2" t="s">
        <v>37</v>
      </c>
    </row>
    <row r="3" spans="1:18" x14ac:dyDescent="0.4">
      <c r="A3" s="1" t="s">
        <v>8</v>
      </c>
      <c r="C3" t="s">
        <v>23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35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26</v>
      </c>
      <c r="E7" s="25"/>
      <c r="F7" s="26"/>
      <c r="G7" s="87" t="s">
        <v>3</v>
      </c>
      <c r="H7" s="88"/>
      <c r="I7" s="94"/>
      <c r="J7" s="87" t="s">
        <v>24</v>
      </c>
      <c r="K7" s="88"/>
      <c r="L7" s="94"/>
      <c r="M7" s="87" t="s">
        <v>25</v>
      </c>
      <c r="N7" s="88"/>
      <c r="O7" s="94"/>
    </row>
    <row r="8" spans="1:18" ht="19.5" thickBot="1" x14ac:dyDescent="0.45">
      <c r="A8" s="27"/>
      <c r="B8" s="27" t="s">
        <v>2</v>
      </c>
      <c r="C8" s="64" t="s">
        <v>30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91" t="s">
        <v>24</v>
      </c>
      <c r="K9" s="92"/>
      <c r="L9" s="93"/>
      <c r="M9" s="91"/>
      <c r="N9" s="92"/>
      <c r="O9" s="93"/>
    </row>
    <row r="10" spans="1:18" x14ac:dyDescent="0.4">
      <c r="A10" s="9">
        <v>1</v>
      </c>
      <c r="B10" s="23">
        <v>37763</v>
      </c>
      <c r="C10" s="50">
        <v>1</v>
      </c>
      <c r="D10" s="54">
        <v>-1</v>
      </c>
      <c r="E10" s="55">
        <v>-1</v>
      </c>
      <c r="F10" s="56">
        <v>-1</v>
      </c>
      <c r="G10" s="22">
        <f>IF(D10="","",G9+M10)</f>
        <v>291000</v>
      </c>
      <c r="H10" s="22">
        <f t="shared" ref="H10:I25" si="0">IF(E10="","",H9+N10)</f>
        <v>291000</v>
      </c>
      <c r="I10" s="22">
        <f t="shared" si="0"/>
        <v>291000</v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>
        <f>IF(D10="","",J10*D10)</f>
        <v>-9000</v>
      </c>
      <c r="N10" s="42">
        <f>IF(E10="","",K10*E10)</f>
        <v>-9000</v>
      </c>
      <c r="O10" s="43">
        <f>IF(F10="","",L10*F10)</f>
        <v>-9000</v>
      </c>
      <c r="P10" s="40"/>
      <c r="Q10" s="40"/>
      <c r="R10" s="40"/>
    </row>
    <row r="11" spans="1:18" x14ac:dyDescent="0.4">
      <c r="A11" s="9">
        <v>2</v>
      </c>
      <c r="B11" s="5">
        <v>37804</v>
      </c>
      <c r="C11" s="47">
        <v>2</v>
      </c>
      <c r="D11" s="57">
        <v>1.27</v>
      </c>
      <c r="E11" s="58">
        <v>1.5</v>
      </c>
      <c r="F11" s="59">
        <v>2</v>
      </c>
      <c r="G11" s="22">
        <f t="shared" ref="G11:I26" si="1">IF(D11="","",G10+M11)</f>
        <v>302087.09999999998</v>
      </c>
      <c r="H11" s="22">
        <f t="shared" si="0"/>
        <v>304095</v>
      </c>
      <c r="I11" s="22">
        <f t="shared" si="0"/>
        <v>308460</v>
      </c>
      <c r="J11" s="44">
        <f t="shared" ref="J11:L26" si="2">IF(G10="","",G10*0.03)</f>
        <v>8730</v>
      </c>
      <c r="K11" s="45">
        <f t="shared" si="2"/>
        <v>8730</v>
      </c>
      <c r="L11" s="46">
        <f t="shared" si="2"/>
        <v>8730</v>
      </c>
      <c r="M11" s="44">
        <f t="shared" ref="M11:O26" si="3">IF(D11="","",J11*D11)</f>
        <v>11087.1</v>
      </c>
      <c r="N11" s="45">
        <f t="shared" si="3"/>
        <v>13095</v>
      </c>
      <c r="O11" s="46">
        <f t="shared" si="3"/>
        <v>17460</v>
      </c>
      <c r="P11" s="40"/>
      <c r="Q11" s="40"/>
      <c r="R11" s="40"/>
    </row>
    <row r="12" spans="1:18" x14ac:dyDescent="0.4">
      <c r="A12" s="9">
        <v>3</v>
      </c>
      <c r="B12" s="5">
        <v>38070</v>
      </c>
      <c r="C12" s="47">
        <v>2</v>
      </c>
      <c r="D12" s="57">
        <v>1.27</v>
      </c>
      <c r="E12" s="58">
        <v>1.5</v>
      </c>
      <c r="F12" s="86">
        <v>2</v>
      </c>
      <c r="G12" s="22">
        <f t="shared" si="1"/>
        <v>313596.61851</v>
      </c>
      <c r="H12" s="22">
        <f t="shared" si="0"/>
        <v>317779.27500000002</v>
      </c>
      <c r="I12" s="22">
        <f t="shared" si="0"/>
        <v>326967.59999999998</v>
      </c>
      <c r="J12" s="44">
        <f t="shared" si="2"/>
        <v>9062.6129999999994</v>
      </c>
      <c r="K12" s="45">
        <f t="shared" si="2"/>
        <v>9122.85</v>
      </c>
      <c r="L12" s="46">
        <f t="shared" si="2"/>
        <v>9253.7999999999993</v>
      </c>
      <c r="M12" s="44">
        <f t="shared" si="3"/>
        <v>11509.51851</v>
      </c>
      <c r="N12" s="45">
        <f t="shared" si="3"/>
        <v>13684.275000000001</v>
      </c>
      <c r="O12" s="46">
        <f t="shared" si="3"/>
        <v>18507.599999999999</v>
      </c>
      <c r="P12" s="40"/>
      <c r="Q12" s="40"/>
      <c r="R12" s="40"/>
    </row>
    <row r="13" spans="1:18" x14ac:dyDescent="0.4">
      <c r="A13" s="9">
        <v>4</v>
      </c>
      <c r="B13" s="5"/>
      <c r="C13" s="47"/>
      <c r="D13" s="57"/>
      <c r="E13" s="58"/>
      <c r="F13" s="59"/>
      <c r="G13" s="22" t="str">
        <f t="shared" si="1"/>
        <v/>
      </c>
      <c r="H13" s="22" t="str">
        <f t="shared" si="0"/>
        <v/>
      </c>
      <c r="I13" s="22" t="str">
        <f t="shared" si="0"/>
        <v/>
      </c>
      <c r="J13" s="44">
        <f t="shared" si="2"/>
        <v>9407.8985553000002</v>
      </c>
      <c r="K13" s="45">
        <f t="shared" si="2"/>
        <v>9533.3782499999998</v>
      </c>
      <c r="L13" s="46">
        <f t="shared" si="2"/>
        <v>9809.0279999999984</v>
      </c>
      <c r="M13" s="44" t="str">
        <f t="shared" si="3"/>
        <v/>
      </c>
      <c r="N13" s="45" t="str">
        <f t="shared" si="3"/>
        <v/>
      </c>
      <c r="O13" s="46" t="str">
        <f t="shared" si="3"/>
        <v/>
      </c>
      <c r="P13" s="40"/>
      <c r="Q13" s="40"/>
      <c r="R13" s="40"/>
    </row>
    <row r="14" spans="1:18" x14ac:dyDescent="0.4">
      <c r="A14" s="9">
        <v>5</v>
      </c>
      <c r="B14" s="5"/>
      <c r="C14" s="47"/>
      <c r="D14" s="57"/>
      <c r="E14" s="58"/>
      <c r="F14" s="80"/>
      <c r="G14" s="22" t="str">
        <f t="shared" si="1"/>
        <v/>
      </c>
      <c r="H14" s="22" t="str">
        <f t="shared" si="0"/>
        <v/>
      </c>
      <c r="I14" s="22" t="str">
        <f t="shared" si="0"/>
        <v/>
      </c>
      <c r="J14" s="44" t="str">
        <f t="shared" si="2"/>
        <v/>
      </c>
      <c r="K14" s="45" t="str">
        <f t="shared" si="2"/>
        <v/>
      </c>
      <c r="L14" s="46" t="str">
        <f t="shared" si="2"/>
        <v/>
      </c>
      <c r="M14" s="44" t="str">
        <f t="shared" si="3"/>
        <v/>
      </c>
      <c r="N14" s="45" t="str">
        <f t="shared" si="3"/>
        <v/>
      </c>
      <c r="O14" s="46" t="str">
        <f t="shared" si="3"/>
        <v/>
      </c>
      <c r="P14" s="40"/>
      <c r="Q14" s="40"/>
      <c r="R14" s="40"/>
    </row>
    <row r="15" spans="1:18" x14ac:dyDescent="0.4">
      <c r="A15" s="9">
        <v>6</v>
      </c>
      <c r="B15" s="5"/>
      <c r="C15" s="47"/>
      <c r="D15" s="57"/>
      <c r="E15" s="58"/>
      <c r="F15" s="59"/>
      <c r="G15" s="22" t="str">
        <f t="shared" si="1"/>
        <v/>
      </c>
      <c r="H15" s="22" t="str">
        <f t="shared" si="0"/>
        <v/>
      </c>
      <c r="I15" s="22" t="str">
        <f t="shared" si="0"/>
        <v/>
      </c>
      <c r="J15" s="44" t="str">
        <f t="shared" si="2"/>
        <v/>
      </c>
      <c r="K15" s="45" t="str">
        <f t="shared" si="2"/>
        <v/>
      </c>
      <c r="L15" s="46" t="str">
        <f t="shared" si="2"/>
        <v/>
      </c>
      <c r="M15" s="44" t="str">
        <f t="shared" si="3"/>
        <v/>
      </c>
      <c r="N15" s="45" t="str">
        <f t="shared" si="3"/>
        <v/>
      </c>
      <c r="O15" s="46" t="str">
        <f t="shared" si="3"/>
        <v/>
      </c>
      <c r="P15" s="40"/>
      <c r="Q15" s="40"/>
      <c r="R15" s="40"/>
    </row>
    <row r="16" spans="1:18" x14ac:dyDescent="0.4">
      <c r="A16" s="9">
        <v>7</v>
      </c>
      <c r="B16" s="5"/>
      <c r="C16" s="47"/>
      <c r="D16" s="57"/>
      <c r="E16" s="58"/>
      <c r="F16" s="59"/>
      <c r="G16" s="22" t="str">
        <f t="shared" si="1"/>
        <v/>
      </c>
      <c r="H16" s="22" t="str">
        <f t="shared" si="0"/>
        <v/>
      </c>
      <c r="I16" s="22" t="str">
        <f t="shared" si="0"/>
        <v/>
      </c>
      <c r="J16" s="44" t="str">
        <f t="shared" si="2"/>
        <v/>
      </c>
      <c r="K16" s="45" t="str">
        <f t="shared" si="2"/>
        <v/>
      </c>
      <c r="L16" s="46" t="str">
        <f t="shared" si="2"/>
        <v/>
      </c>
      <c r="M16" s="44" t="str">
        <f t="shared" si="3"/>
        <v/>
      </c>
      <c r="N16" s="45" t="str">
        <f t="shared" si="3"/>
        <v/>
      </c>
      <c r="O16" s="46" t="str">
        <f t="shared" si="3"/>
        <v/>
      </c>
      <c r="P16" s="40"/>
      <c r="Q16" s="40"/>
      <c r="R16" s="40"/>
    </row>
    <row r="17" spans="1:18" x14ac:dyDescent="0.4">
      <c r="A17" s="9">
        <v>8</v>
      </c>
      <c r="B17" s="5"/>
      <c r="C17" s="47"/>
      <c r="D17" s="57"/>
      <c r="E17" s="58"/>
      <c r="F17" s="59"/>
      <c r="G17" s="22" t="str">
        <f t="shared" si="1"/>
        <v/>
      </c>
      <c r="H17" s="22" t="str">
        <f t="shared" si="0"/>
        <v/>
      </c>
      <c r="I17" s="22" t="str">
        <f t="shared" si="0"/>
        <v/>
      </c>
      <c r="J17" s="44" t="str">
        <f t="shared" si="2"/>
        <v/>
      </c>
      <c r="K17" s="45" t="str">
        <f t="shared" si="2"/>
        <v/>
      </c>
      <c r="L17" s="46" t="str">
        <f t="shared" si="2"/>
        <v/>
      </c>
      <c r="M17" s="44" t="str">
        <f t="shared" si="3"/>
        <v/>
      </c>
      <c r="N17" s="45" t="str">
        <f t="shared" si="3"/>
        <v/>
      </c>
      <c r="O17" s="46" t="str">
        <f t="shared" si="3"/>
        <v/>
      </c>
      <c r="P17" s="40"/>
      <c r="Q17" s="40"/>
      <c r="R17" s="40"/>
    </row>
    <row r="18" spans="1:18" x14ac:dyDescent="0.4">
      <c r="A18" s="9">
        <v>9</v>
      </c>
      <c r="B18" s="5"/>
      <c r="C18" s="47"/>
      <c r="D18" s="57"/>
      <c r="E18" s="58"/>
      <c r="F18" s="59"/>
      <c r="G18" s="22" t="str">
        <f t="shared" si="1"/>
        <v/>
      </c>
      <c r="H18" s="22" t="str">
        <f t="shared" si="0"/>
        <v/>
      </c>
      <c r="I18" s="22" t="str">
        <f t="shared" si="0"/>
        <v/>
      </c>
      <c r="J18" s="44" t="str">
        <f t="shared" si="2"/>
        <v/>
      </c>
      <c r="K18" s="45" t="str">
        <f t="shared" si="2"/>
        <v/>
      </c>
      <c r="L18" s="46" t="str">
        <f t="shared" si="2"/>
        <v/>
      </c>
      <c r="M18" s="44" t="str">
        <f t="shared" si="3"/>
        <v/>
      </c>
      <c r="N18" s="45" t="str">
        <f t="shared" si="3"/>
        <v/>
      </c>
      <c r="O18" s="46" t="str">
        <f t="shared" si="3"/>
        <v/>
      </c>
      <c r="P18" s="40"/>
      <c r="Q18" s="40"/>
      <c r="R18" s="40"/>
    </row>
    <row r="19" spans="1:18" x14ac:dyDescent="0.4">
      <c r="A19" s="9">
        <v>10</v>
      </c>
      <c r="B19" s="5"/>
      <c r="C19" s="47"/>
      <c r="D19" s="57"/>
      <c r="E19" s="58"/>
      <c r="F19" s="59"/>
      <c r="G19" s="22" t="str">
        <f t="shared" si="1"/>
        <v/>
      </c>
      <c r="H19" s="22" t="str">
        <f t="shared" si="0"/>
        <v/>
      </c>
      <c r="I19" s="22" t="str">
        <f t="shared" si="0"/>
        <v/>
      </c>
      <c r="J19" s="44" t="str">
        <f t="shared" si="2"/>
        <v/>
      </c>
      <c r="K19" s="45" t="str">
        <f t="shared" si="2"/>
        <v/>
      </c>
      <c r="L19" s="46" t="str">
        <f t="shared" si="2"/>
        <v/>
      </c>
      <c r="M19" s="44" t="str">
        <f t="shared" si="3"/>
        <v/>
      </c>
      <c r="N19" s="45" t="str">
        <f t="shared" si="3"/>
        <v/>
      </c>
      <c r="O19" s="46" t="str">
        <f t="shared" si="3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57"/>
      <c r="E20" s="58"/>
      <c r="F20" s="59"/>
      <c r="G20" s="22" t="str">
        <f t="shared" si="1"/>
        <v/>
      </c>
      <c r="H20" s="22" t="str">
        <f t="shared" si="0"/>
        <v/>
      </c>
      <c r="I20" s="22" t="str">
        <f t="shared" si="0"/>
        <v/>
      </c>
      <c r="J20" s="44" t="str">
        <f t="shared" si="2"/>
        <v/>
      </c>
      <c r="K20" s="45" t="str">
        <f t="shared" si="2"/>
        <v/>
      </c>
      <c r="L20" s="46" t="str">
        <f t="shared" si="2"/>
        <v/>
      </c>
      <c r="M20" s="44" t="str">
        <f t="shared" si="3"/>
        <v/>
      </c>
      <c r="N20" s="45" t="str">
        <f t="shared" si="3"/>
        <v/>
      </c>
      <c r="O20" s="46" t="str">
        <f t="shared" si="3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57"/>
      <c r="E21" s="58"/>
      <c r="F21" s="59"/>
      <c r="G21" s="22" t="str">
        <f t="shared" si="1"/>
        <v/>
      </c>
      <c r="H21" s="22" t="str">
        <f t="shared" si="0"/>
        <v/>
      </c>
      <c r="I21" s="22" t="str">
        <f t="shared" si="0"/>
        <v/>
      </c>
      <c r="J21" s="44" t="str">
        <f t="shared" si="2"/>
        <v/>
      </c>
      <c r="K21" s="45" t="str">
        <f t="shared" si="2"/>
        <v/>
      </c>
      <c r="L21" s="46" t="str">
        <f t="shared" si="2"/>
        <v/>
      </c>
      <c r="M21" s="44" t="str">
        <f t="shared" si="3"/>
        <v/>
      </c>
      <c r="N21" s="45" t="str">
        <f t="shared" si="3"/>
        <v/>
      </c>
      <c r="O21" s="46" t="str">
        <f t="shared" si="3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57"/>
      <c r="E22" s="58"/>
      <c r="F22" s="59"/>
      <c r="G22" s="22" t="str">
        <f t="shared" si="1"/>
        <v/>
      </c>
      <c r="H22" s="22" t="str">
        <f t="shared" si="0"/>
        <v/>
      </c>
      <c r="I22" s="22" t="str">
        <f t="shared" si="0"/>
        <v/>
      </c>
      <c r="J22" s="44" t="str">
        <f t="shared" si="2"/>
        <v/>
      </c>
      <c r="K22" s="45" t="str">
        <f t="shared" si="2"/>
        <v/>
      </c>
      <c r="L22" s="46" t="str">
        <f t="shared" si="2"/>
        <v/>
      </c>
      <c r="M22" s="44" t="str">
        <f t="shared" si="3"/>
        <v/>
      </c>
      <c r="N22" s="45" t="str">
        <f t="shared" si="3"/>
        <v/>
      </c>
      <c r="O22" s="46" t="str">
        <f t="shared" si="3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57"/>
      <c r="E23" s="58"/>
      <c r="F23" s="59"/>
      <c r="G23" s="22" t="str">
        <f t="shared" si="1"/>
        <v/>
      </c>
      <c r="H23" s="22" t="str">
        <f t="shared" si="0"/>
        <v/>
      </c>
      <c r="I23" s="22" t="str">
        <f t="shared" si="0"/>
        <v/>
      </c>
      <c r="J23" s="44" t="str">
        <f t="shared" si="2"/>
        <v/>
      </c>
      <c r="K23" s="45" t="str">
        <f t="shared" si="2"/>
        <v/>
      </c>
      <c r="L23" s="46" t="str">
        <f t="shared" si="2"/>
        <v/>
      </c>
      <c r="M23" s="44" t="str">
        <f t="shared" si="3"/>
        <v/>
      </c>
      <c r="N23" s="45" t="str">
        <f t="shared" si="3"/>
        <v/>
      </c>
      <c r="O23" s="46" t="str">
        <f t="shared" si="3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57"/>
      <c r="E24" s="58"/>
      <c r="F24" s="80"/>
      <c r="G24" s="22" t="str">
        <f t="shared" si="1"/>
        <v/>
      </c>
      <c r="H24" s="22" t="str">
        <f t="shared" si="0"/>
        <v/>
      </c>
      <c r="I24" s="22" t="str">
        <f t="shared" si="0"/>
        <v/>
      </c>
      <c r="J24" s="44" t="str">
        <f t="shared" si="2"/>
        <v/>
      </c>
      <c r="K24" s="45" t="str">
        <f t="shared" si="2"/>
        <v/>
      </c>
      <c r="L24" s="46" t="str">
        <f t="shared" si="2"/>
        <v/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57"/>
      <c r="E25" s="58"/>
      <c r="F25" s="59"/>
      <c r="G25" s="22" t="str">
        <f t="shared" si="1"/>
        <v/>
      </c>
      <c r="H25" s="22" t="str">
        <f t="shared" si="0"/>
        <v/>
      </c>
      <c r="I25" s="22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57"/>
      <c r="E26" s="58"/>
      <c r="F26" s="59"/>
      <c r="G26" s="22" t="str">
        <f t="shared" si="1"/>
        <v/>
      </c>
      <c r="H26" s="22" t="str">
        <f t="shared" si="1"/>
        <v/>
      </c>
      <c r="I26" s="22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57"/>
      <c r="E27" s="58"/>
      <c r="F27" s="59"/>
      <c r="G27" s="22" t="str">
        <f t="shared" ref="G27:I42" si="4">IF(D27="","",G26+M27)</f>
        <v/>
      </c>
      <c r="H27" s="22" t="str">
        <f t="shared" si="4"/>
        <v/>
      </c>
      <c r="I27" s="22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57"/>
      <c r="E28" s="58"/>
      <c r="F28" s="59"/>
      <c r="G28" s="22" t="str">
        <f t="shared" si="4"/>
        <v/>
      </c>
      <c r="H28" s="22" t="str">
        <f t="shared" si="4"/>
        <v/>
      </c>
      <c r="I28" s="22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57"/>
      <c r="E29" s="58"/>
      <c r="F29" s="59"/>
      <c r="G29" s="22" t="str">
        <f t="shared" si="4"/>
        <v/>
      </c>
      <c r="H29" s="22" t="str">
        <f t="shared" si="4"/>
        <v/>
      </c>
      <c r="I29" s="22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57"/>
      <c r="E30" s="58"/>
      <c r="F30" s="80"/>
      <c r="G30" s="22" t="str">
        <f t="shared" si="4"/>
        <v/>
      </c>
      <c r="H30" s="22" t="str">
        <f t="shared" si="4"/>
        <v/>
      </c>
      <c r="I30" s="22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57"/>
      <c r="E31" s="58"/>
      <c r="F31" s="80"/>
      <c r="G31" s="22" t="str">
        <f t="shared" si="4"/>
        <v/>
      </c>
      <c r="H31" s="22" t="str">
        <f t="shared" si="4"/>
        <v/>
      </c>
      <c r="I31" s="22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57"/>
      <c r="E32" s="58"/>
      <c r="F32" s="59"/>
      <c r="G32" s="22" t="str">
        <f t="shared" si="4"/>
        <v/>
      </c>
      <c r="H32" s="22" t="str">
        <f t="shared" si="4"/>
        <v/>
      </c>
      <c r="I32" s="22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57"/>
      <c r="E33" s="58"/>
      <c r="F33" s="59"/>
      <c r="G33" s="22" t="str">
        <f t="shared" si="4"/>
        <v/>
      </c>
      <c r="H33" s="22" t="str">
        <f t="shared" si="4"/>
        <v/>
      </c>
      <c r="I33" s="22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57"/>
      <c r="E34" s="58"/>
      <c r="F34" s="59"/>
      <c r="G34" s="22" t="str">
        <f t="shared" si="4"/>
        <v/>
      </c>
      <c r="H34" s="22" t="str">
        <f t="shared" si="4"/>
        <v/>
      </c>
      <c r="I34" s="22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57"/>
      <c r="E35" s="58"/>
      <c r="F35" s="80"/>
      <c r="G35" s="22" t="str">
        <f t="shared" si="4"/>
        <v/>
      </c>
      <c r="H35" s="22" t="str">
        <f t="shared" si="4"/>
        <v/>
      </c>
      <c r="I35" s="22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57"/>
      <c r="E36" s="58"/>
      <c r="F36" s="80"/>
      <c r="G36" s="22" t="str">
        <f t="shared" si="4"/>
        <v/>
      </c>
      <c r="H36" s="22" t="str">
        <f t="shared" si="4"/>
        <v/>
      </c>
      <c r="I36" s="22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57"/>
      <c r="E37" s="58"/>
      <c r="F37" s="59"/>
      <c r="G37" s="22" t="str">
        <f t="shared" si="4"/>
        <v/>
      </c>
      <c r="H37" s="22" t="str">
        <f t="shared" si="4"/>
        <v/>
      </c>
      <c r="I37" s="22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57"/>
      <c r="E38" s="58"/>
      <c r="F38" s="59"/>
      <c r="G38" s="22" t="str">
        <f t="shared" si="4"/>
        <v/>
      </c>
      <c r="H38" s="22" t="str">
        <f t="shared" si="4"/>
        <v/>
      </c>
      <c r="I38" s="22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57"/>
      <c r="E39" s="58"/>
      <c r="F39" s="59"/>
      <c r="G39" s="22" t="str">
        <f t="shared" si="4"/>
        <v/>
      </c>
      <c r="H39" s="22" t="str">
        <f t="shared" si="4"/>
        <v/>
      </c>
      <c r="I39" s="22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57"/>
      <c r="E40" s="60"/>
      <c r="F40" s="59"/>
      <c r="G40" s="22" t="str">
        <f t="shared" si="4"/>
        <v/>
      </c>
      <c r="H40" s="22" t="str">
        <f t="shared" si="4"/>
        <v/>
      </c>
      <c r="I40" s="22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57"/>
      <c r="E41" s="60"/>
      <c r="F41" s="59"/>
      <c r="G41" s="22" t="str">
        <f t="shared" si="4"/>
        <v/>
      </c>
      <c r="H41" s="22" t="str">
        <f t="shared" si="4"/>
        <v/>
      </c>
      <c r="I41" s="22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57"/>
      <c r="E42" s="60"/>
      <c r="F42" s="80"/>
      <c r="G42" s="22" t="str">
        <f t="shared" si="4"/>
        <v/>
      </c>
      <c r="H42" s="22" t="str">
        <f t="shared" si="4"/>
        <v/>
      </c>
      <c r="I42" s="22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57"/>
      <c r="E43" s="60"/>
      <c r="F43" s="80"/>
      <c r="G43" s="22" t="str">
        <f t="shared" ref="G43:I58" si="7">IF(D43="","",G42+M43)</f>
        <v/>
      </c>
      <c r="H43" s="22" t="str">
        <f t="shared" si="7"/>
        <v/>
      </c>
      <c r="I43" s="22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 s="3">
        <v>35</v>
      </c>
      <c r="B44" s="5"/>
      <c r="C44" s="47"/>
      <c r="D44" s="57"/>
      <c r="E44" s="60"/>
      <c r="F44" s="59"/>
      <c r="G44" s="22" t="str">
        <f>IF(D44="","",G43+M44)</f>
        <v/>
      </c>
      <c r="H44" s="22" t="str">
        <f t="shared" si="7"/>
        <v/>
      </c>
      <c r="I44" s="22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57"/>
      <c r="E45" s="60"/>
      <c r="F45" s="59"/>
      <c r="G45" s="22" t="str">
        <f t="shared" ref="G45:I59" si="8">IF(D45="","",G44+M45)</f>
        <v/>
      </c>
      <c r="H45" s="22" t="str">
        <f t="shared" si="7"/>
        <v/>
      </c>
      <c r="I45" s="22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57"/>
      <c r="E46" s="58"/>
      <c r="F46" s="59"/>
      <c r="G46" s="22" t="str">
        <f t="shared" si="8"/>
        <v/>
      </c>
      <c r="H46" s="22" t="str">
        <f t="shared" si="7"/>
        <v/>
      </c>
      <c r="I46" s="22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57"/>
      <c r="E47" s="58"/>
      <c r="F47" s="59"/>
      <c r="G47" s="22" t="str">
        <f t="shared" si="8"/>
        <v/>
      </c>
      <c r="H47" s="22" t="str">
        <f t="shared" si="7"/>
        <v/>
      </c>
      <c r="I47" s="22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57"/>
      <c r="E48" s="58"/>
      <c r="F48" s="59"/>
      <c r="G48" s="22" t="str">
        <f t="shared" si="8"/>
        <v/>
      </c>
      <c r="H48" s="22" t="str">
        <f t="shared" si="7"/>
        <v/>
      </c>
      <c r="I48" s="22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57"/>
      <c r="E49" s="58"/>
      <c r="F49" s="59"/>
      <c r="G49" s="22" t="str">
        <f t="shared" si="8"/>
        <v/>
      </c>
      <c r="H49" s="22" t="str">
        <f t="shared" si="7"/>
        <v/>
      </c>
      <c r="I49" s="22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57"/>
      <c r="E50" s="58"/>
      <c r="F50" s="59"/>
      <c r="G50" s="22" t="str">
        <f t="shared" si="8"/>
        <v/>
      </c>
      <c r="H50" s="22" t="str">
        <f t="shared" si="7"/>
        <v/>
      </c>
      <c r="I50" s="22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57"/>
      <c r="E51" s="58"/>
      <c r="F51" s="59"/>
      <c r="G51" s="22" t="str">
        <f t="shared" si="8"/>
        <v/>
      </c>
      <c r="H51" s="22" t="str">
        <f t="shared" si="7"/>
        <v/>
      </c>
      <c r="I51" s="22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57"/>
      <c r="E52" s="58"/>
      <c r="F52" s="80"/>
      <c r="G52" s="22" t="str">
        <f t="shared" si="8"/>
        <v/>
      </c>
      <c r="H52" s="22" t="str">
        <f t="shared" si="7"/>
        <v/>
      </c>
      <c r="I52" s="22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57"/>
      <c r="E53" s="58"/>
      <c r="F53" s="59"/>
      <c r="G53" s="22" t="str">
        <f t="shared" si="8"/>
        <v/>
      </c>
      <c r="H53" s="22" t="str">
        <f t="shared" si="7"/>
        <v/>
      </c>
      <c r="I53" s="22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57"/>
      <c r="E54" s="58"/>
      <c r="F54" s="59"/>
      <c r="G54" s="22" t="str">
        <f t="shared" si="8"/>
        <v/>
      </c>
      <c r="H54" s="22" t="str">
        <f t="shared" si="7"/>
        <v/>
      </c>
      <c r="I54" s="22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57"/>
      <c r="E55" s="58"/>
      <c r="F55" s="59"/>
      <c r="G55" s="22" t="str">
        <f t="shared" si="8"/>
        <v/>
      </c>
      <c r="H55" s="22" t="str">
        <f t="shared" si="7"/>
        <v/>
      </c>
      <c r="I55" s="22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57"/>
      <c r="E56" s="58"/>
      <c r="F56" s="59"/>
      <c r="G56" s="22" t="str">
        <f t="shared" si="8"/>
        <v/>
      </c>
      <c r="H56" s="22" t="str">
        <f t="shared" si="7"/>
        <v/>
      </c>
      <c r="I56" s="22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57"/>
      <c r="E57" s="58"/>
      <c r="F57" s="59"/>
      <c r="G57" s="22" t="str">
        <f t="shared" si="8"/>
        <v/>
      </c>
      <c r="H57" s="22" t="str">
        <f t="shared" si="7"/>
        <v/>
      </c>
      <c r="I57" s="22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57"/>
      <c r="E58" s="58"/>
      <c r="F58" s="59"/>
      <c r="G58" s="22" t="str">
        <f t="shared" si="8"/>
        <v/>
      </c>
      <c r="H58" s="22" t="str">
        <f t="shared" si="7"/>
        <v/>
      </c>
      <c r="I58" s="22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61"/>
      <c r="E59" s="62"/>
      <c r="F59" s="63"/>
      <c r="G59" s="22" t="str">
        <f t="shared" si="8"/>
        <v/>
      </c>
      <c r="H59" s="22" t="str">
        <f t="shared" si="8"/>
        <v/>
      </c>
      <c r="I59" s="22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95" t="s">
        <v>5</v>
      </c>
      <c r="C60" s="96"/>
      <c r="D60" s="7">
        <f>COUNTIF(D10:D59,1.27)</f>
        <v>2</v>
      </c>
      <c r="E60" s="7">
        <f>COUNTIF(E10:E59,1.5)</f>
        <v>2</v>
      </c>
      <c r="F60" s="8">
        <f>COUNTIF(F10:F59,2)</f>
        <v>2</v>
      </c>
      <c r="G60" s="70">
        <f>M60+G9</f>
        <v>313596.61851</v>
      </c>
      <c r="H60" s="71">
        <f>N60+H9</f>
        <v>317779.27500000002</v>
      </c>
      <c r="I60" s="72">
        <f>O60+I9</f>
        <v>326967.59999999998</v>
      </c>
      <c r="J60" s="67" t="s">
        <v>32</v>
      </c>
      <c r="K60" s="68">
        <f>B59-B10</f>
        <v>-37763</v>
      </c>
      <c r="L60" s="69" t="s">
        <v>33</v>
      </c>
      <c r="M60" s="82">
        <f>SUM(M10:M59)</f>
        <v>13596.61851</v>
      </c>
      <c r="N60" s="83">
        <f>SUM(N10:N59)</f>
        <v>17779.275000000001</v>
      </c>
      <c r="O60" s="84">
        <f>SUM(O10:O59)</f>
        <v>26967.599999999999</v>
      </c>
    </row>
    <row r="61" spans="1:15" ht="19.5" thickBot="1" x14ac:dyDescent="0.45">
      <c r="A61" s="9"/>
      <c r="B61" s="89" t="s">
        <v>6</v>
      </c>
      <c r="C61" s="90"/>
      <c r="D61" s="7">
        <f>COUNTIF(D10:D59,-1)</f>
        <v>1</v>
      </c>
      <c r="E61" s="7">
        <f>COUNTIF(E10:E59,-1)</f>
        <v>1</v>
      </c>
      <c r="F61" s="8">
        <f>COUNTIF(F10:F59,-1)</f>
        <v>1</v>
      </c>
      <c r="G61" s="87" t="s">
        <v>31</v>
      </c>
      <c r="H61" s="88"/>
      <c r="I61" s="94"/>
      <c r="J61" s="87" t="s">
        <v>34</v>
      </c>
      <c r="K61" s="88"/>
      <c r="L61" s="94"/>
      <c r="M61" s="9"/>
      <c r="N61" s="3"/>
      <c r="O61" s="4"/>
    </row>
    <row r="62" spans="1:15" ht="19.5" thickBot="1" x14ac:dyDescent="0.45">
      <c r="A62" s="9"/>
      <c r="B62" s="89" t="s">
        <v>36</v>
      </c>
      <c r="C62" s="90"/>
      <c r="D62" s="7">
        <f>COUNTIF(D10:D59,0)</f>
        <v>0</v>
      </c>
      <c r="E62" s="7">
        <f>COUNTIF(E10:E59,0)</f>
        <v>0</v>
      </c>
      <c r="F62" s="7">
        <f>COUNTIF(F10:F59,0)</f>
        <v>0</v>
      </c>
      <c r="G62" s="76">
        <f>G60/G9</f>
        <v>1.0453220617000001</v>
      </c>
      <c r="H62" s="77">
        <f t="shared" ref="H62" si="9">H60/H9</f>
        <v>1.05926425</v>
      </c>
      <c r="I62" s="78">
        <f>I60/I9</f>
        <v>1.0898919999999999</v>
      </c>
      <c r="J62" s="65">
        <f>(G62-100%)*30/K60</f>
        <v>-3.6005133358048947E-5</v>
      </c>
      <c r="K62" s="65">
        <f>(H62-100%)*30/K60</f>
        <v>-4.7081203823848755E-5</v>
      </c>
      <c r="L62" s="66">
        <f>(I62-100%)*30/K60</f>
        <v>-7.1412758520244567E-5</v>
      </c>
      <c r="M62" s="10"/>
      <c r="N62" s="2"/>
      <c r="O62" s="11"/>
    </row>
    <row r="63" spans="1:15" ht="19.5" thickBot="1" x14ac:dyDescent="0.45">
      <c r="A63" s="3"/>
      <c r="B63" s="87" t="s">
        <v>4</v>
      </c>
      <c r="C63" s="88"/>
      <c r="D63" s="79">
        <f t="shared" ref="D63:E63" si="10">D60/(D60+D61+D62)</f>
        <v>0.66666666666666663</v>
      </c>
      <c r="E63" s="74">
        <f t="shared" si="10"/>
        <v>0.66666666666666663</v>
      </c>
      <c r="F63" s="75">
        <f>F60/(F60+F61+F62)</f>
        <v>0.66666666666666663</v>
      </c>
    </row>
    <row r="65" spans="4:6" x14ac:dyDescent="0.4">
      <c r="D65" s="73"/>
      <c r="E65" s="73"/>
      <c r="F65" s="73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A3AF9-A5EA-433A-98D6-98E7EC948BB9}">
  <dimension ref="A1:A27"/>
  <sheetViews>
    <sheetView zoomScale="80" zoomScaleNormal="80" workbookViewId="0">
      <selection activeCell="A2" sqref="A2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42</v>
      </c>
    </row>
    <row r="27" spans="1:1" x14ac:dyDescent="0.4">
      <c r="A27" s="53" t="s">
        <v>43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6527-5025-4B2B-A15C-34986DF229C6}">
  <dimension ref="A1:R65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F18" sqref="F18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85" t="s">
        <v>40</v>
      </c>
    </row>
    <row r="2" spans="1:18" x14ac:dyDescent="0.4">
      <c r="A2" s="1" t="s">
        <v>7</v>
      </c>
      <c r="C2" t="s">
        <v>37</v>
      </c>
    </row>
    <row r="3" spans="1:18" x14ac:dyDescent="0.4">
      <c r="A3" s="1" t="s">
        <v>8</v>
      </c>
      <c r="C3" t="s">
        <v>23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35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26</v>
      </c>
      <c r="E7" s="25"/>
      <c r="F7" s="26"/>
      <c r="G7" s="87" t="s">
        <v>3</v>
      </c>
      <c r="H7" s="88"/>
      <c r="I7" s="94"/>
      <c r="J7" s="87" t="s">
        <v>24</v>
      </c>
      <c r="K7" s="88"/>
      <c r="L7" s="94"/>
      <c r="M7" s="87" t="s">
        <v>25</v>
      </c>
      <c r="N7" s="88"/>
      <c r="O7" s="94"/>
    </row>
    <row r="8" spans="1:18" ht="19.5" thickBot="1" x14ac:dyDescent="0.45">
      <c r="A8" s="27"/>
      <c r="B8" s="27" t="s">
        <v>2</v>
      </c>
      <c r="C8" s="64" t="s">
        <v>30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91" t="s">
        <v>24</v>
      </c>
      <c r="K9" s="92"/>
      <c r="L9" s="93"/>
      <c r="M9" s="91"/>
      <c r="N9" s="92"/>
      <c r="O9" s="93"/>
    </row>
    <row r="10" spans="1:18" x14ac:dyDescent="0.4">
      <c r="A10" s="9">
        <v>1</v>
      </c>
      <c r="B10" s="23">
        <v>37831</v>
      </c>
      <c r="C10" s="50">
        <v>1</v>
      </c>
      <c r="D10" s="54">
        <v>1.27</v>
      </c>
      <c r="E10" s="55">
        <v>1.5</v>
      </c>
      <c r="F10" s="56">
        <v>-1</v>
      </c>
      <c r="G10" s="22">
        <f>IF(D10="","",G9+M10)</f>
        <v>311430</v>
      </c>
      <c r="H10" s="22">
        <f t="shared" ref="H10:I25" si="0">IF(E10="","",H9+N10)</f>
        <v>313500</v>
      </c>
      <c r="I10" s="22">
        <f t="shared" si="0"/>
        <v>291000</v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>
        <f>IF(D10="","",J10*D10)</f>
        <v>11430</v>
      </c>
      <c r="N10" s="42">
        <f>IF(E10="","",K10*E10)</f>
        <v>13500</v>
      </c>
      <c r="O10" s="43">
        <f>IF(F10="","",L10*F10)</f>
        <v>-9000</v>
      </c>
      <c r="P10" s="40"/>
      <c r="Q10" s="40"/>
      <c r="R10" s="40"/>
    </row>
    <row r="11" spans="1:18" x14ac:dyDescent="0.4">
      <c r="A11" s="9">
        <v>2</v>
      </c>
      <c r="B11" s="5">
        <v>37845</v>
      </c>
      <c r="C11" s="47">
        <v>2</v>
      </c>
      <c r="D11" s="57">
        <v>-1</v>
      </c>
      <c r="E11" s="58">
        <v>-1</v>
      </c>
      <c r="F11" s="59">
        <v>-1</v>
      </c>
      <c r="G11" s="22">
        <f t="shared" ref="G11:I26" si="1">IF(D11="","",G10+M11)</f>
        <v>302087.09999999998</v>
      </c>
      <c r="H11" s="22">
        <f t="shared" si="0"/>
        <v>304095</v>
      </c>
      <c r="I11" s="22">
        <f t="shared" si="0"/>
        <v>282270</v>
      </c>
      <c r="J11" s="44">
        <f t="shared" ref="J11:L26" si="2">IF(G10="","",G10*0.03)</f>
        <v>9342.9</v>
      </c>
      <c r="K11" s="45">
        <f t="shared" si="2"/>
        <v>9405</v>
      </c>
      <c r="L11" s="46">
        <f t="shared" si="2"/>
        <v>8730</v>
      </c>
      <c r="M11" s="44">
        <f t="shared" ref="M11:O26" si="3">IF(D11="","",J11*D11)</f>
        <v>-9342.9</v>
      </c>
      <c r="N11" s="45">
        <f t="shared" si="3"/>
        <v>-9405</v>
      </c>
      <c r="O11" s="46">
        <f t="shared" si="3"/>
        <v>-8730</v>
      </c>
      <c r="P11" s="40"/>
      <c r="Q11" s="40"/>
      <c r="R11" s="40"/>
    </row>
    <row r="12" spans="1:18" x14ac:dyDescent="0.4">
      <c r="A12" s="9">
        <v>3</v>
      </c>
      <c r="B12" s="5">
        <v>37855</v>
      </c>
      <c r="C12" s="47">
        <v>2</v>
      </c>
      <c r="D12" s="57">
        <v>1.27</v>
      </c>
      <c r="E12" s="58">
        <v>1.5</v>
      </c>
      <c r="F12" s="86">
        <v>2</v>
      </c>
      <c r="G12" s="22">
        <f t="shared" si="1"/>
        <v>313596.61851</v>
      </c>
      <c r="H12" s="22">
        <f t="shared" si="0"/>
        <v>317779.27500000002</v>
      </c>
      <c r="I12" s="22">
        <f t="shared" si="0"/>
        <v>299206.2</v>
      </c>
      <c r="J12" s="44">
        <f t="shared" si="2"/>
        <v>9062.6129999999994</v>
      </c>
      <c r="K12" s="45">
        <f t="shared" si="2"/>
        <v>9122.85</v>
      </c>
      <c r="L12" s="46">
        <f t="shared" si="2"/>
        <v>8468.1</v>
      </c>
      <c r="M12" s="44">
        <f t="shared" si="3"/>
        <v>11509.51851</v>
      </c>
      <c r="N12" s="45">
        <f t="shared" si="3"/>
        <v>13684.275000000001</v>
      </c>
      <c r="O12" s="46">
        <f t="shared" si="3"/>
        <v>16936.2</v>
      </c>
      <c r="P12" s="40"/>
      <c r="Q12" s="40"/>
      <c r="R12" s="40"/>
    </row>
    <row r="13" spans="1:18" x14ac:dyDescent="0.4">
      <c r="A13" s="9">
        <v>4</v>
      </c>
      <c r="B13" s="5">
        <v>37911</v>
      </c>
      <c r="C13" s="47">
        <v>1</v>
      </c>
      <c r="D13" s="57">
        <v>-1</v>
      </c>
      <c r="E13" s="58">
        <v>-1</v>
      </c>
      <c r="F13" s="59">
        <v>-1</v>
      </c>
      <c r="G13" s="22">
        <f t="shared" si="1"/>
        <v>304188.71995469998</v>
      </c>
      <c r="H13" s="22">
        <f t="shared" si="0"/>
        <v>308245.89675000001</v>
      </c>
      <c r="I13" s="22">
        <f t="shared" si="0"/>
        <v>290230.01400000002</v>
      </c>
      <c r="J13" s="44">
        <f t="shared" si="2"/>
        <v>9407.8985553000002</v>
      </c>
      <c r="K13" s="45">
        <f t="shared" si="2"/>
        <v>9533.3782499999998</v>
      </c>
      <c r="L13" s="46">
        <f t="shared" si="2"/>
        <v>8976.1859999999997</v>
      </c>
      <c r="M13" s="44">
        <f t="shared" si="3"/>
        <v>-9407.8985553000002</v>
      </c>
      <c r="N13" s="45">
        <f t="shared" si="3"/>
        <v>-9533.3782499999998</v>
      </c>
      <c r="O13" s="46">
        <f t="shared" si="3"/>
        <v>-8976.1859999999997</v>
      </c>
      <c r="P13" s="40"/>
      <c r="Q13" s="40"/>
      <c r="R13" s="40"/>
    </row>
    <row r="14" spans="1:18" x14ac:dyDescent="0.4">
      <c r="A14" s="9">
        <v>5</v>
      </c>
      <c r="B14" s="5">
        <v>37922</v>
      </c>
      <c r="C14" s="47">
        <v>2</v>
      </c>
      <c r="D14" s="57">
        <v>-1</v>
      </c>
      <c r="E14" s="58">
        <v>-1</v>
      </c>
      <c r="F14" s="80">
        <v>-1</v>
      </c>
      <c r="G14" s="22">
        <f t="shared" si="1"/>
        <v>295063.05835605896</v>
      </c>
      <c r="H14" s="22">
        <f t="shared" si="0"/>
        <v>298998.51984750002</v>
      </c>
      <c r="I14" s="22">
        <f t="shared" si="0"/>
        <v>281523.11358</v>
      </c>
      <c r="J14" s="44">
        <f t="shared" si="2"/>
        <v>9125.6615986409997</v>
      </c>
      <c r="K14" s="45">
        <f t="shared" si="2"/>
        <v>9247.3769025000001</v>
      </c>
      <c r="L14" s="46">
        <f t="shared" si="2"/>
        <v>8706.9004199999999</v>
      </c>
      <c r="M14" s="44">
        <f t="shared" si="3"/>
        <v>-9125.6615986409997</v>
      </c>
      <c r="N14" s="45">
        <f t="shared" si="3"/>
        <v>-9247.3769025000001</v>
      </c>
      <c r="O14" s="46">
        <f t="shared" si="3"/>
        <v>-8706.9004199999999</v>
      </c>
      <c r="P14" s="40"/>
      <c r="Q14" s="40"/>
      <c r="R14" s="40"/>
    </row>
    <row r="15" spans="1:18" x14ac:dyDescent="0.4">
      <c r="A15" s="9">
        <v>6</v>
      </c>
      <c r="B15" s="5">
        <v>37936</v>
      </c>
      <c r="C15" s="47">
        <v>2</v>
      </c>
      <c r="D15" s="57">
        <v>-1</v>
      </c>
      <c r="E15" s="58">
        <v>-1</v>
      </c>
      <c r="F15" s="59">
        <v>-1</v>
      </c>
      <c r="G15" s="22">
        <f t="shared" si="1"/>
        <v>286211.16660537716</v>
      </c>
      <c r="H15" s="22">
        <f t="shared" si="0"/>
        <v>290028.56425207504</v>
      </c>
      <c r="I15" s="22">
        <f t="shared" si="0"/>
        <v>273077.42017260002</v>
      </c>
      <c r="J15" s="44">
        <f t="shared" si="2"/>
        <v>8851.8917506817688</v>
      </c>
      <c r="K15" s="45">
        <f t="shared" si="2"/>
        <v>8969.9555954250009</v>
      </c>
      <c r="L15" s="46">
        <f t="shared" si="2"/>
        <v>8445.6934074000001</v>
      </c>
      <c r="M15" s="44">
        <f t="shared" si="3"/>
        <v>-8851.8917506817688</v>
      </c>
      <c r="N15" s="45">
        <f t="shared" si="3"/>
        <v>-8969.9555954250009</v>
      </c>
      <c r="O15" s="46">
        <f t="shared" si="3"/>
        <v>-8445.6934074000001</v>
      </c>
      <c r="P15" s="40"/>
      <c r="Q15" s="40"/>
      <c r="R15" s="40"/>
    </row>
    <row r="16" spans="1:18" x14ac:dyDescent="0.4">
      <c r="A16" s="9">
        <v>7</v>
      </c>
      <c r="B16" s="5">
        <v>38014</v>
      </c>
      <c r="C16" s="47">
        <v>2</v>
      </c>
      <c r="D16" s="57">
        <v>-1</v>
      </c>
      <c r="E16" s="58">
        <v>-1</v>
      </c>
      <c r="F16" s="59">
        <v>-1</v>
      </c>
      <c r="G16" s="22">
        <f t="shared" si="1"/>
        <v>277624.83160721586</v>
      </c>
      <c r="H16" s="22">
        <f t="shared" si="0"/>
        <v>281327.70732451277</v>
      </c>
      <c r="I16" s="22">
        <f t="shared" si="0"/>
        <v>264885.09756742202</v>
      </c>
      <c r="J16" s="44">
        <f t="shared" si="2"/>
        <v>8586.3349981613137</v>
      </c>
      <c r="K16" s="45">
        <f t="shared" si="2"/>
        <v>8700.8569275622503</v>
      </c>
      <c r="L16" s="46">
        <f t="shared" si="2"/>
        <v>8192.3226051780002</v>
      </c>
      <c r="M16" s="44">
        <f t="shared" si="3"/>
        <v>-8586.3349981613137</v>
      </c>
      <c r="N16" s="45">
        <f t="shared" si="3"/>
        <v>-8700.8569275622503</v>
      </c>
      <c r="O16" s="46">
        <f t="shared" si="3"/>
        <v>-8192.3226051780002</v>
      </c>
      <c r="P16" s="40"/>
      <c r="Q16" s="40"/>
      <c r="R16" s="40"/>
    </row>
    <row r="17" spans="1:18" x14ac:dyDescent="0.4">
      <c r="A17" s="9">
        <v>8</v>
      </c>
      <c r="B17" s="5">
        <v>38075</v>
      </c>
      <c r="C17" s="47">
        <v>2</v>
      </c>
      <c r="D17" s="57">
        <v>-1</v>
      </c>
      <c r="E17" s="58">
        <v>-1</v>
      </c>
      <c r="F17" s="59">
        <v>-1</v>
      </c>
      <c r="G17" s="22">
        <f t="shared" si="1"/>
        <v>269296.08665899938</v>
      </c>
      <c r="H17" s="22">
        <f t="shared" si="0"/>
        <v>272887.87610477739</v>
      </c>
      <c r="I17" s="22">
        <f t="shared" si="0"/>
        <v>256938.54464039937</v>
      </c>
      <c r="J17" s="44">
        <f t="shared" si="2"/>
        <v>8328.7449482164757</v>
      </c>
      <c r="K17" s="45">
        <f t="shared" si="2"/>
        <v>8439.8312197353825</v>
      </c>
      <c r="L17" s="46">
        <f t="shared" si="2"/>
        <v>7946.5529270226607</v>
      </c>
      <c r="M17" s="44">
        <f t="shared" si="3"/>
        <v>-8328.7449482164757</v>
      </c>
      <c r="N17" s="45">
        <f t="shared" si="3"/>
        <v>-8439.8312197353825</v>
      </c>
      <c r="O17" s="46">
        <f t="shared" si="3"/>
        <v>-7946.5529270226607</v>
      </c>
      <c r="P17" s="40"/>
      <c r="Q17" s="40"/>
      <c r="R17" s="40"/>
    </row>
    <row r="18" spans="1:18" x14ac:dyDescent="0.4">
      <c r="A18" s="9">
        <v>9</v>
      </c>
      <c r="B18" s="5"/>
      <c r="C18" s="47"/>
      <c r="D18" s="57"/>
      <c r="E18" s="58"/>
      <c r="F18" s="59"/>
      <c r="G18" s="22" t="str">
        <f t="shared" si="1"/>
        <v/>
      </c>
      <c r="H18" s="22" t="str">
        <f t="shared" si="0"/>
        <v/>
      </c>
      <c r="I18" s="22" t="str">
        <f t="shared" si="0"/>
        <v/>
      </c>
      <c r="J18" s="44">
        <f t="shared" si="2"/>
        <v>8078.8825997699814</v>
      </c>
      <c r="K18" s="45">
        <f t="shared" si="2"/>
        <v>8186.6362831433216</v>
      </c>
      <c r="L18" s="46">
        <f t="shared" si="2"/>
        <v>7708.1563392119806</v>
      </c>
      <c r="M18" s="44" t="str">
        <f t="shared" si="3"/>
        <v/>
      </c>
      <c r="N18" s="45" t="str">
        <f t="shared" si="3"/>
        <v/>
      </c>
      <c r="O18" s="46" t="str">
        <f t="shared" si="3"/>
        <v/>
      </c>
      <c r="P18" s="40"/>
      <c r="Q18" s="40"/>
      <c r="R18" s="40"/>
    </row>
    <row r="19" spans="1:18" x14ac:dyDescent="0.4">
      <c r="A19" s="9">
        <v>10</v>
      </c>
      <c r="B19" s="5"/>
      <c r="C19" s="47"/>
      <c r="D19" s="57"/>
      <c r="E19" s="58"/>
      <c r="F19" s="59"/>
      <c r="G19" s="22" t="str">
        <f t="shared" si="1"/>
        <v/>
      </c>
      <c r="H19" s="22" t="str">
        <f t="shared" si="0"/>
        <v/>
      </c>
      <c r="I19" s="22" t="str">
        <f t="shared" si="0"/>
        <v/>
      </c>
      <c r="J19" s="44" t="str">
        <f t="shared" si="2"/>
        <v/>
      </c>
      <c r="K19" s="45" t="str">
        <f t="shared" si="2"/>
        <v/>
      </c>
      <c r="L19" s="46" t="str">
        <f t="shared" si="2"/>
        <v/>
      </c>
      <c r="M19" s="44" t="str">
        <f t="shared" si="3"/>
        <v/>
      </c>
      <c r="N19" s="45" t="str">
        <f t="shared" si="3"/>
        <v/>
      </c>
      <c r="O19" s="46" t="str">
        <f t="shared" si="3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57"/>
      <c r="E20" s="58"/>
      <c r="F20" s="59"/>
      <c r="G20" s="22" t="str">
        <f t="shared" si="1"/>
        <v/>
      </c>
      <c r="H20" s="22" t="str">
        <f t="shared" si="0"/>
        <v/>
      </c>
      <c r="I20" s="22" t="str">
        <f t="shared" si="0"/>
        <v/>
      </c>
      <c r="J20" s="44" t="str">
        <f t="shared" si="2"/>
        <v/>
      </c>
      <c r="K20" s="45" t="str">
        <f t="shared" si="2"/>
        <v/>
      </c>
      <c r="L20" s="46" t="str">
        <f t="shared" si="2"/>
        <v/>
      </c>
      <c r="M20" s="44" t="str">
        <f t="shared" si="3"/>
        <v/>
      </c>
      <c r="N20" s="45" t="str">
        <f t="shared" si="3"/>
        <v/>
      </c>
      <c r="O20" s="46" t="str">
        <f t="shared" si="3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57"/>
      <c r="E21" s="58"/>
      <c r="F21" s="59"/>
      <c r="G21" s="22" t="str">
        <f t="shared" si="1"/>
        <v/>
      </c>
      <c r="H21" s="22" t="str">
        <f t="shared" si="0"/>
        <v/>
      </c>
      <c r="I21" s="22" t="str">
        <f t="shared" si="0"/>
        <v/>
      </c>
      <c r="J21" s="44" t="str">
        <f t="shared" si="2"/>
        <v/>
      </c>
      <c r="K21" s="45" t="str">
        <f t="shared" si="2"/>
        <v/>
      </c>
      <c r="L21" s="46" t="str">
        <f t="shared" si="2"/>
        <v/>
      </c>
      <c r="M21" s="44" t="str">
        <f t="shared" si="3"/>
        <v/>
      </c>
      <c r="N21" s="45" t="str">
        <f t="shared" si="3"/>
        <v/>
      </c>
      <c r="O21" s="46" t="str">
        <f t="shared" si="3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57"/>
      <c r="E22" s="58"/>
      <c r="F22" s="59"/>
      <c r="G22" s="22" t="str">
        <f t="shared" si="1"/>
        <v/>
      </c>
      <c r="H22" s="22" t="str">
        <f t="shared" si="0"/>
        <v/>
      </c>
      <c r="I22" s="22" t="str">
        <f t="shared" si="0"/>
        <v/>
      </c>
      <c r="J22" s="44" t="str">
        <f t="shared" si="2"/>
        <v/>
      </c>
      <c r="K22" s="45" t="str">
        <f t="shared" si="2"/>
        <v/>
      </c>
      <c r="L22" s="46" t="str">
        <f t="shared" si="2"/>
        <v/>
      </c>
      <c r="M22" s="44" t="str">
        <f t="shared" si="3"/>
        <v/>
      </c>
      <c r="N22" s="45" t="str">
        <f t="shared" si="3"/>
        <v/>
      </c>
      <c r="O22" s="46" t="str">
        <f t="shared" si="3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57"/>
      <c r="E23" s="58"/>
      <c r="F23" s="59"/>
      <c r="G23" s="22" t="str">
        <f t="shared" si="1"/>
        <v/>
      </c>
      <c r="H23" s="22" t="str">
        <f t="shared" si="0"/>
        <v/>
      </c>
      <c r="I23" s="22" t="str">
        <f t="shared" si="0"/>
        <v/>
      </c>
      <c r="J23" s="44" t="str">
        <f t="shared" si="2"/>
        <v/>
      </c>
      <c r="K23" s="45" t="str">
        <f t="shared" si="2"/>
        <v/>
      </c>
      <c r="L23" s="46" t="str">
        <f t="shared" si="2"/>
        <v/>
      </c>
      <c r="M23" s="44" t="str">
        <f t="shared" si="3"/>
        <v/>
      </c>
      <c r="N23" s="45" t="str">
        <f t="shared" si="3"/>
        <v/>
      </c>
      <c r="O23" s="46" t="str">
        <f t="shared" si="3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57"/>
      <c r="E24" s="58"/>
      <c r="F24" s="80"/>
      <c r="G24" s="22" t="str">
        <f t="shared" si="1"/>
        <v/>
      </c>
      <c r="H24" s="22" t="str">
        <f t="shared" si="0"/>
        <v/>
      </c>
      <c r="I24" s="22" t="str">
        <f t="shared" si="0"/>
        <v/>
      </c>
      <c r="J24" s="44" t="str">
        <f t="shared" si="2"/>
        <v/>
      </c>
      <c r="K24" s="45" t="str">
        <f t="shared" si="2"/>
        <v/>
      </c>
      <c r="L24" s="46" t="str">
        <f t="shared" si="2"/>
        <v/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57"/>
      <c r="E25" s="58"/>
      <c r="F25" s="59"/>
      <c r="G25" s="22" t="str">
        <f t="shared" si="1"/>
        <v/>
      </c>
      <c r="H25" s="22" t="str">
        <f t="shared" si="0"/>
        <v/>
      </c>
      <c r="I25" s="22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57"/>
      <c r="E26" s="58"/>
      <c r="F26" s="59"/>
      <c r="G26" s="22" t="str">
        <f t="shared" si="1"/>
        <v/>
      </c>
      <c r="H26" s="22" t="str">
        <f t="shared" si="1"/>
        <v/>
      </c>
      <c r="I26" s="22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57"/>
      <c r="E27" s="58"/>
      <c r="F27" s="59"/>
      <c r="G27" s="22" t="str">
        <f t="shared" ref="G27:I42" si="4">IF(D27="","",G26+M27)</f>
        <v/>
      </c>
      <c r="H27" s="22" t="str">
        <f t="shared" si="4"/>
        <v/>
      </c>
      <c r="I27" s="22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57"/>
      <c r="E28" s="58"/>
      <c r="F28" s="59"/>
      <c r="G28" s="22" t="str">
        <f t="shared" si="4"/>
        <v/>
      </c>
      <c r="H28" s="22" t="str">
        <f t="shared" si="4"/>
        <v/>
      </c>
      <c r="I28" s="22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57"/>
      <c r="E29" s="58"/>
      <c r="F29" s="59"/>
      <c r="G29" s="22" t="str">
        <f t="shared" si="4"/>
        <v/>
      </c>
      <c r="H29" s="22" t="str">
        <f t="shared" si="4"/>
        <v/>
      </c>
      <c r="I29" s="22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57"/>
      <c r="E30" s="58"/>
      <c r="F30" s="80"/>
      <c r="G30" s="22" t="str">
        <f t="shared" si="4"/>
        <v/>
      </c>
      <c r="H30" s="22" t="str">
        <f t="shared" si="4"/>
        <v/>
      </c>
      <c r="I30" s="22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57"/>
      <c r="E31" s="58"/>
      <c r="F31" s="80"/>
      <c r="G31" s="22" t="str">
        <f t="shared" si="4"/>
        <v/>
      </c>
      <c r="H31" s="22" t="str">
        <f t="shared" si="4"/>
        <v/>
      </c>
      <c r="I31" s="22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57"/>
      <c r="E32" s="58"/>
      <c r="F32" s="59"/>
      <c r="G32" s="22" t="str">
        <f t="shared" si="4"/>
        <v/>
      </c>
      <c r="H32" s="22" t="str">
        <f t="shared" si="4"/>
        <v/>
      </c>
      <c r="I32" s="22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57"/>
      <c r="E33" s="58"/>
      <c r="F33" s="59"/>
      <c r="G33" s="22" t="str">
        <f t="shared" si="4"/>
        <v/>
      </c>
      <c r="H33" s="22" t="str">
        <f t="shared" si="4"/>
        <v/>
      </c>
      <c r="I33" s="22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57"/>
      <c r="E34" s="58"/>
      <c r="F34" s="59"/>
      <c r="G34" s="22" t="str">
        <f t="shared" si="4"/>
        <v/>
      </c>
      <c r="H34" s="22" t="str">
        <f t="shared" si="4"/>
        <v/>
      </c>
      <c r="I34" s="22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57"/>
      <c r="E35" s="58"/>
      <c r="F35" s="80"/>
      <c r="G35" s="22" t="str">
        <f t="shared" si="4"/>
        <v/>
      </c>
      <c r="H35" s="22" t="str">
        <f t="shared" si="4"/>
        <v/>
      </c>
      <c r="I35" s="22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57"/>
      <c r="E36" s="58"/>
      <c r="F36" s="80"/>
      <c r="G36" s="22" t="str">
        <f t="shared" si="4"/>
        <v/>
      </c>
      <c r="H36" s="22" t="str">
        <f t="shared" si="4"/>
        <v/>
      </c>
      <c r="I36" s="22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57"/>
      <c r="E37" s="58"/>
      <c r="F37" s="59"/>
      <c r="G37" s="22" t="str">
        <f t="shared" si="4"/>
        <v/>
      </c>
      <c r="H37" s="22" t="str">
        <f t="shared" si="4"/>
        <v/>
      </c>
      <c r="I37" s="22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57"/>
      <c r="E38" s="58"/>
      <c r="F38" s="59"/>
      <c r="G38" s="22" t="str">
        <f t="shared" si="4"/>
        <v/>
      </c>
      <c r="H38" s="22" t="str">
        <f t="shared" si="4"/>
        <v/>
      </c>
      <c r="I38" s="22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57"/>
      <c r="E39" s="58"/>
      <c r="F39" s="59"/>
      <c r="G39" s="22" t="str">
        <f t="shared" si="4"/>
        <v/>
      </c>
      <c r="H39" s="22" t="str">
        <f t="shared" si="4"/>
        <v/>
      </c>
      <c r="I39" s="22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57"/>
      <c r="E40" s="60"/>
      <c r="F40" s="59"/>
      <c r="G40" s="22" t="str">
        <f t="shared" si="4"/>
        <v/>
      </c>
      <c r="H40" s="22" t="str">
        <f t="shared" si="4"/>
        <v/>
      </c>
      <c r="I40" s="22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57"/>
      <c r="E41" s="60"/>
      <c r="F41" s="59"/>
      <c r="G41" s="22" t="str">
        <f t="shared" si="4"/>
        <v/>
      </c>
      <c r="H41" s="22" t="str">
        <f t="shared" si="4"/>
        <v/>
      </c>
      <c r="I41" s="22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57"/>
      <c r="E42" s="60"/>
      <c r="F42" s="80"/>
      <c r="G42" s="22" t="str">
        <f t="shared" si="4"/>
        <v/>
      </c>
      <c r="H42" s="22" t="str">
        <f t="shared" si="4"/>
        <v/>
      </c>
      <c r="I42" s="22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57"/>
      <c r="E43" s="60"/>
      <c r="F43" s="80"/>
      <c r="G43" s="22" t="str">
        <f t="shared" ref="G43:I58" si="7">IF(D43="","",G42+M43)</f>
        <v/>
      </c>
      <c r="H43" s="22" t="str">
        <f t="shared" si="7"/>
        <v/>
      </c>
      <c r="I43" s="22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 s="3">
        <v>35</v>
      </c>
      <c r="B44" s="5"/>
      <c r="C44" s="47"/>
      <c r="D44" s="57"/>
      <c r="E44" s="60"/>
      <c r="F44" s="59"/>
      <c r="G44" s="22" t="str">
        <f>IF(D44="","",G43+M44)</f>
        <v/>
      </c>
      <c r="H44" s="22" t="str">
        <f t="shared" si="7"/>
        <v/>
      </c>
      <c r="I44" s="22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57"/>
      <c r="E45" s="60"/>
      <c r="F45" s="59"/>
      <c r="G45" s="22" t="str">
        <f t="shared" ref="G45:I59" si="8">IF(D45="","",G44+M45)</f>
        <v/>
      </c>
      <c r="H45" s="22" t="str">
        <f t="shared" si="7"/>
        <v/>
      </c>
      <c r="I45" s="22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57"/>
      <c r="E46" s="58"/>
      <c r="F46" s="59"/>
      <c r="G46" s="22" t="str">
        <f t="shared" si="8"/>
        <v/>
      </c>
      <c r="H46" s="22" t="str">
        <f t="shared" si="7"/>
        <v/>
      </c>
      <c r="I46" s="22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57"/>
      <c r="E47" s="58"/>
      <c r="F47" s="59"/>
      <c r="G47" s="22" t="str">
        <f t="shared" si="8"/>
        <v/>
      </c>
      <c r="H47" s="22" t="str">
        <f t="shared" si="7"/>
        <v/>
      </c>
      <c r="I47" s="22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57"/>
      <c r="E48" s="58"/>
      <c r="F48" s="59"/>
      <c r="G48" s="22" t="str">
        <f t="shared" si="8"/>
        <v/>
      </c>
      <c r="H48" s="22" t="str">
        <f t="shared" si="7"/>
        <v/>
      </c>
      <c r="I48" s="22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57"/>
      <c r="E49" s="58"/>
      <c r="F49" s="59"/>
      <c r="G49" s="22" t="str">
        <f t="shared" si="8"/>
        <v/>
      </c>
      <c r="H49" s="22" t="str">
        <f t="shared" si="7"/>
        <v/>
      </c>
      <c r="I49" s="22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57"/>
      <c r="E50" s="58"/>
      <c r="F50" s="59"/>
      <c r="G50" s="22" t="str">
        <f t="shared" si="8"/>
        <v/>
      </c>
      <c r="H50" s="22" t="str">
        <f t="shared" si="7"/>
        <v/>
      </c>
      <c r="I50" s="22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57"/>
      <c r="E51" s="58"/>
      <c r="F51" s="59"/>
      <c r="G51" s="22" t="str">
        <f t="shared" si="8"/>
        <v/>
      </c>
      <c r="H51" s="22" t="str">
        <f t="shared" si="7"/>
        <v/>
      </c>
      <c r="I51" s="22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57"/>
      <c r="E52" s="58"/>
      <c r="F52" s="80"/>
      <c r="G52" s="22" t="str">
        <f t="shared" si="8"/>
        <v/>
      </c>
      <c r="H52" s="22" t="str">
        <f t="shared" si="7"/>
        <v/>
      </c>
      <c r="I52" s="22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57"/>
      <c r="E53" s="58"/>
      <c r="F53" s="59"/>
      <c r="G53" s="22" t="str">
        <f t="shared" si="8"/>
        <v/>
      </c>
      <c r="H53" s="22" t="str">
        <f t="shared" si="7"/>
        <v/>
      </c>
      <c r="I53" s="22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57"/>
      <c r="E54" s="58"/>
      <c r="F54" s="59"/>
      <c r="G54" s="22" t="str">
        <f t="shared" si="8"/>
        <v/>
      </c>
      <c r="H54" s="22" t="str">
        <f t="shared" si="7"/>
        <v/>
      </c>
      <c r="I54" s="22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57"/>
      <c r="E55" s="58"/>
      <c r="F55" s="59"/>
      <c r="G55" s="22" t="str">
        <f t="shared" si="8"/>
        <v/>
      </c>
      <c r="H55" s="22" t="str">
        <f t="shared" si="7"/>
        <v/>
      </c>
      <c r="I55" s="22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57"/>
      <c r="E56" s="58"/>
      <c r="F56" s="59"/>
      <c r="G56" s="22" t="str">
        <f t="shared" si="8"/>
        <v/>
      </c>
      <c r="H56" s="22" t="str">
        <f t="shared" si="7"/>
        <v/>
      </c>
      <c r="I56" s="22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57"/>
      <c r="E57" s="58"/>
      <c r="F57" s="59"/>
      <c r="G57" s="22" t="str">
        <f t="shared" si="8"/>
        <v/>
      </c>
      <c r="H57" s="22" t="str">
        <f t="shared" si="7"/>
        <v/>
      </c>
      <c r="I57" s="22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57"/>
      <c r="E58" s="58"/>
      <c r="F58" s="59"/>
      <c r="G58" s="22" t="str">
        <f t="shared" si="8"/>
        <v/>
      </c>
      <c r="H58" s="22" t="str">
        <f t="shared" si="7"/>
        <v/>
      </c>
      <c r="I58" s="22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61"/>
      <c r="E59" s="62"/>
      <c r="F59" s="63"/>
      <c r="G59" s="22" t="str">
        <f t="shared" si="8"/>
        <v/>
      </c>
      <c r="H59" s="22" t="str">
        <f t="shared" si="8"/>
        <v/>
      </c>
      <c r="I59" s="22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95" t="s">
        <v>5</v>
      </c>
      <c r="C60" s="96"/>
      <c r="D60" s="7">
        <f>COUNTIF(D10:D59,1.27)</f>
        <v>2</v>
      </c>
      <c r="E60" s="7">
        <f>COUNTIF(E10:E59,1.5)</f>
        <v>2</v>
      </c>
      <c r="F60" s="8">
        <f>COUNTIF(F10:F59,2)</f>
        <v>1</v>
      </c>
      <c r="G60" s="70">
        <f>M60+G9</f>
        <v>269296.08665899944</v>
      </c>
      <c r="H60" s="71">
        <f>N60+H9</f>
        <v>272887.87610477739</v>
      </c>
      <c r="I60" s="72">
        <f>O60+I9</f>
        <v>256938.54464039934</v>
      </c>
      <c r="J60" s="67" t="s">
        <v>32</v>
      </c>
      <c r="K60" s="68">
        <f>B59-B10</f>
        <v>-37831</v>
      </c>
      <c r="L60" s="69" t="s">
        <v>33</v>
      </c>
      <c r="M60" s="82">
        <f>SUM(M10:M59)</f>
        <v>-30703.91334100056</v>
      </c>
      <c r="N60" s="83">
        <f>SUM(N10:N59)</f>
        <v>-27112.123895222634</v>
      </c>
      <c r="O60" s="84">
        <f>SUM(O10:O59)</f>
        <v>-43061.455359600659</v>
      </c>
    </row>
    <row r="61" spans="1:15" ht="19.5" thickBot="1" x14ac:dyDescent="0.45">
      <c r="A61" s="9"/>
      <c r="B61" s="89" t="s">
        <v>6</v>
      </c>
      <c r="C61" s="90"/>
      <c r="D61" s="7">
        <f>COUNTIF(D10:D59,-1)</f>
        <v>6</v>
      </c>
      <c r="E61" s="7">
        <f>COUNTIF(E10:E59,-1)</f>
        <v>6</v>
      </c>
      <c r="F61" s="8">
        <f>COUNTIF(F10:F59,-1)</f>
        <v>7</v>
      </c>
      <c r="G61" s="87" t="s">
        <v>31</v>
      </c>
      <c r="H61" s="88"/>
      <c r="I61" s="94"/>
      <c r="J61" s="87" t="s">
        <v>34</v>
      </c>
      <c r="K61" s="88"/>
      <c r="L61" s="94"/>
      <c r="M61" s="9"/>
      <c r="N61" s="3"/>
      <c r="O61" s="4"/>
    </row>
    <row r="62" spans="1:15" ht="19.5" thickBot="1" x14ac:dyDescent="0.45">
      <c r="A62" s="9"/>
      <c r="B62" s="89" t="s">
        <v>36</v>
      </c>
      <c r="C62" s="90"/>
      <c r="D62" s="7">
        <f>COUNTIF(D10:D59,0)</f>
        <v>0</v>
      </c>
      <c r="E62" s="7">
        <f>COUNTIF(E10:E59,0)</f>
        <v>0</v>
      </c>
      <c r="F62" s="7">
        <f>COUNTIF(F10:F59,0)</f>
        <v>0</v>
      </c>
      <c r="G62" s="76">
        <f>G60/G9</f>
        <v>0.89765362219666478</v>
      </c>
      <c r="H62" s="77">
        <f t="shared" ref="H62" si="9">H60/H9</f>
        <v>0.90962625368259131</v>
      </c>
      <c r="I62" s="78">
        <f>I60/I9</f>
        <v>0.85646181546799782</v>
      </c>
      <c r="J62" s="65">
        <f>(G62-100%)*30/K60</f>
        <v>8.1160723589121538E-5</v>
      </c>
      <c r="K62" s="65">
        <f>(H62-100%)*30/K60</f>
        <v>7.1666421440677239E-5</v>
      </c>
      <c r="L62" s="66">
        <f>(I62-100%)*30/K60</f>
        <v>1.138258448351898E-4</v>
      </c>
      <c r="M62" s="10"/>
      <c r="N62" s="2"/>
      <c r="O62" s="11"/>
    </row>
    <row r="63" spans="1:15" ht="19.5" thickBot="1" x14ac:dyDescent="0.45">
      <c r="A63" s="3"/>
      <c r="B63" s="87" t="s">
        <v>4</v>
      </c>
      <c r="C63" s="88"/>
      <c r="D63" s="79">
        <f t="shared" ref="D63:E63" si="10">D60/(D60+D61+D62)</f>
        <v>0.25</v>
      </c>
      <c r="E63" s="74">
        <f t="shared" si="10"/>
        <v>0.25</v>
      </c>
      <c r="F63" s="75">
        <f>F60/(F60+F61+F62)</f>
        <v>0.125</v>
      </c>
    </row>
    <row r="65" spans="4:6" x14ac:dyDescent="0.4">
      <c r="D65" s="73"/>
      <c r="E65" s="73"/>
      <c r="F65" s="73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7370-1C2F-4705-9B77-E12259CBE77E}">
  <dimension ref="A1:A153"/>
  <sheetViews>
    <sheetView topLeftCell="A147" zoomScale="80" zoomScaleNormal="80" workbookViewId="0">
      <selection activeCell="A153" sqref="A153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42</v>
      </c>
    </row>
    <row r="26" spans="1:1" x14ac:dyDescent="0.4">
      <c r="A26" s="53" t="s">
        <v>43</v>
      </c>
    </row>
    <row r="51" spans="1:1" x14ac:dyDescent="0.4">
      <c r="A51" s="53" t="s">
        <v>44</v>
      </c>
    </row>
    <row r="76" spans="1:1" x14ac:dyDescent="0.4">
      <c r="A76" s="53" t="s">
        <v>48</v>
      </c>
    </row>
    <row r="101" spans="1:1" x14ac:dyDescent="0.4">
      <c r="A101" s="53" t="s">
        <v>49</v>
      </c>
    </row>
    <row r="127" spans="1:1" x14ac:dyDescent="0.4">
      <c r="A127" s="53" t="s">
        <v>50</v>
      </c>
    </row>
    <row r="153" spans="1:1" x14ac:dyDescent="0.4">
      <c r="A153" s="53" t="s">
        <v>51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topLeftCell="A12" zoomScale="145" zoomScaleSheetLayoutView="100" workbookViewId="0">
      <selection activeCell="A22" sqref="A22:J2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27</v>
      </c>
    </row>
    <row r="2" spans="1:10" x14ac:dyDescent="0.4">
      <c r="A2" s="52" t="s">
        <v>52</v>
      </c>
    </row>
    <row r="3" spans="1:10" x14ac:dyDescent="0.4">
      <c r="A3" s="52" t="s">
        <v>54</v>
      </c>
    </row>
    <row r="4" spans="1:10" x14ac:dyDescent="0.4">
      <c r="A4" s="52" t="s">
        <v>53</v>
      </c>
    </row>
    <row r="5" spans="1:10" x14ac:dyDescent="0.4">
      <c r="A5" s="52" t="s">
        <v>55</v>
      </c>
    </row>
    <row r="7" spans="1:10" x14ac:dyDescent="0.4">
      <c r="A7" s="81" t="s">
        <v>56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x14ac:dyDescent="0.4">
      <c r="A8" s="81"/>
      <c r="B8" s="81"/>
      <c r="C8" s="81"/>
      <c r="D8" s="81"/>
      <c r="E8" s="81"/>
      <c r="F8" s="81"/>
      <c r="H8" s="81"/>
      <c r="I8" s="81"/>
      <c r="J8" s="81"/>
    </row>
    <row r="9" spans="1:10" x14ac:dyDescent="0.4">
      <c r="A9" s="81"/>
      <c r="B9" s="81"/>
      <c r="C9" s="81"/>
      <c r="D9" s="81"/>
      <c r="E9" s="81"/>
      <c r="F9" s="81"/>
      <c r="G9" s="81"/>
      <c r="H9" s="81"/>
      <c r="I9" s="81"/>
      <c r="J9" s="81"/>
    </row>
    <row r="11" spans="1:10" x14ac:dyDescent="0.4">
      <c r="A11" s="52" t="s">
        <v>28</v>
      </c>
    </row>
    <row r="12" spans="1:10" x14ac:dyDescent="0.4">
      <c r="A12" s="97" t="s">
        <v>57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4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4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4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4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4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4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x14ac:dyDescent="0.4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1" spans="1:10" x14ac:dyDescent="0.4">
      <c r="A21" s="52" t="s">
        <v>29</v>
      </c>
    </row>
    <row r="22" spans="1:10" x14ac:dyDescent="0.4">
      <c r="A22" s="97" t="s">
        <v>58</v>
      </c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4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4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4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4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4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x14ac:dyDescent="0.4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x14ac:dyDescent="0.4">
      <c r="A29" s="97"/>
      <c r="B29" s="97"/>
      <c r="C29" s="97"/>
      <c r="D29" s="97"/>
      <c r="E29" s="97"/>
      <c r="F29" s="97"/>
      <c r="G29" s="97"/>
      <c r="H29" s="97"/>
      <c r="I29" s="97"/>
      <c r="J29" s="97"/>
    </row>
  </sheetData>
  <mergeCells count="2">
    <mergeCell ref="A12:J19"/>
    <mergeCell ref="A22:J29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D16" sqref="D16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 t="s">
        <v>41</v>
      </c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22</v>
      </c>
      <c r="C4" s="37" t="s">
        <v>38</v>
      </c>
      <c r="D4" s="38">
        <v>44231</v>
      </c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検証シート１</vt:lpstr>
      <vt:lpstr>画像１</vt:lpstr>
      <vt:lpstr>検証シート 2</vt:lpstr>
      <vt:lpstr>画像2</vt:lpstr>
      <vt:lpstr>検証シート ３</vt:lpstr>
      <vt:lpstr>画像３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2021-02-06T10:41:15Z</dcterms:modified>
</cp:coreProperties>
</file>