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0A37BBBC-255F-481D-AB01-2B212CA5FA12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検証シート１" sheetId="1" r:id="rId1"/>
    <sheet name="画像１" sheetId="6" r:id="rId2"/>
    <sheet name="検証シート 2" sheetId="7" r:id="rId3"/>
    <sheet name="画像2" sheetId="8" r:id="rId4"/>
    <sheet name="検証シート ３" sheetId="9" r:id="rId5"/>
    <sheet name="画像３" sheetId="10" r:id="rId6"/>
    <sheet name="気づき" sheetId="5" r:id="rId7"/>
    <sheet name="検証終了通貨" sheetId="2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9" l="1"/>
  <c r="E62" i="9"/>
  <c r="D62" i="9"/>
  <c r="F61" i="9"/>
  <c r="E61" i="9"/>
  <c r="D61" i="9"/>
  <c r="K60" i="9"/>
  <c r="F60" i="9"/>
  <c r="E60" i="9"/>
  <c r="D60" i="9"/>
  <c r="O59" i="9"/>
  <c r="N59" i="9"/>
  <c r="M59" i="9"/>
  <c r="I59" i="9"/>
  <c r="H59" i="9"/>
  <c r="G59" i="9"/>
  <c r="O58" i="9"/>
  <c r="N58" i="9"/>
  <c r="M58" i="9"/>
  <c r="I58" i="9"/>
  <c r="L59" i="9" s="1"/>
  <c r="H58" i="9"/>
  <c r="K59" i="9" s="1"/>
  <c r="G58" i="9"/>
  <c r="J59" i="9" s="1"/>
  <c r="O57" i="9"/>
  <c r="N57" i="9"/>
  <c r="M57" i="9"/>
  <c r="I57" i="9"/>
  <c r="L58" i="9" s="1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I54" i="9"/>
  <c r="L55" i="9" s="1"/>
  <c r="H54" i="9"/>
  <c r="K55" i="9" s="1"/>
  <c r="G54" i="9"/>
  <c r="J55" i="9" s="1"/>
  <c r="O53" i="9"/>
  <c r="N53" i="9"/>
  <c r="M53" i="9"/>
  <c r="I53" i="9"/>
  <c r="L54" i="9" s="1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I46" i="9"/>
  <c r="L47" i="9" s="1"/>
  <c r="H46" i="9"/>
  <c r="K47" i="9" s="1"/>
  <c r="G46" i="9"/>
  <c r="J47" i="9" s="1"/>
  <c r="O45" i="9"/>
  <c r="N45" i="9"/>
  <c r="M45" i="9"/>
  <c r="I45" i="9"/>
  <c r="L46" i="9" s="1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I42" i="9"/>
  <c r="L43" i="9" s="1"/>
  <c r="H42" i="9"/>
  <c r="K43" i="9" s="1"/>
  <c r="G42" i="9"/>
  <c r="J43" i="9" s="1"/>
  <c r="O41" i="9"/>
  <c r="N41" i="9"/>
  <c r="M41" i="9"/>
  <c r="I41" i="9"/>
  <c r="L42" i="9" s="1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I38" i="9"/>
  <c r="L39" i="9" s="1"/>
  <c r="H38" i="9"/>
  <c r="K39" i="9" s="1"/>
  <c r="G38" i="9"/>
  <c r="J39" i="9" s="1"/>
  <c r="O37" i="9"/>
  <c r="N37" i="9"/>
  <c r="M37" i="9"/>
  <c r="I37" i="9"/>
  <c r="L38" i="9" s="1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I34" i="9"/>
  <c r="L35" i="9" s="1"/>
  <c r="H34" i="9"/>
  <c r="K35" i="9" s="1"/>
  <c r="G34" i="9"/>
  <c r="J35" i="9" s="1"/>
  <c r="O33" i="9"/>
  <c r="N33" i="9"/>
  <c r="M33" i="9"/>
  <c r="I33" i="9"/>
  <c r="L34" i="9" s="1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I30" i="9"/>
  <c r="L31" i="9" s="1"/>
  <c r="H30" i="9"/>
  <c r="K31" i="9" s="1"/>
  <c r="G30" i="9"/>
  <c r="J31" i="9" s="1"/>
  <c r="O29" i="9"/>
  <c r="N29" i="9"/>
  <c r="M29" i="9"/>
  <c r="I29" i="9"/>
  <c r="L30" i="9" s="1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I26" i="9"/>
  <c r="L27" i="9" s="1"/>
  <c r="H26" i="9"/>
  <c r="K27" i="9" s="1"/>
  <c r="G26" i="9"/>
  <c r="J27" i="9" s="1"/>
  <c r="O25" i="9"/>
  <c r="N25" i="9"/>
  <c r="M25" i="9"/>
  <c r="I25" i="9"/>
  <c r="L26" i="9" s="1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I23" i="9" s="1"/>
  <c r="L24" i="9" s="1"/>
  <c r="N23" i="9"/>
  <c r="H23" i="9" s="1"/>
  <c r="K24" i="9" s="1"/>
  <c r="M23" i="9"/>
  <c r="G23" i="9" s="1"/>
  <c r="J24" i="9" s="1"/>
  <c r="O22" i="9"/>
  <c r="I22" i="9" s="1"/>
  <c r="L23" i="9" s="1"/>
  <c r="N22" i="9"/>
  <c r="M22" i="9"/>
  <c r="G22" i="9" s="1"/>
  <c r="J23" i="9" s="1"/>
  <c r="H22" i="9"/>
  <c r="K23" i="9" s="1"/>
  <c r="O21" i="9"/>
  <c r="I21" i="9" s="1"/>
  <c r="L22" i="9" s="1"/>
  <c r="N21" i="9"/>
  <c r="M21" i="9"/>
  <c r="G21" i="9" s="1"/>
  <c r="J22" i="9" s="1"/>
  <c r="H21" i="9"/>
  <c r="K22" i="9" s="1"/>
  <c r="O20" i="9"/>
  <c r="I20" i="9" s="1"/>
  <c r="L21" i="9" s="1"/>
  <c r="N20" i="9"/>
  <c r="M20" i="9"/>
  <c r="G20" i="9" s="1"/>
  <c r="J21" i="9" s="1"/>
  <c r="H20" i="9"/>
  <c r="K21" i="9" s="1"/>
  <c r="O19" i="9"/>
  <c r="I19" i="9" s="1"/>
  <c r="L20" i="9" s="1"/>
  <c r="N19" i="9"/>
  <c r="M19" i="9"/>
  <c r="G19" i="9" s="1"/>
  <c r="J20" i="9" s="1"/>
  <c r="H19" i="9"/>
  <c r="K20" i="9" s="1"/>
  <c r="O18" i="9"/>
  <c r="I18" i="9" s="1"/>
  <c r="L19" i="9" s="1"/>
  <c r="N18" i="9"/>
  <c r="M18" i="9"/>
  <c r="H18" i="9"/>
  <c r="K19" i="9" s="1"/>
  <c r="G18" i="9"/>
  <c r="J19" i="9" s="1"/>
  <c r="O17" i="9"/>
  <c r="I17" i="9" s="1"/>
  <c r="L18" i="9" s="1"/>
  <c r="N17" i="9"/>
  <c r="M17" i="9"/>
  <c r="G17" i="9" s="1"/>
  <c r="J18" i="9" s="1"/>
  <c r="H17" i="9"/>
  <c r="K18" i="9" s="1"/>
  <c r="O16" i="9"/>
  <c r="I16" i="9" s="1"/>
  <c r="L17" i="9" s="1"/>
  <c r="N16" i="9"/>
  <c r="M16" i="9"/>
  <c r="G16" i="9" s="1"/>
  <c r="J17" i="9" s="1"/>
  <c r="H16" i="9"/>
  <c r="K17" i="9" s="1"/>
  <c r="O15" i="9"/>
  <c r="I15" i="9" s="1"/>
  <c r="L16" i="9" s="1"/>
  <c r="N15" i="9"/>
  <c r="M15" i="9"/>
  <c r="G15" i="9" s="1"/>
  <c r="J16" i="9" s="1"/>
  <c r="H15" i="9"/>
  <c r="K16" i="9" s="1"/>
  <c r="O14" i="9"/>
  <c r="I14" i="9" s="1"/>
  <c r="L15" i="9" s="1"/>
  <c r="N14" i="9"/>
  <c r="M14" i="9"/>
  <c r="G14" i="9" s="1"/>
  <c r="J15" i="9" s="1"/>
  <c r="H14" i="9"/>
  <c r="K15" i="9" s="1"/>
  <c r="O13" i="9"/>
  <c r="N13" i="9"/>
  <c r="H13" i="9" s="1"/>
  <c r="K14" i="9" s="1"/>
  <c r="M13" i="9"/>
  <c r="I13" i="9"/>
  <c r="L14" i="9" s="1"/>
  <c r="G13" i="9"/>
  <c r="J14" i="9" s="1"/>
  <c r="O12" i="9"/>
  <c r="N12" i="9"/>
  <c r="H12" i="9" s="1"/>
  <c r="K13" i="9" s="1"/>
  <c r="M12" i="9"/>
  <c r="I12" i="9"/>
  <c r="L13" i="9" s="1"/>
  <c r="G12" i="9"/>
  <c r="J13" i="9" s="1"/>
  <c r="O11" i="9"/>
  <c r="I11" i="9" s="1"/>
  <c r="L12" i="9" s="1"/>
  <c r="N11" i="9"/>
  <c r="M11" i="9"/>
  <c r="G11" i="9" s="1"/>
  <c r="J12" i="9" s="1"/>
  <c r="H11" i="9"/>
  <c r="K12" i="9" s="1"/>
  <c r="O10" i="9"/>
  <c r="N10" i="9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N60" i="9" l="1"/>
  <c r="H60" i="9" s="1"/>
  <c r="H62" i="9" s="1"/>
  <c r="K62" i="9" s="1"/>
  <c r="O60" i="9"/>
  <c r="I60" i="9" s="1"/>
  <c r="I62" i="9" s="1"/>
  <c r="L62" i="9" s="1"/>
  <c r="E63" i="9"/>
  <c r="M60" i="9"/>
  <c r="G60" i="9" s="1"/>
  <c r="G62" i="9" s="1"/>
  <c r="J62" i="9" s="1"/>
  <c r="D63" i="9"/>
  <c r="F63" i="9"/>
  <c r="F62" i="7" l="1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L58" i="7"/>
  <c r="I58" i="7"/>
  <c r="L59" i="7" s="1"/>
  <c r="H58" i="7"/>
  <c r="K59" i="7" s="1"/>
  <c r="G58" i="7"/>
  <c r="J59" i="7" s="1"/>
  <c r="O57" i="7"/>
  <c r="N57" i="7"/>
  <c r="M57" i="7"/>
  <c r="I57" i="7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I42" i="7"/>
  <c r="L43" i="7" s="1"/>
  <c r="H42" i="7"/>
  <c r="K43" i="7" s="1"/>
  <c r="G42" i="7"/>
  <c r="J43" i="7" s="1"/>
  <c r="O41" i="7"/>
  <c r="N41" i="7"/>
  <c r="M41" i="7"/>
  <c r="I41" i="7"/>
  <c r="L42" i="7" s="1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I15" i="7" s="1"/>
  <c r="L16" i="7" s="1"/>
  <c r="N15" i="7"/>
  <c r="M15" i="7"/>
  <c r="G15" i="7" s="1"/>
  <c r="J16" i="7" s="1"/>
  <c r="H15" i="7"/>
  <c r="K16" i="7" s="1"/>
  <c r="O14" i="7"/>
  <c r="I14" i="7" s="1"/>
  <c r="L15" i="7" s="1"/>
  <c r="N14" i="7"/>
  <c r="M14" i="7"/>
  <c r="G14" i="7" s="1"/>
  <c r="J15" i="7" s="1"/>
  <c r="H14" i="7"/>
  <c r="K15" i="7" s="1"/>
  <c r="O13" i="7"/>
  <c r="N13" i="7"/>
  <c r="H13" i="7" s="1"/>
  <c r="K14" i="7" s="1"/>
  <c r="M13" i="7"/>
  <c r="G13" i="7" s="1"/>
  <c r="J14" i="7" s="1"/>
  <c r="I13" i="7"/>
  <c r="L14" i="7" s="1"/>
  <c r="O12" i="7"/>
  <c r="I12" i="7" s="1"/>
  <c r="L13" i="7" s="1"/>
  <c r="N12" i="7"/>
  <c r="M12" i="7"/>
  <c r="H12" i="7"/>
  <c r="K13" i="7" s="1"/>
  <c r="G12" i="7"/>
  <c r="J13" i="7" s="1"/>
  <c r="O11" i="7"/>
  <c r="N11" i="7"/>
  <c r="M11" i="7"/>
  <c r="G11" i="7" s="1"/>
  <c r="J12" i="7" s="1"/>
  <c r="I11" i="7"/>
  <c r="L12" i="7" s="1"/>
  <c r="H11" i="7"/>
  <c r="K12" i="7" s="1"/>
  <c r="O10" i="7"/>
  <c r="N10" i="7"/>
  <c r="M10" i="7"/>
  <c r="L10" i="7"/>
  <c r="I10" i="7"/>
  <c r="L11" i="7" s="1"/>
  <c r="H10" i="7"/>
  <c r="K11" i="7" s="1"/>
  <c r="G10" i="7"/>
  <c r="J11" i="7" s="1"/>
  <c r="I9" i="7"/>
  <c r="H9" i="7"/>
  <c r="K10" i="7" s="1"/>
  <c r="G9" i="7"/>
  <c r="J10" i="7" s="1"/>
  <c r="F60" i="1"/>
  <c r="D60" i="1"/>
  <c r="N60" i="7" l="1"/>
  <c r="H60" i="7" s="1"/>
  <c r="H62" i="7" s="1"/>
  <c r="K62" i="7" s="1"/>
  <c r="E63" i="7"/>
  <c r="O60" i="7"/>
  <c r="I60" i="7" s="1"/>
  <c r="I62" i="7" s="1"/>
  <c r="L62" i="7" s="1"/>
  <c r="M60" i="7"/>
  <c r="G60" i="7" s="1"/>
  <c r="G62" i="7" s="1"/>
  <c r="J62" i="7" s="1"/>
  <c r="D63" i="7"/>
  <c r="F63" i="7"/>
  <c r="D62" i="1"/>
  <c r="E62" i="1"/>
  <c r="F62" i="1"/>
  <c r="K60" i="1"/>
  <c r="E60" i="1"/>
  <c r="I9" i="1" l="1"/>
  <c r="H9" i="1"/>
  <c r="G9" i="1"/>
  <c r="F61" i="1"/>
  <c r="F63" i="1" s="1"/>
  <c r="E61" i="1"/>
  <c r="E63" i="1" s="1"/>
  <c r="D61" i="1"/>
  <c r="D63" i="1" s="1"/>
  <c r="J10" i="1" l="1"/>
  <c r="M10" i="1" s="1"/>
  <c r="K10" i="1"/>
  <c r="N10" i="1" s="1"/>
  <c r="L10" i="1"/>
  <c r="O10" i="1" s="1"/>
  <c r="G10" i="1" l="1"/>
  <c r="J11" i="1" s="1"/>
  <c r="M11" i="1" s="1"/>
  <c r="I10" i="1"/>
  <c r="L11" i="1" s="1"/>
  <c r="O11" i="1" s="1"/>
  <c r="H10" i="1"/>
  <c r="K11" i="1" s="1"/>
  <c r="N11" i="1" s="1"/>
  <c r="H11" i="1" s="1"/>
  <c r="G11" i="1" l="1"/>
  <c r="J12" i="1" s="1"/>
  <c r="M12" i="1" s="1"/>
  <c r="I11" i="1"/>
  <c r="L12" i="1" l="1"/>
  <c r="O12" i="1" s="1"/>
  <c r="G12" i="1"/>
  <c r="K12" i="1"/>
  <c r="N12" i="1" s="1"/>
  <c r="H12" i="1" l="1"/>
  <c r="K13" i="1" s="1"/>
  <c r="N13" i="1" s="1"/>
  <c r="H13" i="1" s="1"/>
  <c r="I12" i="1"/>
  <c r="L13" i="1" s="1"/>
  <c r="O13" i="1" s="1"/>
  <c r="I13" i="1" s="1"/>
  <c r="J13" i="1"/>
  <c r="M13" i="1" s="1"/>
  <c r="G13" i="1" l="1"/>
  <c r="L14" i="1"/>
  <c r="O14" i="1" s="1"/>
  <c r="I14" i="1" s="1"/>
  <c r="K14" i="1"/>
  <c r="N14" i="1" s="1"/>
  <c r="L15" i="1" l="1"/>
  <c r="O15" i="1" s="1"/>
  <c r="I15" i="1" s="1"/>
  <c r="J14" i="1"/>
  <c r="M14" i="1" s="1"/>
  <c r="H14" i="1"/>
  <c r="G14" i="1" l="1"/>
  <c r="J15" i="1" s="1"/>
  <c r="M15" i="1" s="1"/>
  <c r="G15" i="1" s="1"/>
  <c r="L16" i="1"/>
  <c r="O16" i="1" s="1"/>
  <c r="I16" i="1" s="1"/>
  <c r="K15" i="1"/>
  <c r="N15" i="1" s="1"/>
  <c r="H15" i="1" l="1"/>
  <c r="K16" i="1" s="1"/>
  <c r="N16" i="1" s="1"/>
  <c r="H16" i="1" s="1"/>
  <c r="L17" i="1"/>
  <c r="O17" i="1" s="1"/>
  <c r="I17" i="1" s="1"/>
  <c r="J16" i="1"/>
  <c r="M16" i="1" s="1"/>
  <c r="G16" i="1" s="1"/>
  <c r="J17" i="1" l="1"/>
  <c r="M17" i="1" s="1"/>
  <c r="G17" i="1" s="1"/>
  <c r="K17" i="1"/>
  <c r="N17" i="1" s="1"/>
  <c r="H17" i="1" s="1"/>
  <c r="L18" i="1"/>
  <c r="O18" i="1" s="1"/>
  <c r="I18" i="1" s="1"/>
  <c r="L19" i="1" l="1"/>
  <c r="O19" i="1" s="1"/>
  <c r="I19" i="1" s="1"/>
  <c r="K18" i="1"/>
  <c r="N18" i="1" s="1"/>
  <c r="H18" i="1" s="1"/>
  <c r="J18" i="1"/>
  <c r="M18" i="1" s="1"/>
  <c r="G18" i="1" s="1"/>
  <c r="J19" i="1" l="1"/>
  <c r="M19" i="1" s="1"/>
  <c r="G19" i="1" s="1"/>
  <c r="K19" i="1"/>
  <c r="N19" i="1" s="1"/>
  <c r="H19" i="1" s="1"/>
  <c r="L20" i="1"/>
  <c r="O20" i="1" s="1"/>
  <c r="I20" i="1" s="1"/>
  <c r="L21" i="1" l="1"/>
  <c r="O21" i="1" s="1"/>
  <c r="I21" i="1" s="1"/>
  <c r="K20" i="1"/>
  <c r="N20" i="1" s="1"/>
  <c r="H20" i="1" s="1"/>
  <c r="J20" i="1"/>
  <c r="M20" i="1" s="1"/>
  <c r="G20" i="1" s="1"/>
  <c r="J21" i="1" l="1"/>
  <c r="M21" i="1" s="1"/>
  <c r="G21" i="1" s="1"/>
  <c r="K21" i="1"/>
  <c r="N21" i="1" s="1"/>
  <c r="H21" i="1" s="1"/>
  <c r="L22" i="1"/>
  <c r="O22" i="1" s="1"/>
  <c r="I22" i="1" s="1"/>
  <c r="L23" i="1" l="1"/>
  <c r="O23" i="1" s="1"/>
  <c r="I23" i="1" s="1"/>
  <c r="K22" i="1"/>
  <c r="N22" i="1" s="1"/>
  <c r="H22" i="1" s="1"/>
  <c r="J22" i="1"/>
  <c r="M22" i="1" s="1"/>
  <c r="G22" i="1" s="1"/>
  <c r="J23" i="1" l="1"/>
  <c r="M23" i="1" s="1"/>
  <c r="G23" i="1" s="1"/>
  <c r="K23" i="1"/>
  <c r="N23" i="1" s="1"/>
  <c r="H23" i="1" s="1"/>
  <c r="L24" i="1"/>
  <c r="O24" i="1" s="1"/>
  <c r="I24" i="1" s="1"/>
  <c r="L25" i="1" l="1"/>
  <c r="O25" i="1" s="1"/>
  <c r="I25" i="1" s="1"/>
  <c r="K24" i="1"/>
  <c r="N24" i="1" s="1"/>
  <c r="H24" i="1" s="1"/>
  <c r="J24" i="1"/>
  <c r="M24" i="1" s="1"/>
  <c r="G24" i="1" s="1"/>
  <c r="J25" i="1" l="1"/>
  <c r="M25" i="1" s="1"/>
  <c r="G25" i="1" s="1"/>
  <c r="K25" i="1"/>
  <c r="N25" i="1" s="1"/>
  <c r="H25" i="1" s="1"/>
  <c r="L26" i="1"/>
  <c r="O26" i="1" s="1"/>
  <c r="I26" i="1" s="1"/>
  <c r="L27" i="1" l="1"/>
  <c r="O27" i="1" s="1"/>
  <c r="I27" i="1" s="1"/>
  <c r="K26" i="1"/>
  <c r="N26" i="1" s="1"/>
  <c r="H26" i="1" s="1"/>
  <c r="J26" i="1"/>
  <c r="M26" i="1" s="1"/>
  <c r="G26" i="1" s="1"/>
  <c r="J27" i="1" l="1"/>
  <c r="M27" i="1" s="1"/>
  <c r="G27" i="1" s="1"/>
  <c r="K27" i="1"/>
  <c r="N27" i="1" s="1"/>
  <c r="H27" i="1" s="1"/>
  <c r="L28" i="1"/>
  <c r="O28" i="1" s="1"/>
  <c r="I28" i="1" s="1"/>
  <c r="L29" i="1" l="1"/>
  <c r="O29" i="1" s="1"/>
  <c r="I29" i="1" s="1"/>
  <c r="K28" i="1"/>
  <c r="N28" i="1" s="1"/>
  <c r="H28" i="1" s="1"/>
  <c r="J28" i="1"/>
  <c r="M28" i="1" s="1"/>
  <c r="G28" i="1" s="1"/>
  <c r="J29" i="1" l="1"/>
  <c r="M29" i="1" s="1"/>
  <c r="G29" i="1" s="1"/>
  <c r="K29" i="1"/>
  <c r="N29" i="1" s="1"/>
  <c r="H29" i="1" s="1"/>
  <c r="L30" i="1"/>
  <c r="O30" i="1" s="1"/>
  <c r="I30" i="1" s="1"/>
  <c r="L31" i="1" l="1"/>
  <c r="O31" i="1" s="1"/>
  <c r="I31" i="1" s="1"/>
  <c r="K30" i="1"/>
  <c r="N30" i="1" s="1"/>
  <c r="H30" i="1" s="1"/>
  <c r="J30" i="1"/>
  <c r="M30" i="1" s="1"/>
  <c r="G30" i="1" s="1"/>
  <c r="J31" i="1" l="1"/>
  <c r="M31" i="1" s="1"/>
  <c r="G31" i="1" s="1"/>
  <c r="K31" i="1"/>
  <c r="N31" i="1" s="1"/>
  <c r="H31" i="1" s="1"/>
  <c r="L32" i="1"/>
  <c r="O32" i="1" s="1"/>
  <c r="I32" i="1" s="1"/>
  <c r="L33" i="1" l="1"/>
  <c r="O33" i="1" s="1"/>
  <c r="I33" i="1" s="1"/>
  <c r="K32" i="1"/>
  <c r="N32" i="1" s="1"/>
  <c r="H32" i="1" s="1"/>
  <c r="J32" i="1"/>
  <c r="M32" i="1" s="1"/>
  <c r="G32" i="1" s="1"/>
  <c r="J33" i="1" l="1"/>
  <c r="M33" i="1" s="1"/>
  <c r="G33" i="1" s="1"/>
  <c r="K33" i="1"/>
  <c r="N33" i="1" s="1"/>
  <c r="H33" i="1" s="1"/>
  <c r="L34" i="1"/>
  <c r="O34" i="1" s="1"/>
  <c r="I34" i="1" s="1"/>
  <c r="L35" i="1" l="1"/>
  <c r="O35" i="1" s="1"/>
  <c r="I35" i="1" s="1"/>
  <c r="K34" i="1"/>
  <c r="N34" i="1" s="1"/>
  <c r="H34" i="1" s="1"/>
  <c r="J34" i="1"/>
  <c r="M34" i="1" s="1"/>
  <c r="G34" i="1" s="1"/>
  <c r="J35" i="1" l="1"/>
  <c r="M35" i="1" s="1"/>
  <c r="G35" i="1" s="1"/>
  <c r="K35" i="1"/>
  <c r="N35" i="1" s="1"/>
  <c r="H35" i="1" s="1"/>
  <c r="L36" i="1"/>
  <c r="O36" i="1" s="1"/>
  <c r="I36" i="1" s="1"/>
  <c r="L37" i="1" l="1"/>
  <c r="O37" i="1" s="1"/>
  <c r="I37" i="1" s="1"/>
  <c r="K36" i="1"/>
  <c r="N36" i="1" s="1"/>
  <c r="H36" i="1" s="1"/>
  <c r="J36" i="1"/>
  <c r="M36" i="1" s="1"/>
  <c r="G36" i="1" s="1"/>
  <c r="J37" i="1" l="1"/>
  <c r="M37" i="1" s="1"/>
  <c r="G37" i="1" s="1"/>
  <c r="K37" i="1"/>
  <c r="N37" i="1" s="1"/>
  <c r="H37" i="1" s="1"/>
  <c r="L38" i="1"/>
  <c r="O38" i="1" s="1"/>
  <c r="I38" i="1" s="1"/>
  <c r="L39" i="1" l="1"/>
  <c r="O39" i="1" s="1"/>
  <c r="I39" i="1" s="1"/>
  <c r="K38" i="1"/>
  <c r="N38" i="1" s="1"/>
  <c r="H38" i="1" s="1"/>
  <c r="J38" i="1"/>
  <c r="M38" i="1" s="1"/>
  <c r="G38" i="1" s="1"/>
  <c r="J39" i="1" l="1"/>
  <c r="M39" i="1" s="1"/>
  <c r="G39" i="1" s="1"/>
  <c r="K39" i="1"/>
  <c r="N39" i="1" s="1"/>
  <c r="H39" i="1" s="1"/>
  <c r="L40" i="1"/>
  <c r="O40" i="1" s="1"/>
  <c r="I40" i="1" s="1"/>
  <c r="L41" i="1" l="1"/>
  <c r="O41" i="1" s="1"/>
  <c r="I41" i="1" s="1"/>
  <c r="K40" i="1"/>
  <c r="N40" i="1" s="1"/>
  <c r="H40" i="1" s="1"/>
  <c r="J40" i="1"/>
  <c r="M40" i="1" s="1"/>
  <c r="G40" i="1" s="1"/>
  <c r="J41" i="1" l="1"/>
  <c r="M41" i="1" s="1"/>
  <c r="G41" i="1" s="1"/>
  <c r="K41" i="1"/>
  <c r="N41" i="1" s="1"/>
  <c r="H41" i="1" s="1"/>
  <c r="L42" i="1"/>
  <c r="O42" i="1" s="1"/>
  <c r="I42" i="1" s="1"/>
  <c r="L43" i="1" l="1"/>
  <c r="O43" i="1" s="1"/>
  <c r="I43" i="1" s="1"/>
  <c r="L44" i="1" s="1"/>
  <c r="O44" i="1" s="1"/>
  <c r="I44" i="1" s="1"/>
  <c r="L45" i="1" s="1"/>
  <c r="O45" i="1" s="1"/>
  <c r="I45" i="1" s="1"/>
  <c r="K42" i="1"/>
  <c r="N42" i="1" s="1"/>
  <c r="H42" i="1" s="1"/>
  <c r="J42" i="1"/>
  <c r="M42" i="1" s="1"/>
  <c r="G42" i="1" s="1"/>
  <c r="K43" i="1" l="1"/>
  <c r="N43" i="1" s="1"/>
  <c r="H43" i="1" s="1"/>
  <c r="K44" i="1" s="1"/>
  <c r="N44" i="1" s="1"/>
  <c r="H44" i="1" s="1"/>
  <c r="J43" i="1"/>
  <c r="M43" i="1" s="1"/>
  <c r="G43" i="1" s="1"/>
  <c r="L46" i="1"/>
  <c r="O46" i="1" s="1"/>
  <c r="I46" i="1" s="1"/>
  <c r="J44" i="1" l="1"/>
  <c r="M44" i="1" s="1"/>
  <c r="G44" i="1" s="1"/>
  <c r="K45" i="1"/>
  <c r="N45" i="1" s="1"/>
  <c r="H45" i="1" s="1"/>
  <c r="K46" i="1" s="1"/>
  <c r="N46" i="1" s="1"/>
  <c r="H46" i="1" s="1"/>
  <c r="L47" i="1"/>
  <c r="O47" i="1" s="1"/>
  <c r="I47" i="1" s="1"/>
  <c r="J45" i="1" l="1"/>
  <c r="M45" i="1" s="1"/>
  <c r="G45" i="1" s="1"/>
  <c r="K47" i="1"/>
  <c r="N47" i="1" s="1"/>
  <c r="H47" i="1" s="1"/>
  <c r="K48" i="1" s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L58" i="1"/>
  <c r="O58" i="1" s="1"/>
  <c r="I58" i="1" s="1"/>
  <c r="J56" i="1" l="1"/>
  <c r="M56" i="1" s="1"/>
  <c r="G56" i="1" s="1"/>
  <c r="K59" i="1"/>
  <c r="N59" i="1" s="1"/>
  <c r="L59" i="1"/>
  <c r="O59" i="1" s="1"/>
  <c r="H59" i="1" l="1"/>
  <c r="N60" i="1"/>
  <c r="H60" i="1" s="1"/>
  <c r="I59" i="1"/>
  <c r="O60" i="1"/>
  <c r="I60" i="1" s="1"/>
  <c r="I62" i="1" s="1"/>
  <c r="J57" i="1"/>
  <c r="M57" i="1" s="1"/>
  <c r="G57" i="1" s="1"/>
  <c r="H62" i="1" l="1"/>
  <c r="K62" i="1" s="1"/>
  <c r="L62" i="1"/>
  <c r="J58" i="1"/>
  <c r="M58" i="1" s="1"/>
  <c r="G58" i="1" s="1"/>
  <c r="J59" i="1" l="1"/>
  <c r="M59" i="1" s="1"/>
  <c r="G59" i="1" l="1"/>
  <c r="M60" i="1"/>
  <c r="G60" i="1" s="1"/>
  <c r="G62" i="1" s="1"/>
  <c r="J62" i="1" s="1"/>
</calcChain>
</file>

<file path=xl/sharedStrings.xml><?xml version="1.0" encoding="utf-8"?>
<sst xmlns="http://schemas.openxmlformats.org/spreadsheetml/2006/main" count="132" uniqueCount="60">
  <si>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</si>
  <si>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</si>
  <si>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</si>
  <si>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</si>
  <si>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</si>
  <si>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</si>
  <si>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</si>
  <si>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</si>
  <si>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</si>
  <si>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</si>
  <si>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</si>
  <si>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</si>
  <si>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</si>
  <si>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</si>
  <si>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</si>
  <si>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</si>
  <si>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</si>
  <si>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</si>
  <si>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</si>
  <si>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</si>
  <si>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</si>
  <si>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</si>
  <si>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</si>
  <si>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</si>
  <si>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</si>
  <si>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</si>
  <si>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</si>
  <si>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</si>
  <si>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</si>
  <si>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</si>
  <si>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</si>
  <si>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</si>
  <si>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</si>
  <si>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</si>
  <si>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</si>
  <si>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</si>
  <si>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</si>
  <si>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</si>
  <si>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25回</t>
    <rPh sb="2" eb="3">
      <t>カイ</t>
    </rPh>
    <phoneticPr fontId="1"/>
  </si>
  <si>
    <t>PB検証１～MAが水平方向になっていてローソク足が横並びになっているところ</t>
    <rPh sb="2" eb="4">
      <t>ケンショウ</t>
    </rPh>
    <rPh sb="9" eb="13">
      <t>スイヘイホウコウ</t>
    </rPh>
    <rPh sb="23" eb="24">
      <t>アシ</t>
    </rPh>
    <rPh sb="25" eb="27">
      <t>ヨコナラ</t>
    </rPh>
    <phoneticPr fontId="1"/>
  </si>
  <si>
    <t>PB検証３～２つのMAが大きく乖離しているところ</t>
    <rPh sb="2" eb="4">
      <t>ケンショウ</t>
    </rPh>
    <rPh sb="12" eb="13">
      <t>オオ</t>
    </rPh>
    <rPh sb="15" eb="17">
      <t>カイリ</t>
    </rPh>
    <phoneticPr fontId="1"/>
  </si>
  <si>
    <t>｝</t>
    <phoneticPr fontId="1"/>
  </si>
  <si>
    <t>画像１</t>
    <rPh sb="0" eb="2">
      <t>ガゾウ</t>
    </rPh>
    <phoneticPr fontId="1"/>
  </si>
  <si>
    <t>画像２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</si>
  <si>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</si>
  <si>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</si>
  <si>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</si>
  <si>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PB検証２～MAが大きく乖離していてローソク足とMAも大きく乖離しているところからの戻り</t>
    <rPh sb="2" eb="4">
      <t>ケンショウ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</si>
  <si>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</si>
  <si>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</si>
  <si>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</si>
  <si>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</si>
  <si>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画像３</t>
    <rPh sb="0" eb="2">
      <t>ガゾウ</t>
    </rPh>
    <phoneticPr fontId="1"/>
  </si>
  <si>
    <t>画像４</t>
    <rPh sb="0" eb="2">
      <t>ガゾウ</t>
    </rPh>
    <phoneticPr fontId="1"/>
  </si>
  <si>
    <t>画像８</t>
    <rPh sb="0" eb="2">
      <t>ガゾウ</t>
    </rPh>
    <phoneticPr fontId="1"/>
  </si>
  <si>
    <t>質問１　検証２のPBは条件にあてはまっているでしょうか？</t>
    <rPh sb="0" eb="2">
      <t>シツモン</t>
    </rPh>
    <rPh sb="4" eb="6">
      <t>ケンショウ</t>
    </rPh>
    <rPh sb="11" eb="13">
      <t>ジョウケン</t>
    </rPh>
    <phoneticPr fontId="1"/>
  </si>
  <si>
    <t>ご指導いただいたように、検証１と検証３は負けやすいところと認識できるようになったと思うので</t>
    <rPh sb="1" eb="3">
      <t>シドウ</t>
    </rPh>
    <rPh sb="12" eb="14">
      <t>ケンショウ</t>
    </rPh>
    <rPh sb="16" eb="18">
      <t>ケンショウ</t>
    </rPh>
    <rPh sb="20" eb="21">
      <t>マ</t>
    </rPh>
    <rPh sb="29" eb="31">
      <t>ニンシキ</t>
    </rPh>
    <rPh sb="41" eb="42">
      <t>オモ</t>
    </rPh>
    <phoneticPr fontId="1"/>
  </si>
  <si>
    <t>そのようなところは次回より選ばないようにしてみます。</t>
    <rPh sb="9" eb="11">
      <t>ジカイ</t>
    </rPh>
    <rPh sb="13" eb="14">
      <t>エラ</t>
    </rPh>
    <phoneticPr fontId="1"/>
  </si>
  <si>
    <t>検証２は引き続き検証続けていきたいと思います。</t>
    <rPh sb="0" eb="2">
      <t>ケンショウ</t>
    </rPh>
    <rPh sb="4" eb="5">
      <t>ヒ</t>
    </rPh>
    <rPh sb="6" eb="7">
      <t>ツヅ</t>
    </rPh>
    <rPh sb="8" eb="10">
      <t>ケンショウ</t>
    </rPh>
    <rPh sb="10" eb="11">
      <t>ツヅ</t>
    </rPh>
    <rPh sb="18" eb="19">
      <t>オモ</t>
    </rPh>
    <phoneticPr fontId="1"/>
  </si>
  <si>
    <t>検証２は勝つところもあるので、まだ検証２の場合どういうところが負けやすいという認識があいまいです。</t>
    <rPh sb="0" eb="2">
      <t>ケンショウ</t>
    </rPh>
    <rPh sb="4" eb="5">
      <t>カ</t>
    </rPh>
    <rPh sb="17" eb="19">
      <t>ケンショウ</t>
    </rPh>
    <rPh sb="21" eb="23">
      <t>バアイ</t>
    </rPh>
    <rPh sb="31" eb="32">
      <t>マ</t>
    </rPh>
    <rPh sb="39" eb="41">
      <t>ニンシキ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</si>
</sst>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0" fontId="10" fillId="0" borderId="0" xfId="2" applyAlignment="1">
      <alignment vertical="top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0" applyFont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E016613C-9EA8-443F-BFAB-C28FC0077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4EE41E49-2CA7-49A3-B218-F50CC7D29345}"/>
            </a:ext>
          </a:extLst>
        </xdr:cNvPr>
        <xdr:cNvSpPr>
          <a:spLocks noChangeArrowheads="1"/>
        </xdr:cNvSpPr>
      </xdr:nvSpPr>
      <xdr:spPr bwMode="auto"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507A78BD-1334-4927-A107-68B721227AD2}"/>
            </a:ext>
          </a:extLst>
        </xdr:cNvPr>
        <xdr:cNvSpPr>
          <a:spLocks noChangeArrowheads="1"/>
        </xdr:cNvSpPr>
      </xdr:nvSpPr>
      <xdr:spPr bwMode="auto">
        <a:xfrm>
          <a:off x="6055995" y="109651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E761D124-097E-4ADE-89D2-3030B4838923}"/>
            </a:ext>
          </a:extLst>
        </xdr:cNvPr>
        <xdr:cNvSpPr>
          <a:spLocks noChangeArrowheads="1"/>
        </xdr:cNvSpPr>
      </xdr:nvSpPr>
      <xdr:spPr bwMode="auto">
        <a:xfrm>
          <a:off x="6276975" y="56407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DB77792A-5473-45C7-8BF3-DF13D599B6D7}"/>
            </a:ext>
          </a:extLst>
        </xdr:cNvPr>
        <xdr:cNvSpPr>
          <a:spLocks noChangeArrowheads="1"/>
        </xdr:cNvSpPr>
      </xdr:nvSpPr>
      <xdr:spPr bwMode="auto">
        <a:xfrm>
          <a:off x="8195310" y="1400365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4C527C6-B574-40A3-AE66-3B306A1FBD06}"/>
            </a:ext>
          </a:extLst>
        </xdr:cNvPr>
        <xdr:cNvSpPr>
          <a:spLocks noChangeArrowheads="1"/>
        </xdr:cNvSpPr>
      </xdr:nvSpPr>
      <xdr:spPr bwMode="auto">
        <a:xfrm>
          <a:off x="3838575" y="2478786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5AC6E0D-92B8-436D-B932-ECB339CD937F}"/>
            </a:ext>
          </a:extLst>
        </xdr:cNvPr>
        <xdr:cNvSpPr>
          <a:spLocks noChangeArrowheads="1"/>
        </xdr:cNvSpPr>
      </xdr:nvSpPr>
      <xdr:spPr bwMode="auto">
        <a:xfrm>
          <a:off x="4351020" y="244621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8546F591-094A-4241-BA3D-43B4C0B3E00B}"/>
            </a:ext>
          </a:extLst>
        </xdr:cNvPr>
        <xdr:cNvSpPr>
          <a:spLocks noChangeArrowheads="1"/>
        </xdr:cNvSpPr>
      </xdr:nvSpPr>
      <xdr:spPr bwMode="auto">
        <a:xfrm>
          <a:off x="4765766" y="2427351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617650E7-AC6A-40E2-B05A-9AB2866585E6}"/>
            </a:ext>
          </a:extLst>
        </xdr:cNvPr>
        <xdr:cNvSpPr>
          <a:spLocks noChangeArrowheads="1"/>
        </xdr:cNvSpPr>
      </xdr:nvSpPr>
      <xdr:spPr bwMode="auto">
        <a:xfrm>
          <a:off x="4916805" y="19025235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5035B207-1EAF-4A7B-B70E-7AC7B0AD9125}"/>
            </a:ext>
          </a:extLst>
        </xdr:cNvPr>
        <xdr:cNvSpPr>
          <a:spLocks noChangeArrowheads="1"/>
        </xdr:cNvSpPr>
      </xdr:nvSpPr>
      <xdr:spPr bwMode="auto">
        <a:xfrm>
          <a:off x="5734050" y="186347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80DF3839-54C0-4048-A250-356F27F4653D}"/>
            </a:ext>
          </a:extLst>
        </xdr:cNvPr>
        <xdr:cNvSpPr>
          <a:spLocks noChangeArrowheads="1"/>
        </xdr:cNvSpPr>
      </xdr:nvSpPr>
      <xdr:spPr bwMode="auto">
        <a:xfrm>
          <a:off x="7698105" y="323583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408CD7B3-57EE-45A1-9F49-C28EC1539F93}"/>
            </a:ext>
          </a:extLst>
        </xdr:cNvPr>
        <xdr:cNvSpPr>
          <a:spLocks noChangeArrowheads="1"/>
        </xdr:cNvSpPr>
      </xdr:nvSpPr>
      <xdr:spPr bwMode="auto">
        <a:xfrm>
          <a:off x="9585960" y="325983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92FB529B-6E99-429B-8532-9F97A391BCA7}"/>
            </a:ext>
          </a:extLst>
        </xdr:cNvPr>
        <xdr:cNvSpPr>
          <a:spLocks noChangeArrowheads="1"/>
        </xdr:cNvSpPr>
      </xdr:nvSpPr>
      <xdr:spPr bwMode="auto">
        <a:xfrm>
          <a:off x="9296400" y="40426005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205CDB03-905A-4443-817A-14C9E7FBE13B}"/>
            </a:ext>
          </a:extLst>
        </xdr:cNvPr>
        <xdr:cNvSpPr>
          <a:spLocks noChangeArrowheads="1"/>
        </xdr:cNvSpPr>
      </xdr:nvSpPr>
      <xdr:spPr bwMode="auto">
        <a:xfrm>
          <a:off x="5153025" y="4976241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E7DE19CD-CFDF-48EA-9D43-82EE7252072A}"/>
            </a:ext>
          </a:extLst>
        </xdr:cNvPr>
        <xdr:cNvSpPr>
          <a:spLocks noChangeArrowheads="1"/>
        </xdr:cNvSpPr>
      </xdr:nvSpPr>
      <xdr:spPr bwMode="auto">
        <a:xfrm>
          <a:off x="7393305" y="4831461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43CB715B-CA64-448C-B69C-45E1EEA78672}"/>
            </a:ext>
          </a:extLst>
        </xdr:cNvPr>
        <xdr:cNvSpPr>
          <a:spLocks noChangeArrowheads="1"/>
        </xdr:cNvSpPr>
      </xdr:nvSpPr>
      <xdr:spPr bwMode="auto">
        <a:xfrm>
          <a:off x="6004016" y="5689473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17D3969E-4ED4-48E5-A88B-61CB9451B542}"/>
            </a:ext>
          </a:extLst>
        </xdr:cNvPr>
        <xdr:cNvSpPr txBox="1"/>
      </xdr:nvSpPr>
      <xdr:spPr>
        <a:xfrm>
          <a:off x="7496320" y="596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39834B16-8BDE-48F4-9BD0-66FC04A3E6A8}"/>
            </a:ext>
          </a:extLst>
        </xdr:cNvPr>
        <xdr:cNvSpPr>
          <a:spLocks noChangeArrowheads="1"/>
        </xdr:cNvSpPr>
      </xdr:nvSpPr>
      <xdr:spPr bwMode="auto">
        <a:xfrm>
          <a:off x="9043035" y="55627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74568F34-2CDF-421F-9AF5-A2217FDBDC23}"/>
            </a:ext>
          </a:extLst>
        </xdr:cNvPr>
        <xdr:cNvSpPr>
          <a:spLocks noChangeArrowheads="1"/>
        </xdr:cNvSpPr>
      </xdr:nvSpPr>
      <xdr:spPr bwMode="auto">
        <a:xfrm>
          <a:off x="4404360" y="64390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4E56405F-B667-4D5B-A8D1-B3CF7102F78C}"/>
            </a:ext>
          </a:extLst>
        </xdr:cNvPr>
        <xdr:cNvSpPr>
          <a:spLocks noChangeArrowheads="1"/>
        </xdr:cNvSpPr>
      </xdr:nvSpPr>
      <xdr:spPr bwMode="auto">
        <a:xfrm>
          <a:off x="5459730" y="64406145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BBC638B3-0766-4263-AFF4-F6752B49B52D}"/>
            </a:ext>
          </a:extLst>
        </xdr:cNvPr>
        <xdr:cNvSpPr>
          <a:spLocks noChangeArrowheads="1"/>
        </xdr:cNvSpPr>
      </xdr:nvSpPr>
      <xdr:spPr bwMode="auto">
        <a:xfrm>
          <a:off x="5505450" y="722033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5284886A-D237-4A07-8523-D8CF3631489A}"/>
            </a:ext>
          </a:extLst>
        </xdr:cNvPr>
        <xdr:cNvSpPr>
          <a:spLocks noChangeArrowheads="1"/>
        </xdr:cNvSpPr>
      </xdr:nvSpPr>
      <xdr:spPr bwMode="auto">
        <a:xfrm>
          <a:off x="6850380" y="73092945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EDEE3561-000C-44BA-B04D-D07BB909A63A}"/>
            </a:ext>
          </a:extLst>
        </xdr:cNvPr>
        <xdr:cNvSpPr>
          <a:spLocks noChangeArrowheads="1"/>
        </xdr:cNvSpPr>
      </xdr:nvSpPr>
      <xdr:spPr bwMode="auto">
        <a:xfrm>
          <a:off x="7393305" y="736206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0EFC1097-6217-429C-966C-02B5190CE5E0}"/>
            </a:ext>
          </a:extLst>
        </xdr:cNvPr>
        <xdr:cNvSpPr>
          <a:spLocks noChangeArrowheads="1"/>
        </xdr:cNvSpPr>
      </xdr:nvSpPr>
      <xdr:spPr bwMode="auto">
        <a:xfrm>
          <a:off x="7660005" y="739444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197868FC-46E1-48A0-8B67-D184FE698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17</xdr:col>
      <xdr:colOff>51823</xdr:colOff>
      <xdr:row>50</xdr:row>
      <xdr:rowOff>104095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B2F231A-E17F-455C-8452-1FD452739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22031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17</xdr:col>
      <xdr:colOff>51823</xdr:colOff>
      <xdr:row>76</xdr:row>
      <xdr:rowOff>104096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1859C9DE-652E-400A-A1E8-0C063242C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4654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95250</xdr:rowOff>
    </xdr:from>
    <xdr:to>
      <xdr:col>17</xdr:col>
      <xdr:colOff>51823</xdr:colOff>
      <xdr:row>102</xdr:row>
      <xdr:rowOff>20752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C1FE15B9-3F10-45F2-88FC-F5B69E4FF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025563"/>
          <a:ext cx="10386448" cy="4211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D82DDBD6-FDFD-40FA-951B-5779028243A3}"/>
            </a:ext>
          </a:extLst>
        </xdr:cNvPr>
        <xdr:cNvSpPr>
          <a:spLocks noChangeArrowheads="1"/>
        </xdr:cNvSpPr>
      </xdr:nvSpPr>
      <xdr:spPr bwMode="auto"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0A0EF325-6D81-45F8-9EA3-1C8CADC58863}"/>
            </a:ext>
          </a:extLst>
        </xdr:cNvPr>
        <xdr:cNvSpPr>
          <a:spLocks noChangeArrowheads="1"/>
        </xdr:cNvSpPr>
      </xdr:nvSpPr>
      <xdr:spPr bwMode="auto">
        <a:xfrm>
          <a:off x="6055995" y="109651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784D30EB-7DAF-429A-9760-59B5D3A3813E}"/>
            </a:ext>
          </a:extLst>
        </xdr:cNvPr>
        <xdr:cNvSpPr>
          <a:spLocks noChangeArrowheads="1"/>
        </xdr:cNvSpPr>
      </xdr:nvSpPr>
      <xdr:spPr bwMode="auto">
        <a:xfrm>
          <a:off x="6276975" y="56407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3DE8168-5CD5-47C5-95EA-F2A7F6A4AD0C}"/>
            </a:ext>
          </a:extLst>
        </xdr:cNvPr>
        <xdr:cNvSpPr>
          <a:spLocks noChangeArrowheads="1"/>
        </xdr:cNvSpPr>
      </xdr:nvSpPr>
      <xdr:spPr bwMode="auto">
        <a:xfrm>
          <a:off x="8195310" y="1400365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F7DA769-9F9F-4534-9738-FE6D0F88CA76}"/>
            </a:ext>
          </a:extLst>
        </xdr:cNvPr>
        <xdr:cNvSpPr>
          <a:spLocks noChangeArrowheads="1"/>
        </xdr:cNvSpPr>
      </xdr:nvSpPr>
      <xdr:spPr bwMode="auto">
        <a:xfrm>
          <a:off x="3838575" y="2478786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D52B7B9-9279-4A41-BD76-6374466FF38B}"/>
            </a:ext>
          </a:extLst>
        </xdr:cNvPr>
        <xdr:cNvSpPr>
          <a:spLocks noChangeArrowheads="1"/>
        </xdr:cNvSpPr>
      </xdr:nvSpPr>
      <xdr:spPr bwMode="auto">
        <a:xfrm>
          <a:off x="4351020" y="24462105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77EF6BA-35C6-400F-B360-9F6DD8E75A8C}"/>
            </a:ext>
          </a:extLst>
        </xdr:cNvPr>
        <xdr:cNvSpPr>
          <a:spLocks noChangeArrowheads="1"/>
        </xdr:cNvSpPr>
      </xdr:nvSpPr>
      <xdr:spPr bwMode="auto">
        <a:xfrm>
          <a:off x="4765766" y="2427351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508928CB-BB8D-4322-8B41-DEFD27465529}"/>
            </a:ext>
          </a:extLst>
        </xdr:cNvPr>
        <xdr:cNvSpPr>
          <a:spLocks noChangeArrowheads="1"/>
        </xdr:cNvSpPr>
      </xdr:nvSpPr>
      <xdr:spPr bwMode="auto">
        <a:xfrm>
          <a:off x="4916805" y="19025235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3189694A-95B9-441F-9D34-FA8770D1D50C}"/>
            </a:ext>
          </a:extLst>
        </xdr:cNvPr>
        <xdr:cNvSpPr>
          <a:spLocks noChangeArrowheads="1"/>
        </xdr:cNvSpPr>
      </xdr:nvSpPr>
      <xdr:spPr bwMode="auto">
        <a:xfrm>
          <a:off x="5734050" y="186347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AEB52E13-647A-4B40-ACFA-CF4B84E5F84A}"/>
            </a:ext>
          </a:extLst>
        </xdr:cNvPr>
        <xdr:cNvSpPr>
          <a:spLocks noChangeArrowheads="1"/>
        </xdr:cNvSpPr>
      </xdr:nvSpPr>
      <xdr:spPr bwMode="auto">
        <a:xfrm>
          <a:off x="7698105" y="323583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EA854C15-1A02-4AA9-AD96-B9135EFE4EF4}"/>
            </a:ext>
          </a:extLst>
        </xdr:cNvPr>
        <xdr:cNvSpPr>
          <a:spLocks noChangeArrowheads="1"/>
        </xdr:cNvSpPr>
      </xdr:nvSpPr>
      <xdr:spPr bwMode="auto">
        <a:xfrm>
          <a:off x="9585960" y="325983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FD375402-339F-41B6-8C07-9EC8583D6306}"/>
            </a:ext>
          </a:extLst>
        </xdr:cNvPr>
        <xdr:cNvSpPr>
          <a:spLocks noChangeArrowheads="1"/>
        </xdr:cNvSpPr>
      </xdr:nvSpPr>
      <xdr:spPr bwMode="auto">
        <a:xfrm>
          <a:off x="9296400" y="40426005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9524C10-2620-4D6D-8F36-8DA4A81BC0D9}"/>
            </a:ext>
          </a:extLst>
        </xdr:cNvPr>
        <xdr:cNvSpPr>
          <a:spLocks noChangeArrowheads="1"/>
        </xdr:cNvSpPr>
      </xdr:nvSpPr>
      <xdr:spPr bwMode="auto">
        <a:xfrm>
          <a:off x="5153025" y="4976241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E19ACDC3-23CD-4CF0-950E-D9C2AB7BC972}"/>
            </a:ext>
          </a:extLst>
        </xdr:cNvPr>
        <xdr:cNvSpPr>
          <a:spLocks noChangeArrowheads="1"/>
        </xdr:cNvSpPr>
      </xdr:nvSpPr>
      <xdr:spPr bwMode="auto">
        <a:xfrm>
          <a:off x="7393305" y="4831461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F4878B68-0366-40FF-BF7F-BF721DCF4BA1}"/>
            </a:ext>
          </a:extLst>
        </xdr:cNvPr>
        <xdr:cNvSpPr>
          <a:spLocks noChangeArrowheads="1"/>
        </xdr:cNvSpPr>
      </xdr:nvSpPr>
      <xdr:spPr bwMode="auto">
        <a:xfrm>
          <a:off x="6004016" y="5689473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9B382CE7-637C-4E48-AFA0-235564DF8785}"/>
            </a:ext>
          </a:extLst>
        </xdr:cNvPr>
        <xdr:cNvSpPr txBox="1"/>
      </xdr:nvSpPr>
      <xdr:spPr>
        <a:xfrm>
          <a:off x="7496320" y="5964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A240C96-D2CA-4EF3-AACE-62A76A8329DD}"/>
            </a:ext>
          </a:extLst>
        </xdr:cNvPr>
        <xdr:cNvSpPr>
          <a:spLocks noChangeArrowheads="1"/>
        </xdr:cNvSpPr>
      </xdr:nvSpPr>
      <xdr:spPr bwMode="auto">
        <a:xfrm>
          <a:off x="9043035" y="55627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6A7552C3-5020-49F1-8F0E-A187E0B012EF}"/>
            </a:ext>
          </a:extLst>
        </xdr:cNvPr>
        <xdr:cNvSpPr>
          <a:spLocks noChangeArrowheads="1"/>
        </xdr:cNvSpPr>
      </xdr:nvSpPr>
      <xdr:spPr bwMode="auto">
        <a:xfrm>
          <a:off x="4404360" y="64390905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899D6305-1D44-48DC-9209-1F8F1EFF40E0}"/>
            </a:ext>
          </a:extLst>
        </xdr:cNvPr>
        <xdr:cNvSpPr>
          <a:spLocks noChangeArrowheads="1"/>
        </xdr:cNvSpPr>
      </xdr:nvSpPr>
      <xdr:spPr bwMode="auto">
        <a:xfrm>
          <a:off x="5459730" y="64406145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28133C00-1939-4E33-91D3-62CEC6AC0041}"/>
            </a:ext>
          </a:extLst>
        </xdr:cNvPr>
        <xdr:cNvSpPr>
          <a:spLocks noChangeArrowheads="1"/>
        </xdr:cNvSpPr>
      </xdr:nvSpPr>
      <xdr:spPr bwMode="auto">
        <a:xfrm>
          <a:off x="5505450" y="7220331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6FFD98F6-23D8-462D-98DC-84A6FFFF39BC}"/>
            </a:ext>
          </a:extLst>
        </xdr:cNvPr>
        <xdr:cNvSpPr>
          <a:spLocks noChangeArrowheads="1"/>
        </xdr:cNvSpPr>
      </xdr:nvSpPr>
      <xdr:spPr bwMode="auto">
        <a:xfrm>
          <a:off x="6850380" y="73092945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86C4CF95-3DBE-4E64-B8E0-1648373D1B77}"/>
            </a:ext>
          </a:extLst>
        </xdr:cNvPr>
        <xdr:cNvSpPr>
          <a:spLocks noChangeArrowheads="1"/>
        </xdr:cNvSpPr>
      </xdr:nvSpPr>
      <xdr:spPr bwMode="auto">
        <a:xfrm>
          <a:off x="7393305" y="7362063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4E7BBBDE-B718-47E7-9AC4-D0561154C09E}"/>
            </a:ext>
          </a:extLst>
        </xdr:cNvPr>
        <xdr:cNvSpPr>
          <a:spLocks noChangeArrowheads="1"/>
        </xdr:cNvSpPr>
      </xdr:nvSpPr>
      <xdr:spPr bwMode="auto">
        <a:xfrm>
          <a:off x="7660005" y="739444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17</xdr:col>
      <xdr:colOff>51823</xdr:colOff>
      <xdr:row>24</xdr:row>
      <xdr:rowOff>104096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81545845-5C2A-48BB-A319-665EA0DC2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17</xdr:col>
      <xdr:colOff>51823</xdr:colOff>
      <xdr:row>49</xdr:row>
      <xdr:rowOff>104096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B4707F24-1D74-4DDD-8ECD-D3E2095B2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17</xdr:col>
      <xdr:colOff>51823</xdr:colOff>
      <xdr:row>74</xdr:row>
      <xdr:rowOff>104095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C9A71A8E-47E8-44D1-80F1-9FE8F8830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08281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17</xdr:col>
      <xdr:colOff>51823</xdr:colOff>
      <xdr:row>99</xdr:row>
      <xdr:rowOff>104096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3201AE6C-C1AB-495C-88AA-F53CECE4A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573125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17</xdr:col>
      <xdr:colOff>51823</xdr:colOff>
      <xdr:row>124</xdr:row>
      <xdr:rowOff>104096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B97E578-4D1D-480F-BF6B-55EDDAE38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037969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17</xdr:col>
      <xdr:colOff>51823</xdr:colOff>
      <xdr:row>150</xdr:row>
      <xdr:rowOff>104095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5B2BF90F-2088-4407-8A35-B0EF9405E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681406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17</xdr:col>
      <xdr:colOff>51823</xdr:colOff>
      <xdr:row>176</xdr:row>
      <xdr:rowOff>104096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E0043B64-51D2-4887-9A2A-0A97219F2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7324844"/>
          <a:ext cx="10386448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178</xdr:row>
      <xdr:rowOff>95250</xdr:rowOff>
    </xdr:from>
    <xdr:to>
      <xdr:col>17</xdr:col>
      <xdr:colOff>51823</xdr:colOff>
      <xdr:row>202</xdr:row>
      <xdr:rowOff>20752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E9B07D9F-A1E8-44B6-82AB-6E820A43F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1884938"/>
          <a:ext cx="10386448" cy="42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zoomScaleNormal="100" workbookViewId="0">
      <pane xSplit="1" ySplit="9" topLeftCell="B19" activePane="bottomRight" state="frozen"/>
      <selection pane="topRight" activeCell="B1" sqref="B1"/>
      <selection pane="bottomLeft" activeCell="A9" sqref="A9"/>
      <selection pane="bottomRight" activeCell="F22" sqref="F22:F25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39</v>
      </c>
    </row>
    <row r="2" spans="1:18" x14ac:dyDescent="0.4">
      <c r="A2" s="1" t="s">
        <v>7</v>
      </c>
      <c r="C2" t="s">
        <v>37</v>
      </c>
    </row>
    <row r="3" spans="1:18" x14ac:dyDescent="0.4">
      <c r="A3" s="1" t="s">
        <v>8</v>
      </c>
      <c r="C3" t="s">
        <v>23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35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26</v>
      </c>
      <c r="E7" s="25"/>
      <c r="F7" s="26"/>
      <c r="G7" s="87" t="s">
        <v>3</v>
      </c>
      <c r="H7" s="88"/>
      <c r="I7" s="94"/>
      <c r="J7" s="87" t="s">
        <v>24</v>
      </c>
      <c r="K7" s="88"/>
      <c r="L7" s="94"/>
      <c r="M7" s="87" t="s">
        <v>25</v>
      </c>
      <c r="N7" s="88"/>
      <c r="O7" s="94"/>
    </row>
    <row r="8" spans="1:18" ht="19.5" thickBot="1" x14ac:dyDescent="0.45">
      <c r="A8" s="27"/>
      <c r="B8" s="27" t="s">
        <v>2</v>
      </c>
      <c r="C8" s="64" t="s">
        <v>30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91" t="s">
        <v>24</v>
      </c>
      <c r="K9" s="92"/>
      <c r="L9" s="93"/>
      <c r="M9" s="91"/>
      <c r="N9" s="92"/>
      <c r="O9" s="93"/>
    </row>
    <row r="10" spans="1:18" x14ac:dyDescent="0.4">
      <c r="A10" s="9">
        <v>1</v>
      </c>
      <c r="B10" s="23">
        <v>37754</v>
      </c>
      <c r="C10" s="50">
        <v>2</v>
      </c>
      <c r="D10" s="54">
        <v>1.27</v>
      </c>
      <c r="E10" s="55">
        <v>1.5</v>
      </c>
      <c r="F10" s="56">
        <v>2</v>
      </c>
      <c r="G10" s="22">
        <f>IF(D10="","",G9+M10)</f>
        <v>311430</v>
      </c>
      <c r="H10" s="22">
        <f t="shared" ref="H10" si="0">IF(E10="","",H9+N10)</f>
        <v>313500</v>
      </c>
      <c r="I10" s="22">
        <f t="shared" ref="I10" si="1">IF(F10="","",I9+O10)</f>
        <v>318000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11430</v>
      </c>
      <c r="N10" s="42">
        <f>IF(E10="","",K10*E10)</f>
        <v>13500</v>
      </c>
      <c r="O10" s="43">
        <f>IF(F10="","",L10*F10)</f>
        <v>18000</v>
      </c>
      <c r="P10" s="40"/>
      <c r="Q10" s="40"/>
      <c r="R10" s="40"/>
    </row>
    <row r="11" spans="1:18" x14ac:dyDescent="0.4">
      <c r="A11" s="9">
        <v>2</v>
      </c>
      <c r="B11" s="5">
        <v>37785</v>
      </c>
      <c r="C11" s="47">
        <v>2</v>
      </c>
      <c r="D11" s="57">
        <v>-1</v>
      </c>
      <c r="E11" s="58">
        <v>-1</v>
      </c>
      <c r="F11" s="59">
        <v>-1</v>
      </c>
      <c r="G11" s="22">
        <f t="shared" ref="G11:G43" si="2">IF(D11="","",G10+M11)</f>
        <v>302087.09999999998</v>
      </c>
      <c r="H11" s="22">
        <f t="shared" ref="H11:H43" si="3">IF(E11="","",H10+N11)</f>
        <v>304095</v>
      </c>
      <c r="I11" s="22">
        <f t="shared" ref="I11:I43" si="4">IF(F11="","",I10+O11)</f>
        <v>308460</v>
      </c>
      <c r="J11" s="44">
        <f t="shared" ref="J11:J13" si="5">IF(G10="","",G10*0.03)</f>
        <v>9342.9</v>
      </c>
      <c r="K11" s="45">
        <f t="shared" ref="K11:K13" si="6">IF(H10="","",H10*0.03)</f>
        <v>9405</v>
      </c>
      <c r="L11" s="46">
        <f t="shared" ref="L11:L13" si="7">IF(I10="","",I10*0.03)</f>
        <v>9540</v>
      </c>
      <c r="M11" s="44">
        <f t="shared" ref="M11:M13" si="8">IF(D11="","",J11*D11)</f>
        <v>-9342.9</v>
      </c>
      <c r="N11" s="45">
        <f t="shared" ref="N11:N13" si="9">IF(E11="","",K11*E11)</f>
        <v>-9405</v>
      </c>
      <c r="O11" s="46">
        <f t="shared" ref="O11:O13" si="10">IF(F11="","",L11*F11)</f>
        <v>-9540</v>
      </c>
      <c r="P11" s="40"/>
      <c r="Q11" s="40"/>
      <c r="R11" s="40"/>
    </row>
    <row r="12" spans="1:18" x14ac:dyDescent="0.4">
      <c r="A12" s="9">
        <v>3</v>
      </c>
      <c r="B12" s="5">
        <v>37810</v>
      </c>
      <c r="C12" s="47">
        <v>2</v>
      </c>
      <c r="D12" s="57">
        <v>-1</v>
      </c>
      <c r="E12" s="58">
        <v>-1</v>
      </c>
      <c r="F12" s="80">
        <v>-1</v>
      </c>
      <c r="G12" s="22">
        <f t="shared" si="2"/>
        <v>293024.48699999996</v>
      </c>
      <c r="H12" s="22">
        <f t="shared" si="3"/>
        <v>294972.15000000002</v>
      </c>
      <c r="I12" s="22">
        <f t="shared" si="4"/>
        <v>299206.2</v>
      </c>
      <c r="J12" s="44">
        <f t="shared" si="5"/>
        <v>9062.6129999999994</v>
      </c>
      <c r="K12" s="45">
        <f t="shared" si="6"/>
        <v>9122.85</v>
      </c>
      <c r="L12" s="46">
        <f t="shared" si="7"/>
        <v>9253.7999999999993</v>
      </c>
      <c r="M12" s="44">
        <f t="shared" si="8"/>
        <v>-9062.6129999999994</v>
      </c>
      <c r="N12" s="45">
        <f t="shared" si="9"/>
        <v>-9122.85</v>
      </c>
      <c r="O12" s="46">
        <f t="shared" si="10"/>
        <v>-9253.7999999999993</v>
      </c>
      <c r="P12" s="40"/>
      <c r="Q12" s="40"/>
      <c r="R12" s="40"/>
    </row>
    <row r="13" spans="1:18" x14ac:dyDescent="0.4">
      <c r="A13" s="9">
        <v>4</v>
      </c>
      <c r="B13" s="5">
        <v>37830</v>
      </c>
      <c r="C13" s="47">
        <v>1</v>
      </c>
      <c r="D13" s="57">
        <v>1.27</v>
      </c>
      <c r="E13" s="58">
        <v>1.5</v>
      </c>
      <c r="F13" s="86">
        <v>2</v>
      </c>
      <c r="G13" s="22">
        <f t="shared" si="2"/>
        <v>304188.71995469998</v>
      </c>
      <c r="H13" s="22">
        <f t="shared" si="3"/>
        <v>308245.89675000001</v>
      </c>
      <c r="I13" s="22">
        <f t="shared" si="4"/>
        <v>317158.57199999999</v>
      </c>
      <c r="J13" s="44">
        <f t="shared" si="5"/>
        <v>8790.7346099999995</v>
      </c>
      <c r="K13" s="45">
        <f t="shared" si="6"/>
        <v>8849.1645000000008</v>
      </c>
      <c r="L13" s="46">
        <f t="shared" si="7"/>
        <v>8976.1859999999997</v>
      </c>
      <c r="M13" s="44">
        <f t="shared" si="8"/>
        <v>11164.232954699999</v>
      </c>
      <c r="N13" s="45">
        <f t="shared" si="9"/>
        <v>13273.746750000002</v>
      </c>
      <c r="O13" s="46">
        <f t="shared" si="10"/>
        <v>17952.371999999999</v>
      </c>
      <c r="P13" s="40"/>
      <c r="Q13" s="40"/>
      <c r="R13" s="40"/>
    </row>
    <row r="14" spans="1:18" x14ac:dyDescent="0.4">
      <c r="A14" s="9">
        <v>5</v>
      </c>
      <c r="B14" s="5">
        <v>37875</v>
      </c>
      <c r="C14" s="47">
        <v>1</v>
      </c>
      <c r="D14" s="57">
        <v>-1</v>
      </c>
      <c r="E14" s="58">
        <v>-1</v>
      </c>
      <c r="F14" s="80">
        <v>-1</v>
      </c>
      <c r="G14" s="22">
        <f t="shared" si="2"/>
        <v>295063.05835605896</v>
      </c>
      <c r="H14" s="22">
        <f t="shared" si="3"/>
        <v>298998.51984750002</v>
      </c>
      <c r="I14" s="22">
        <f t="shared" si="4"/>
        <v>307643.81484000001</v>
      </c>
      <c r="J14" s="44">
        <f t="shared" ref="J14:J59" si="11">IF(G13="","",G13*0.03)</f>
        <v>9125.6615986409997</v>
      </c>
      <c r="K14" s="45">
        <f t="shared" ref="K14:K59" si="12">IF(H13="","",H13*0.03)</f>
        <v>9247.3769025000001</v>
      </c>
      <c r="L14" s="46">
        <f t="shared" ref="L14:L59" si="13">IF(I13="","",I13*0.03)</f>
        <v>9514.7571599999992</v>
      </c>
      <c r="M14" s="44">
        <f t="shared" ref="M14:M59" si="14">IF(D14="","",J14*D14)</f>
        <v>-9125.6615986409997</v>
      </c>
      <c r="N14" s="45">
        <f t="shared" ref="N14:N59" si="15">IF(E14="","",K14*E14)</f>
        <v>-9247.3769025000001</v>
      </c>
      <c r="O14" s="46">
        <f t="shared" ref="O14:O59" si="16">IF(F14="","",L14*F14)</f>
        <v>-9514.7571599999992</v>
      </c>
      <c r="P14" s="40"/>
      <c r="Q14" s="40"/>
      <c r="R14" s="40"/>
    </row>
    <row r="15" spans="1:18" x14ac:dyDescent="0.4">
      <c r="A15" s="9">
        <v>6</v>
      </c>
      <c r="B15" s="5">
        <v>37978</v>
      </c>
      <c r="C15" s="47">
        <v>2</v>
      </c>
      <c r="D15" s="57">
        <v>-1</v>
      </c>
      <c r="E15" s="58">
        <v>-1</v>
      </c>
      <c r="F15" s="59">
        <v>-1</v>
      </c>
      <c r="G15" s="22">
        <f t="shared" si="2"/>
        <v>286211.16660537716</v>
      </c>
      <c r="H15" s="22">
        <f t="shared" si="3"/>
        <v>290028.56425207504</v>
      </c>
      <c r="I15" s="22">
        <f t="shared" si="4"/>
        <v>298414.50039479998</v>
      </c>
      <c r="J15" s="44">
        <f t="shared" si="11"/>
        <v>8851.8917506817688</v>
      </c>
      <c r="K15" s="45">
        <f t="shared" si="12"/>
        <v>8969.9555954250009</v>
      </c>
      <c r="L15" s="46">
        <f t="shared" si="13"/>
        <v>9229.3144451999997</v>
      </c>
      <c r="M15" s="44">
        <f t="shared" si="14"/>
        <v>-8851.8917506817688</v>
      </c>
      <c r="N15" s="45">
        <f t="shared" si="15"/>
        <v>-8969.9555954250009</v>
      </c>
      <c r="O15" s="46">
        <f t="shared" si="16"/>
        <v>-9229.3144451999997</v>
      </c>
      <c r="P15" s="40"/>
      <c r="Q15" s="40"/>
      <c r="R15" s="40"/>
    </row>
    <row r="16" spans="1:18" x14ac:dyDescent="0.4">
      <c r="A16" s="9">
        <v>7</v>
      </c>
      <c r="B16" s="5">
        <v>37985</v>
      </c>
      <c r="C16" s="47">
        <v>2</v>
      </c>
      <c r="D16" s="57">
        <v>-1</v>
      </c>
      <c r="E16" s="58">
        <v>-1</v>
      </c>
      <c r="F16" s="59">
        <v>-1</v>
      </c>
      <c r="G16" s="22">
        <f t="shared" si="2"/>
        <v>277624.83160721586</v>
      </c>
      <c r="H16" s="22">
        <f t="shared" si="3"/>
        <v>281327.70732451277</v>
      </c>
      <c r="I16" s="22">
        <f t="shared" si="4"/>
        <v>289462.065382956</v>
      </c>
      <c r="J16" s="44">
        <f t="shared" si="11"/>
        <v>8586.3349981613137</v>
      </c>
      <c r="K16" s="45">
        <f t="shared" si="12"/>
        <v>8700.8569275622503</v>
      </c>
      <c r="L16" s="46">
        <f t="shared" si="13"/>
        <v>8952.4350118439997</v>
      </c>
      <c r="M16" s="44">
        <f t="shared" si="14"/>
        <v>-8586.3349981613137</v>
      </c>
      <c r="N16" s="45">
        <f t="shared" si="15"/>
        <v>-8700.8569275622503</v>
      </c>
      <c r="O16" s="46">
        <f t="shared" si="16"/>
        <v>-8952.4350118439997</v>
      </c>
      <c r="P16" s="40"/>
      <c r="Q16" s="40"/>
      <c r="R16" s="40"/>
    </row>
    <row r="17" spans="1:18" x14ac:dyDescent="0.4">
      <c r="A17" s="9">
        <v>8</v>
      </c>
      <c r="B17" s="5">
        <v>38000</v>
      </c>
      <c r="C17" s="47">
        <v>2</v>
      </c>
      <c r="D17" s="57">
        <v>-1</v>
      </c>
      <c r="E17" s="58">
        <v>-1</v>
      </c>
      <c r="F17" s="59">
        <v>-1</v>
      </c>
      <c r="G17" s="22">
        <f t="shared" si="2"/>
        <v>269296.08665899938</v>
      </c>
      <c r="H17" s="22">
        <f t="shared" si="3"/>
        <v>272887.87610477739</v>
      </c>
      <c r="I17" s="22">
        <f t="shared" si="4"/>
        <v>280778.20342146733</v>
      </c>
      <c r="J17" s="44">
        <f t="shared" si="11"/>
        <v>8328.7449482164757</v>
      </c>
      <c r="K17" s="45">
        <f t="shared" si="12"/>
        <v>8439.8312197353825</v>
      </c>
      <c r="L17" s="46">
        <f t="shared" si="13"/>
        <v>8683.8619614886793</v>
      </c>
      <c r="M17" s="44">
        <f t="shared" si="14"/>
        <v>-8328.7449482164757</v>
      </c>
      <c r="N17" s="45">
        <f t="shared" si="15"/>
        <v>-8439.8312197353825</v>
      </c>
      <c r="O17" s="46">
        <f t="shared" si="16"/>
        <v>-8683.8619614886793</v>
      </c>
      <c r="P17" s="40"/>
      <c r="Q17" s="40"/>
      <c r="R17" s="40"/>
    </row>
    <row r="18" spans="1:18" x14ac:dyDescent="0.4">
      <c r="A18" s="9">
        <v>9</v>
      </c>
      <c r="B18" s="5">
        <v>38061</v>
      </c>
      <c r="C18" s="47">
        <v>2</v>
      </c>
      <c r="D18" s="57">
        <v>1.27</v>
      </c>
      <c r="E18" s="58">
        <v>1.5</v>
      </c>
      <c r="F18" s="86">
        <v>2</v>
      </c>
      <c r="G18" s="22">
        <f t="shared" si="2"/>
        <v>279556.26756070723</v>
      </c>
      <c r="H18" s="22">
        <f t="shared" si="3"/>
        <v>285167.83052949235</v>
      </c>
      <c r="I18" s="22">
        <f t="shared" si="4"/>
        <v>297624.89562675537</v>
      </c>
      <c r="J18" s="44">
        <f t="shared" si="11"/>
        <v>8078.8825997699814</v>
      </c>
      <c r="K18" s="45">
        <f t="shared" si="12"/>
        <v>8186.6362831433216</v>
      </c>
      <c r="L18" s="46">
        <f t="shared" si="13"/>
        <v>8423.34610264402</v>
      </c>
      <c r="M18" s="44">
        <f t="shared" si="14"/>
        <v>10260.180901707876</v>
      </c>
      <c r="N18" s="45">
        <f t="shared" si="15"/>
        <v>12279.954424714982</v>
      </c>
      <c r="O18" s="46">
        <f t="shared" si="16"/>
        <v>16846.69220528804</v>
      </c>
      <c r="P18" s="40"/>
      <c r="Q18" s="40"/>
      <c r="R18" s="40"/>
    </row>
    <row r="19" spans="1:18" x14ac:dyDescent="0.4">
      <c r="A19" s="9">
        <v>10</v>
      </c>
      <c r="B19" s="5">
        <v>38182</v>
      </c>
      <c r="C19" s="47">
        <v>1</v>
      </c>
      <c r="D19" s="57">
        <v>1.27</v>
      </c>
      <c r="E19" s="58">
        <v>1.5</v>
      </c>
      <c r="F19" s="59">
        <v>2</v>
      </c>
      <c r="G19" s="22">
        <f t="shared" si="2"/>
        <v>290207.3613547702</v>
      </c>
      <c r="H19" s="22">
        <f t="shared" si="3"/>
        <v>298000.38290331949</v>
      </c>
      <c r="I19" s="22">
        <f t="shared" si="4"/>
        <v>315482.38936436072</v>
      </c>
      <c r="J19" s="44">
        <f t="shared" si="11"/>
        <v>8386.6880268212171</v>
      </c>
      <c r="K19" s="45">
        <f t="shared" si="12"/>
        <v>8555.0349158847694</v>
      </c>
      <c r="L19" s="46">
        <f t="shared" si="13"/>
        <v>8928.7468688026602</v>
      </c>
      <c r="M19" s="44">
        <f t="shared" si="14"/>
        <v>10651.093794062946</v>
      </c>
      <c r="N19" s="45">
        <f t="shared" si="15"/>
        <v>12832.552373827155</v>
      </c>
      <c r="O19" s="46">
        <f t="shared" si="16"/>
        <v>17857.49373760532</v>
      </c>
      <c r="P19" s="40"/>
      <c r="Q19" s="40"/>
      <c r="R19" s="40"/>
    </row>
    <row r="20" spans="1:18" x14ac:dyDescent="0.4">
      <c r="A20" s="9">
        <v>11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>
        <f t="shared" si="11"/>
        <v>8706.2208406431055</v>
      </c>
      <c r="K20" s="45">
        <f t="shared" si="12"/>
        <v>8940.011487099584</v>
      </c>
      <c r="L20" s="46">
        <f t="shared" si="13"/>
        <v>9464.4716809308211</v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57"/>
      <c r="E23" s="58"/>
      <c r="F23" s="5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57"/>
      <c r="E24" s="58"/>
      <c r="F24" s="80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57"/>
      <c r="E29" s="58"/>
      <c r="F29" s="5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57"/>
      <c r="E31" s="58"/>
      <c r="F31" s="80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57"/>
      <c r="E34" s="58"/>
      <c r="F34" s="5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57"/>
      <c r="E36" s="58"/>
      <c r="F36" s="80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57"/>
      <c r="E39" s="58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57"/>
      <c r="E41" s="60"/>
      <c r="F41" s="5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 t="shared" si="14"/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57"/>
      <c r="E43" s="60"/>
      <c r="F43" s="80"/>
      <c r="G43" s="22" t="str">
        <f t="shared" si="2"/>
        <v/>
      </c>
      <c r="H43" s="22" t="str">
        <f t="shared" si="3"/>
        <v/>
      </c>
      <c r="I43" s="22" t="str">
        <f t="shared" si="4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>IF(D43="","",J43*D43)</f>
        <v/>
      </c>
      <c r="N43" s="45" t="str">
        <f t="shared" si="15"/>
        <v/>
      </c>
      <c r="O43" s="46" t="str">
        <f t="shared" si="16"/>
        <v/>
      </c>
      <c r="P43" s="40"/>
      <c r="Q43" s="40"/>
      <c r="R43" s="40"/>
    </row>
    <row r="44" spans="1:18" x14ac:dyDescent="0.4">
      <c r="A44" s="3">
        <v>35</v>
      </c>
      <c r="B44" s="5"/>
      <c r="C44" s="47"/>
      <c r="D44" s="57"/>
      <c r="E44" s="60"/>
      <c r="F44" s="59"/>
      <c r="G44" s="22" t="str">
        <f>IF(D44="","",G43+M44)</f>
        <v/>
      </c>
      <c r="H44" s="22" t="str">
        <f t="shared" ref="H44:I44" si="17">IF(E44="","",H43+N44)</f>
        <v/>
      </c>
      <c r="I44" s="22" t="str">
        <f t="shared" si="17"/>
        <v/>
      </c>
      <c r="J44" s="44" t="str">
        <f t="shared" si="11"/>
        <v/>
      </c>
      <c r="K44" s="45" t="str">
        <f t="shared" si="12"/>
        <v/>
      </c>
      <c r="L44" s="46" t="str">
        <f t="shared" si="13"/>
        <v/>
      </c>
      <c r="M44" s="44" t="str">
        <f t="shared" si="14"/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36</v>
      </c>
      <c r="B45" s="5"/>
      <c r="C45" s="47"/>
      <c r="D45" s="57"/>
      <c r="E45" s="60"/>
      <c r="F45" s="59"/>
      <c r="G45" s="22" t="str">
        <f t="shared" ref="G45:G59" si="18">IF(D45="","",G44+M45)</f>
        <v/>
      </c>
      <c r="H45" s="22" t="str">
        <f t="shared" ref="H45:H59" si="19">IF(E45="","",H44+N45)</f>
        <v/>
      </c>
      <c r="I45" s="22" t="str">
        <f t="shared" ref="I45:I59" si="20">IF(F45="","",I44+O45)</f>
        <v/>
      </c>
      <c r="J45" s="44" t="str">
        <f>IF(G44="","",G44*0.03)</f>
        <v/>
      </c>
      <c r="K45" s="45" t="str">
        <f t="shared" si="12"/>
        <v/>
      </c>
      <c r="L45" s="46" t="str">
        <f t="shared" si="13"/>
        <v/>
      </c>
      <c r="M45" s="44" t="str">
        <f>IF(D45="","",J45*D45)</f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37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38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39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40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41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42</v>
      </c>
      <c r="B51" s="5"/>
      <c r="C51" s="47"/>
      <c r="D51" s="57"/>
      <c r="E51" s="58"/>
      <c r="F51" s="5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43</v>
      </c>
      <c r="B52" s="5"/>
      <c r="C52" s="47"/>
      <c r="D52" s="57"/>
      <c r="E52" s="58"/>
      <c r="F52" s="80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44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45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46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47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48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x14ac:dyDescent="0.4">
      <c r="A58" s="9">
        <v>49</v>
      </c>
      <c r="B58" s="5"/>
      <c r="C58" s="47"/>
      <c r="D58" s="57"/>
      <c r="E58" s="58"/>
      <c r="F58" s="59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>
        <v>50</v>
      </c>
      <c r="B59" s="6"/>
      <c r="C59" s="51"/>
      <c r="D59" s="61"/>
      <c r="E59" s="62"/>
      <c r="F59" s="63"/>
      <c r="G59" s="22" t="str">
        <f t="shared" si="18"/>
        <v/>
      </c>
      <c r="H59" s="22" t="str">
        <f t="shared" si="19"/>
        <v/>
      </c>
      <c r="I59" s="22" t="str">
        <f t="shared" si="20"/>
        <v/>
      </c>
      <c r="J59" s="44" t="str">
        <f t="shared" si="11"/>
        <v/>
      </c>
      <c r="K59" s="45" t="str">
        <f t="shared" si="12"/>
        <v/>
      </c>
      <c r="L59" s="46" t="str">
        <f t="shared" si="13"/>
        <v/>
      </c>
      <c r="M59" s="44" t="str">
        <f t="shared" si="14"/>
        <v/>
      </c>
      <c r="N59" s="45" t="str">
        <f t="shared" si="15"/>
        <v/>
      </c>
      <c r="O59" s="46" t="str">
        <f t="shared" si="16"/>
        <v/>
      </c>
    </row>
    <row r="60" spans="1:15" ht="19.5" thickBot="1" x14ac:dyDescent="0.45">
      <c r="A60" s="9"/>
      <c r="B60" s="95" t="s">
        <v>5</v>
      </c>
      <c r="C60" s="96"/>
      <c r="D60" s="7">
        <f>COUNTIF(D10:D59,1.27)</f>
        <v>4</v>
      </c>
      <c r="E60" s="7">
        <f>COUNTIF(E10:E59,1.5)</f>
        <v>4</v>
      </c>
      <c r="F60" s="8">
        <f>COUNTIF(F10:F59,2)</f>
        <v>4</v>
      </c>
      <c r="G60" s="70">
        <f>M60+G9</f>
        <v>290207.36135477026</v>
      </c>
      <c r="H60" s="71">
        <f>N60+H9</f>
        <v>298000.38290331949</v>
      </c>
      <c r="I60" s="72">
        <f>O60+I9</f>
        <v>315482.38936436066</v>
      </c>
      <c r="J60" s="67" t="s">
        <v>32</v>
      </c>
      <c r="K60" s="68">
        <f>B59-B10</f>
        <v>-37754</v>
      </c>
      <c r="L60" s="69" t="s">
        <v>33</v>
      </c>
      <c r="M60" s="82">
        <f>SUM(M10:M59)</f>
        <v>-9792.6386452297356</v>
      </c>
      <c r="N60" s="83">
        <f>SUM(N10:N59)</f>
        <v>-1999.6170966804966</v>
      </c>
      <c r="O60" s="84">
        <f>SUM(O10:O59)</f>
        <v>15482.389364360683</v>
      </c>
    </row>
    <row r="61" spans="1:15" ht="19.5" thickBot="1" x14ac:dyDescent="0.45">
      <c r="A61" s="9"/>
      <c r="B61" s="89" t="s">
        <v>6</v>
      </c>
      <c r="C61" s="90"/>
      <c r="D61" s="7">
        <f>COUNTIF(D10:D59,-1)</f>
        <v>6</v>
      </c>
      <c r="E61" s="7">
        <f>COUNTIF(E10:E59,-1)</f>
        <v>6</v>
      </c>
      <c r="F61" s="8">
        <f>COUNTIF(F10:F59,-1)</f>
        <v>6</v>
      </c>
      <c r="G61" s="87" t="s">
        <v>31</v>
      </c>
      <c r="H61" s="88"/>
      <c r="I61" s="94"/>
      <c r="J61" s="87" t="s">
        <v>34</v>
      </c>
      <c r="K61" s="88"/>
      <c r="L61" s="94"/>
      <c r="M61" s="9"/>
      <c r="N61" s="3"/>
      <c r="O61" s="4"/>
    </row>
    <row r="62" spans="1:15" ht="19.5" thickBot="1" x14ac:dyDescent="0.45">
      <c r="A62" s="9"/>
      <c r="B62" s="89" t="s">
        <v>36</v>
      </c>
      <c r="C62" s="90"/>
      <c r="D62" s="7">
        <f>COUNTIF(D10:D59,0)</f>
        <v>0</v>
      </c>
      <c r="E62" s="7">
        <f>COUNTIF(E10:E59,0)</f>
        <v>0</v>
      </c>
      <c r="F62" s="7">
        <f>COUNTIF(F10:F59,0)</f>
        <v>0</v>
      </c>
      <c r="G62" s="76">
        <f>G60/G9</f>
        <v>0.96735787118256755</v>
      </c>
      <c r="H62" s="77">
        <f t="shared" ref="H62" si="21">H60/H9</f>
        <v>0.99333460967773168</v>
      </c>
      <c r="I62" s="78">
        <f>I60/I9</f>
        <v>1.0516079645478689</v>
      </c>
      <c r="J62" s="65">
        <f>(G62-100%)*30/K60</f>
        <v>2.5938016224055026E-5</v>
      </c>
      <c r="K62" s="65">
        <f>(H62-100%)*30/K60</f>
        <v>5.2964377196601554E-6</v>
      </c>
      <c r="L62" s="66">
        <f>(I62-100%)*30/K60</f>
        <v>-4.1008606675744714E-5</v>
      </c>
      <c r="M62" s="10"/>
      <c r="N62" s="2"/>
      <c r="O62" s="11"/>
    </row>
    <row r="63" spans="1:15" ht="19.5" thickBot="1" x14ac:dyDescent="0.45">
      <c r="A63" s="3"/>
      <c r="B63" s="87" t="s">
        <v>4</v>
      </c>
      <c r="C63" s="88"/>
      <c r="D63" s="79">
        <f t="shared" ref="D63:E63" si="22">D60/(D60+D61+D62)</f>
        <v>0.4</v>
      </c>
      <c r="E63" s="74">
        <f t="shared" si="22"/>
        <v>0.4</v>
      </c>
      <c r="F63" s="75">
        <f>F60/(F60+F61+F62)</f>
        <v>0.4</v>
      </c>
    </row>
    <row r="65" spans="4:6" x14ac:dyDescent="0.4">
      <c r="D65" s="73"/>
      <c r="E65" s="73"/>
      <c r="F65" s="73"/>
    </row>
  </sheetData>
  <mergeCells count="11">
    <mergeCell ref="B63:C63"/>
    <mergeCell ref="B62:C62"/>
    <mergeCell ref="J9:L9"/>
    <mergeCell ref="J7:L7"/>
    <mergeCell ref="M7:O7"/>
    <mergeCell ref="G7:I7"/>
    <mergeCell ref="M9:O9"/>
    <mergeCell ref="B60:C60"/>
    <mergeCell ref="B61:C61"/>
    <mergeCell ref="G61:I61"/>
    <mergeCell ref="J61:L6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A103"/>
  <sheetViews>
    <sheetView zoomScale="80" zoomScaleNormal="80" workbookViewId="0">
      <selection activeCell="A2" sqref="A2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42</v>
      </c>
    </row>
    <row r="26" spans="1:1" x14ac:dyDescent="0.4">
      <c r="A26" s="53" t="s">
        <v>43</v>
      </c>
    </row>
    <row r="52" spans="1:1" ht="13.5" x14ac:dyDescent="0.4">
      <c r="A52" s="52" t="s">
        <v>44</v>
      </c>
    </row>
    <row r="78" spans="1:1" x14ac:dyDescent="0.4">
      <c r="A78" s="53" t="s">
        <v>45</v>
      </c>
    </row>
    <row r="103" spans="1:1" x14ac:dyDescent="0.4">
      <c r="A103" s="53" t="s">
        <v>46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FF64-6DBE-4870-B923-5449A153DA9E}">
  <dimension ref="A1:R6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47</v>
      </c>
    </row>
    <row r="2" spans="1:18" x14ac:dyDescent="0.4">
      <c r="A2" s="1" t="s">
        <v>7</v>
      </c>
      <c r="C2" t="s">
        <v>37</v>
      </c>
    </row>
    <row r="3" spans="1:18" x14ac:dyDescent="0.4">
      <c r="A3" s="1" t="s">
        <v>8</v>
      </c>
      <c r="C3" t="s">
        <v>23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35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26</v>
      </c>
      <c r="E7" s="25"/>
      <c r="F7" s="26"/>
      <c r="G7" s="87" t="s">
        <v>3</v>
      </c>
      <c r="H7" s="88"/>
      <c r="I7" s="94"/>
      <c r="J7" s="87" t="s">
        <v>24</v>
      </c>
      <c r="K7" s="88"/>
      <c r="L7" s="94"/>
      <c r="M7" s="87" t="s">
        <v>25</v>
      </c>
      <c r="N7" s="88"/>
      <c r="O7" s="94"/>
    </row>
    <row r="8" spans="1:18" ht="19.5" thickBot="1" x14ac:dyDescent="0.45">
      <c r="A8" s="27"/>
      <c r="B8" s="27" t="s">
        <v>2</v>
      </c>
      <c r="C8" s="64" t="s">
        <v>30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91" t="s">
        <v>24</v>
      </c>
      <c r="K9" s="92"/>
      <c r="L9" s="93"/>
      <c r="M9" s="91"/>
      <c r="N9" s="92"/>
      <c r="O9" s="93"/>
    </row>
    <row r="10" spans="1:18" x14ac:dyDescent="0.4">
      <c r="A10" s="9">
        <v>1</v>
      </c>
      <c r="B10" s="23">
        <v>37763</v>
      </c>
      <c r="C10" s="50">
        <v>1</v>
      </c>
      <c r="D10" s="54">
        <v>-1</v>
      </c>
      <c r="E10" s="55">
        <v>-1</v>
      </c>
      <c r="F10" s="56">
        <v>-1</v>
      </c>
      <c r="G10" s="22">
        <f>IF(D10="","",G9+M10)</f>
        <v>291000</v>
      </c>
      <c r="H10" s="22">
        <f t="shared" ref="H10:I25" si="0">IF(E10="","",H9+N10)</f>
        <v>291000</v>
      </c>
      <c r="I10" s="22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-9000</v>
      </c>
      <c r="N10" s="42">
        <f>IF(E10="","",K10*E10)</f>
        <v>-9000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37804</v>
      </c>
      <c r="C11" s="47">
        <v>2</v>
      </c>
      <c r="D11" s="57">
        <v>1.27</v>
      </c>
      <c r="E11" s="58">
        <v>1.5</v>
      </c>
      <c r="F11" s="59">
        <v>2</v>
      </c>
      <c r="G11" s="22">
        <f t="shared" ref="G11:I26" si="1">IF(D11="","",G10+M11)</f>
        <v>302087.09999999998</v>
      </c>
      <c r="H11" s="22">
        <f t="shared" si="0"/>
        <v>304095</v>
      </c>
      <c r="I11" s="22">
        <f t="shared" si="0"/>
        <v>308460</v>
      </c>
      <c r="J11" s="44">
        <f t="shared" ref="J11:L26" si="2">IF(G10="","",G10*0.03)</f>
        <v>8730</v>
      </c>
      <c r="K11" s="45">
        <f t="shared" si="2"/>
        <v>8730</v>
      </c>
      <c r="L11" s="46">
        <f t="shared" si="2"/>
        <v>8730</v>
      </c>
      <c r="M11" s="44">
        <f t="shared" ref="M11:O26" si="3">IF(D11="","",J11*D11)</f>
        <v>11087.1</v>
      </c>
      <c r="N11" s="45">
        <f t="shared" si="3"/>
        <v>13095</v>
      </c>
      <c r="O11" s="46">
        <f t="shared" si="3"/>
        <v>17460</v>
      </c>
      <c r="P11" s="40"/>
      <c r="Q11" s="40"/>
      <c r="R11" s="40"/>
    </row>
    <row r="12" spans="1:18" x14ac:dyDescent="0.4">
      <c r="A12" s="9">
        <v>3</v>
      </c>
      <c r="B12" s="5">
        <v>38070</v>
      </c>
      <c r="C12" s="47">
        <v>2</v>
      </c>
      <c r="D12" s="57">
        <v>1.27</v>
      </c>
      <c r="E12" s="58">
        <v>1.5</v>
      </c>
      <c r="F12" s="86">
        <v>2</v>
      </c>
      <c r="G12" s="22">
        <f t="shared" si="1"/>
        <v>313596.61851</v>
      </c>
      <c r="H12" s="22">
        <f t="shared" si="0"/>
        <v>317779.27500000002</v>
      </c>
      <c r="I12" s="22">
        <f t="shared" si="0"/>
        <v>326967.59999999998</v>
      </c>
      <c r="J12" s="44">
        <f t="shared" si="2"/>
        <v>9062.6129999999994</v>
      </c>
      <c r="K12" s="45">
        <f t="shared" si="2"/>
        <v>9122.85</v>
      </c>
      <c r="L12" s="46">
        <f t="shared" si="2"/>
        <v>9253.7999999999993</v>
      </c>
      <c r="M12" s="44">
        <f t="shared" si="3"/>
        <v>11509.51851</v>
      </c>
      <c r="N12" s="45">
        <f t="shared" si="3"/>
        <v>13684.275000000001</v>
      </c>
      <c r="O12" s="46">
        <f t="shared" si="3"/>
        <v>18507.599999999999</v>
      </c>
      <c r="P12" s="40"/>
      <c r="Q12" s="40"/>
      <c r="R12" s="40"/>
    </row>
    <row r="13" spans="1:18" x14ac:dyDescent="0.4">
      <c r="A13" s="9">
        <v>4</v>
      </c>
      <c r="B13" s="5">
        <v>38103</v>
      </c>
      <c r="C13" s="47">
        <v>2</v>
      </c>
      <c r="D13" s="57">
        <v>1.27</v>
      </c>
      <c r="E13" s="58">
        <v>-1</v>
      </c>
      <c r="F13" s="59">
        <v>-1</v>
      </c>
      <c r="G13" s="22">
        <f t="shared" si="1"/>
        <v>325544.64967523102</v>
      </c>
      <c r="H13" s="22">
        <f t="shared" si="0"/>
        <v>308245.89675000001</v>
      </c>
      <c r="I13" s="22">
        <f t="shared" si="0"/>
        <v>317158.57199999999</v>
      </c>
      <c r="J13" s="44">
        <f t="shared" si="2"/>
        <v>9407.8985553000002</v>
      </c>
      <c r="K13" s="45">
        <f t="shared" si="2"/>
        <v>9533.3782499999998</v>
      </c>
      <c r="L13" s="46">
        <f t="shared" si="2"/>
        <v>9809.0279999999984</v>
      </c>
      <c r="M13" s="44">
        <f t="shared" si="3"/>
        <v>11948.031165231001</v>
      </c>
      <c r="N13" s="45">
        <f t="shared" si="3"/>
        <v>-9533.3782499999998</v>
      </c>
      <c r="O13" s="46">
        <f t="shared" si="3"/>
        <v>-9809.0279999999984</v>
      </c>
      <c r="P13" s="40"/>
      <c r="Q13" s="40"/>
      <c r="R13" s="40"/>
    </row>
    <row r="14" spans="1:18" x14ac:dyDescent="0.4">
      <c r="A14" s="9">
        <v>5</v>
      </c>
      <c r="B14" s="5">
        <v>38147</v>
      </c>
      <c r="C14" s="47">
        <v>2</v>
      </c>
      <c r="D14" s="57">
        <v>-1</v>
      </c>
      <c r="E14" s="58">
        <v>-1</v>
      </c>
      <c r="F14" s="80">
        <v>-1</v>
      </c>
      <c r="G14" s="22">
        <f t="shared" si="1"/>
        <v>315778.31018497411</v>
      </c>
      <c r="H14" s="22">
        <f t="shared" si="0"/>
        <v>298998.51984750002</v>
      </c>
      <c r="I14" s="22">
        <f t="shared" si="0"/>
        <v>307643.81484000001</v>
      </c>
      <c r="J14" s="44">
        <f t="shared" si="2"/>
        <v>9766.3394902569307</v>
      </c>
      <c r="K14" s="45">
        <f t="shared" si="2"/>
        <v>9247.3769025000001</v>
      </c>
      <c r="L14" s="46">
        <f t="shared" si="2"/>
        <v>9514.7571599999992</v>
      </c>
      <c r="M14" s="44">
        <f t="shared" si="3"/>
        <v>-9766.3394902569307</v>
      </c>
      <c r="N14" s="45">
        <f t="shared" si="3"/>
        <v>-9247.3769025000001</v>
      </c>
      <c r="O14" s="46">
        <f t="shared" si="3"/>
        <v>-9514.7571599999992</v>
      </c>
      <c r="P14" s="40"/>
      <c r="Q14" s="40"/>
      <c r="R14" s="40"/>
    </row>
    <row r="15" spans="1:18" x14ac:dyDescent="0.4">
      <c r="A15" s="9">
        <v>6</v>
      </c>
      <c r="B15" s="5">
        <v>38259</v>
      </c>
      <c r="C15" s="47">
        <v>1</v>
      </c>
      <c r="D15" s="57">
        <v>1.27</v>
      </c>
      <c r="E15" s="58">
        <v>1.5</v>
      </c>
      <c r="F15" s="86">
        <v>2</v>
      </c>
      <c r="G15" s="22">
        <f t="shared" si="1"/>
        <v>327809.46380302164</v>
      </c>
      <c r="H15" s="22">
        <f t="shared" si="0"/>
        <v>312453.45324063755</v>
      </c>
      <c r="I15" s="22">
        <f t="shared" si="0"/>
        <v>326102.4437304</v>
      </c>
      <c r="J15" s="44">
        <f t="shared" si="2"/>
        <v>9473.3493055492236</v>
      </c>
      <c r="K15" s="45">
        <f t="shared" si="2"/>
        <v>8969.9555954250009</v>
      </c>
      <c r="L15" s="46">
        <f t="shared" si="2"/>
        <v>9229.3144451999997</v>
      </c>
      <c r="M15" s="44">
        <f t="shared" si="3"/>
        <v>12031.153618047514</v>
      </c>
      <c r="N15" s="45">
        <f t="shared" si="3"/>
        <v>13454.9333931375</v>
      </c>
      <c r="O15" s="46">
        <f t="shared" si="3"/>
        <v>18458.628890399999</v>
      </c>
      <c r="P15" s="40"/>
      <c r="Q15" s="40"/>
      <c r="R15" s="40"/>
    </row>
    <row r="16" spans="1:18" x14ac:dyDescent="0.4">
      <c r="A16" s="9">
        <v>7</v>
      </c>
      <c r="B16" s="5"/>
      <c r="C16" s="47"/>
      <c r="D16" s="57"/>
      <c r="E16" s="58"/>
      <c r="F16" s="59"/>
      <c r="G16" s="22" t="str">
        <f t="shared" si="1"/>
        <v/>
      </c>
      <c r="H16" s="22" t="str">
        <f t="shared" si="0"/>
        <v/>
      </c>
      <c r="I16" s="22" t="str">
        <f t="shared" si="0"/>
        <v/>
      </c>
      <c r="J16" s="44">
        <f t="shared" si="2"/>
        <v>9834.283914090649</v>
      </c>
      <c r="K16" s="45">
        <f t="shared" si="2"/>
        <v>9373.6035972191257</v>
      </c>
      <c r="L16" s="46">
        <f t="shared" si="2"/>
        <v>9783.0733119119996</v>
      </c>
      <c r="M16" s="44" t="str">
        <f t="shared" si="3"/>
        <v/>
      </c>
      <c r="N16" s="45" t="str">
        <f t="shared" si="3"/>
        <v/>
      </c>
      <c r="O16" s="46" t="str">
        <f t="shared" si="3"/>
        <v/>
      </c>
      <c r="P16" s="40"/>
      <c r="Q16" s="40"/>
      <c r="R16" s="40"/>
    </row>
    <row r="17" spans="1:18" x14ac:dyDescent="0.4">
      <c r="A17" s="9">
        <v>8</v>
      </c>
      <c r="B17" s="5"/>
      <c r="C17" s="47"/>
      <c r="D17" s="57"/>
      <c r="E17" s="58"/>
      <c r="F17" s="59"/>
      <c r="G17" s="22" t="str">
        <f t="shared" si="1"/>
        <v/>
      </c>
      <c r="H17" s="22" t="str">
        <f t="shared" si="0"/>
        <v/>
      </c>
      <c r="I17" s="22" t="str">
        <f t="shared" si="0"/>
        <v/>
      </c>
      <c r="J17" s="44" t="str">
        <f t="shared" si="2"/>
        <v/>
      </c>
      <c r="K17" s="45" t="str">
        <f t="shared" si="2"/>
        <v/>
      </c>
      <c r="L17" s="46" t="str">
        <f t="shared" si="2"/>
        <v/>
      </c>
      <c r="M17" s="44" t="str">
        <f t="shared" si="3"/>
        <v/>
      </c>
      <c r="N17" s="45" t="str">
        <f t="shared" si="3"/>
        <v/>
      </c>
      <c r="O17" s="46" t="str">
        <f t="shared" si="3"/>
        <v/>
      </c>
      <c r="P17" s="40"/>
      <c r="Q17" s="40"/>
      <c r="R17" s="40"/>
    </row>
    <row r="18" spans="1:18" x14ac:dyDescent="0.4">
      <c r="A18" s="9">
        <v>9</v>
      </c>
      <c r="B18" s="5"/>
      <c r="C18" s="47"/>
      <c r="D18" s="57"/>
      <c r="E18" s="58"/>
      <c r="F18" s="59"/>
      <c r="G18" s="22" t="str">
        <f t="shared" si="1"/>
        <v/>
      </c>
      <c r="H18" s="22" t="str">
        <f t="shared" si="0"/>
        <v/>
      </c>
      <c r="I18" s="22" t="str">
        <f t="shared" si="0"/>
        <v/>
      </c>
      <c r="J18" s="44" t="str">
        <f t="shared" si="2"/>
        <v/>
      </c>
      <c r="K18" s="45" t="str">
        <f t="shared" si="2"/>
        <v/>
      </c>
      <c r="L18" s="46" t="str">
        <f t="shared" si="2"/>
        <v/>
      </c>
      <c r="M18" s="44" t="str">
        <f t="shared" si="3"/>
        <v/>
      </c>
      <c r="N18" s="45" t="str">
        <f t="shared" si="3"/>
        <v/>
      </c>
      <c r="O18" s="46" t="str">
        <f t="shared" si="3"/>
        <v/>
      </c>
      <c r="P18" s="40"/>
      <c r="Q18" s="40"/>
      <c r="R18" s="40"/>
    </row>
    <row r="19" spans="1:18" x14ac:dyDescent="0.4">
      <c r="A19" s="9">
        <v>10</v>
      </c>
      <c r="B19" s="5"/>
      <c r="C19" s="47"/>
      <c r="D19" s="57"/>
      <c r="E19" s="58"/>
      <c r="F19" s="59"/>
      <c r="G19" s="22" t="str">
        <f t="shared" si="1"/>
        <v/>
      </c>
      <c r="H19" s="22" t="str">
        <f t="shared" si="0"/>
        <v/>
      </c>
      <c r="I19" s="22" t="str">
        <f t="shared" si="0"/>
        <v/>
      </c>
      <c r="J19" s="44" t="str">
        <f t="shared" si="2"/>
        <v/>
      </c>
      <c r="K19" s="45" t="str">
        <f t="shared" si="2"/>
        <v/>
      </c>
      <c r="L19" s="46" t="str">
        <f t="shared" si="2"/>
        <v/>
      </c>
      <c r="M19" s="44" t="str">
        <f t="shared" si="3"/>
        <v/>
      </c>
      <c r="N19" s="45" t="str">
        <f t="shared" si="3"/>
        <v/>
      </c>
      <c r="O19" s="46" t="str">
        <f t="shared" si="3"/>
        <v/>
      </c>
      <c r="P19" s="40"/>
      <c r="Q19" s="40"/>
      <c r="R19" s="40"/>
    </row>
    <row r="20" spans="1:18" x14ac:dyDescent="0.4">
      <c r="A20" s="9">
        <v>11</v>
      </c>
      <c r="B20" s="5"/>
      <c r="C20" s="47"/>
      <c r="D20" s="57"/>
      <c r="E20" s="58"/>
      <c r="F20" s="59"/>
      <c r="G20" s="22" t="str">
        <f t="shared" si="1"/>
        <v/>
      </c>
      <c r="H20" s="22" t="str">
        <f t="shared" si="0"/>
        <v/>
      </c>
      <c r="I20" s="22" t="str">
        <f t="shared" si="0"/>
        <v/>
      </c>
      <c r="J20" s="44" t="str">
        <f t="shared" si="2"/>
        <v/>
      </c>
      <c r="K20" s="45" t="str">
        <f t="shared" si="2"/>
        <v/>
      </c>
      <c r="L20" s="46" t="str">
        <f t="shared" si="2"/>
        <v/>
      </c>
      <c r="M20" s="44" t="str">
        <f t="shared" si="3"/>
        <v/>
      </c>
      <c r="N20" s="45" t="str">
        <f t="shared" si="3"/>
        <v/>
      </c>
      <c r="O20" s="46" t="str">
        <f t="shared" si="3"/>
        <v/>
      </c>
      <c r="P20" s="40"/>
      <c r="Q20" s="40"/>
      <c r="R20" s="40"/>
    </row>
    <row r="21" spans="1:18" x14ac:dyDescent="0.4">
      <c r="A21" s="9">
        <v>12</v>
      </c>
      <c r="B21" s="5"/>
      <c r="C21" s="47"/>
      <c r="D21" s="57"/>
      <c r="E21" s="58"/>
      <c r="F21" s="59"/>
      <c r="G21" s="22" t="str">
        <f t="shared" si="1"/>
        <v/>
      </c>
      <c r="H21" s="22" t="str">
        <f t="shared" si="0"/>
        <v/>
      </c>
      <c r="I21" s="22" t="str">
        <f t="shared" si="0"/>
        <v/>
      </c>
      <c r="J21" s="44" t="str">
        <f t="shared" si="2"/>
        <v/>
      </c>
      <c r="K21" s="45" t="str">
        <f t="shared" si="2"/>
        <v/>
      </c>
      <c r="L21" s="46" t="str">
        <f t="shared" si="2"/>
        <v/>
      </c>
      <c r="M21" s="44" t="str">
        <f t="shared" si="3"/>
        <v/>
      </c>
      <c r="N21" s="45" t="str">
        <f t="shared" si="3"/>
        <v/>
      </c>
      <c r="O21" s="46" t="str">
        <f t="shared" si="3"/>
        <v/>
      </c>
      <c r="P21" s="40"/>
      <c r="Q21" s="40"/>
      <c r="R21" s="40"/>
    </row>
    <row r="22" spans="1:18" x14ac:dyDescent="0.4">
      <c r="A22" s="9">
        <v>13</v>
      </c>
      <c r="B22" s="5"/>
      <c r="C22" s="47"/>
      <c r="D22" s="57"/>
      <c r="E22" s="58"/>
      <c r="F22" s="59"/>
      <c r="G22" s="22" t="str">
        <f t="shared" si="1"/>
        <v/>
      </c>
      <c r="H22" s="22" t="str">
        <f t="shared" si="0"/>
        <v/>
      </c>
      <c r="I22" s="22" t="str">
        <f t="shared" si="0"/>
        <v/>
      </c>
      <c r="J22" s="44" t="str">
        <f t="shared" si="2"/>
        <v/>
      </c>
      <c r="K22" s="45" t="str">
        <f t="shared" si="2"/>
        <v/>
      </c>
      <c r="L22" s="46" t="str">
        <f t="shared" si="2"/>
        <v/>
      </c>
      <c r="M22" s="44" t="str">
        <f t="shared" si="3"/>
        <v/>
      </c>
      <c r="N22" s="45" t="str">
        <f t="shared" si="3"/>
        <v/>
      </c>
      <c r="O22" s="46" t="str">
        <f t="shared" si="3"/>
        <v/>
      </c>
      <c r="P22" s="40"/>
      <c r="Q22" s="40"/>
      <c r="R22" s="40"/>
    </row>
    <row r="23" spans="1:18" x14ac:dyDescent="0.4">
      <c r="A23" s="9">
        <v>14</v>
      </c>
      <c r="B23" s="5"/>
      <c r="C23" s="47"/>
      <c r="D23" s="57"/>
      <c r="E23" s="58"/>
      <c r="F23" s="59"/>
      <c r="G23" s="22" t="str">
        <f t="shared" si="1"/>
        <v/>
      </c>
      <c r="H23" s="22" t="str">
        <f t="shared" si="0"/>
        <v/>
      </c>
      <c r="I23" s="22" t="str">
        <f t="shared" si="0"/>
        <v/>
      </c>
      <c r="J23" s="44" t="str">
        <f t="shared" si="2"/>
        <v/>
      </c>
      <c r="K23" s="45" t="str">
        <f t="shared" si="2"/>
        <v/>
      </c>
      <c r="L23" s="46" t="str">
        <f t="shared" si="2"/>
        <v/>
      </c>
      <c r="M23" s="44" t="str">
        <f t="shared" si="3"/>
        <v/>
      </c>
      <c r="N23" s="45" t="str">
        <f t="shared" si="3"/>
        <v/>
      </c>
      <c r="O23" s="46" t="str">
        <f t="shared" si="3"/>
        <v/>
      </c>
      <c r="P23" s="40"/>
      <c r="Q23" s="40"/>
      <c r="R23" s="40"/>
    </row>
    <row r="24" spans="1:18" x14ac:dyDescent="0.4">
      <c r="A24" s="9">
        <v>15</v>
      </c>
      <c r="B24" s="5"/>
      <c r="C24" s="47"/>
      <c r="D24" s="57"/>
      <c r="E24" s="58"/>
      <c r="F24" s="80"/>
      <c r="G24" s="22" t="str">
        <f t="shared" si="1"/>
        <v/>
      </c>
      <c r="H24" s="22" t="str">
        <f t="shared" si="0"/>
        <v/>
      </c>
      <c r="I24" s="22" t="str">
        <f t="shared" si="0"/>
        <v/>
      </c>
      <c r="J24" s="44" t="str">
        <f t="shared" si="2"/>
        <v/>
      </c>
      <c r="K24" s="45" t="str">
        <f t="shared" si="2"/>
        <v/>
      </c>
      <c r="L24" s="46" t="str">
        <f t="shared" si="2"/>
        <v/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57"/>
      <c r="E25" s="58"/>
      <c r="F25" s="59"/>
      <c r="G25" s="22" t="str">
        <f t="shared" si="1"/>
        <v/>
      </c>
      <c r="H25" s="22" t="str">
        <f t="shared" si="0"/>
        <v/>
      </c>
      <c r="I25" s="22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57"/>
      <c r="E26" s="58"/>
      <c r="F26" s="59"/>
      <c r="G26" s="22" t="str">
        <f t="shared" si="1"/>
        <v/>
      </c>
      <c r="H26" s="22" t="str">
        <f t="shared" si="1"/>
        <v/>
      </c>
      <c r="I26" s="22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57"/>
      <c r="E27" s="58"/>
      <c r="F27" s="59"/>
      <c r="G27" s="22" t="str">
        <f t="shared" ref="G27:I42" si="4">IF(D27="","",G26+M27)</f>
        <v/>
      </c>
      <c r="H27" s="22" t="str">
        <f t="shared" si="4"/>
        <v/>
      </c>
      <c r="I27" s="22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57"/>
      <c r="E28" s="58"/>
      <c r="F28" s="59"/>
      <c r="G28" s="22" t="str">
        <f t="shared" si="4"/>
        <v/>
      </c>
      <c r="H28" s="22" t="str">
        <f t="shared" si="4"/>
        <v/>
      </c>
      <c r="I28" s="22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57"/>
      <c r="E29" s="58"/>
      <c r="F29" s="59"/>
      <c r="G29" s="22" t="str">
        <f t="shared" si="4"/>
        <v/>
      </c>
      <c r="H29" s="22" t="str">
        <f t="shared" si="4"/>
        <v/>
      </c>
      <c r="I29" s="22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57"/>
      <c r="E30" s="58"/>
      <c r="F30" s="80"/>
      <c r="G30" s="22" t="str">
        <f t="shared" si="4"/>
        <v/>
      </c>
      <c r="H30" s="22" t="str">
        <f t="shared" si="4"/>
        <v/>
      </c>
      <c r="I30" s="22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57"/>
      <c r="E31" s="58"/>
      <c r="F31" s="80"/>
      <c r="G31" s="22" t="str">
        <f t="shared" si="4"/>
        <v/>
      </c>
      <c r="H31" s="22" t="str">
        <f t="shared" si="4"/>
        <v/>
      </c>
      <c r="I31" s="22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57"/>
      <c r="E32" s="58"/>
      <c r="F32" s="59"/>
      <c r="G32" s="22" t="str">
        <f t="shared" si="4"/>
        <v/>
      </c>
      <c r="H32" s="22" t="str">
        <f t="shared" si="4"/>
        <v/>
      </c>
      <c r="I32" s="22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57"/>
      <c r="E33" s="58"/>
      <c r="F33" s="59"/>
      <c r="G33" s="22" t="str">
        <f t="shared" si="4"/>
        <v/>
      </c>
      <c r="H33" s="22" t="str">
        <f t="shared" si="4"/>
        <v/>
      </c>
      <c r="I33" s="22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57"/>
      <c r="E34" s="58"/>
      <c r="F34" s="59"/>
      <c r="G34" s="22" t="str">
        <f t="shared" si="4"/>
        <v/>
      </c>
      <c r="H34" s="22" t="str">
        <f t="shared" si="4"/>
        <v/>
      </c>
      <c r="I34" s="22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57"/>
      <c r="E35" s="58"/>
      <c r="F35" s="80"/>
      <c r="G35" s="22" t="str">
        <f t="shared" si="4"/>
        <v/>
      </c>
      <c r="H35" s="22" t="str">
        <f t="shared" si="4"/>
        <v/>
      </c>
      <c r="I35" s="22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57"/>
      <c r="E36" s="58"/>
      <c r="F36" s="80"/>
      <c r="G36" s="22" t="str">
        <f t="shared" si="4"/>
        <v/>
      </c>
      <c r="H36" s="22" t="str">
        <f t="shared" si="4"/>
        <v/>
      </c>
      <c r="I36" s="22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57"/>
      <c r="E37" s="58"/>
      <c r="F37" s="59"/>
      <c r="G37" s="22" t="str">
        <f t="shared" si="4"/>
        <v/>
      </c>
      <c r="H37" s="22" t="str">
        <f t="shared" si="4"/>
        <v/>
      </c>
      <c r="I37" s="22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57"/>
      <c r="E38" s="58"/>
      <c r="F38" s="59"/>
      <c r="G38" s="22" t="str">
        <f t="shared" si="4"/>
        <v/>
      </c>
      <c r="H38" s="22" t="str">
        <f t="shared" si="4"/>
        <v/>
      </c>
      <c r="I38" s="22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57"/>
      <c r="E39" s="58"/>
      <c r="F39" s="59"/>
      <c r="G39" s="22" t="str">
        <f t="shared" si="4"/>
        <v/>
      </c>
      <c r="H39" s="22" t="str">
        <f t="shared" si="4"/>
        <v/>
      </c>
      <c r="I39" s="22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57"/>
      <c r="E40" s="60"/>
      <c r="F40" s="59"/>
      <c r="G40" s="22" t="str">
        <f t="shared" si="4"/>
        <v/>
      </c>
      <c r="H40" s="22" t="str">
        <f t="shared" si="4"/>
        <v/>
      </c>
      <c r="I40" s="22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57"/>
      <c r="E41" s="60"/>
      <c r="F41" s="59"/>
      <c r="G41" s="22" t="str">
        <f t="shared" si="4"/>
        <v/>
      </c>
      <c r="H41" s="22" t="str">
        <f t="shared" si="4"/>
        <v/>
      </c>
      <c r="I41" s="22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57"/>
      <c r="E42" s="60"/>
      <c r="F42" s="80"/>
      <c r="G42" s="22" t="str">
        <f t="shared" si="4"/>
        <v/>
      </c>
      <c r="H42" s="22" t="str">
        <f t="shared" si="4"/>
        <v/>
      </c>
      <c r="I42" s="22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57"/>
      <c r="E43" s="60"/>
      <c r="F43" s="80"/>
      <c r="G43" s="22" t="str">
        <f t="shared" ref="G43:I58" si="7">IF(D43="","",G42+M43)</f>
        <v/>
      </c>
      <c r="H43" s="22" t="str">
        <f t="shared" si="7"/>
        <v/>
      </c>
      <c r="I43" s="22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 s="3">
        <v>35</v>
      </c>
      <c r="B44" s="5"/>
      <c r="C44" s="47"/>
      <c r="D44" s="57"/>
      <c r="E44" s="60"/>
      <c r="F44" s="59"/>
      <c r="G44" s="22" t="str">
        <f>IF(D44="","",G43+M44)</f>
        <v/>
      </c>
      <c r="H44" s="22" t="str">
        <f t="shared" si="7"/>
        <v/>
      </c>
      <c r="I44" s="22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57"/>
      <c r="E45" s="60"/>
      <c r="F45" s="59"/>
      <c r="G45" s="22" t="str">
        <f t="shared" ref="G45:I59" si="8">IF(D45="","",G44+M45)</f>
        <v/>
      </c>
      <c r="H45" s="22" t="str">
        <f t="shared" si="7"/>
        <v/>
      </c>
      <c r="I45" s="22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57"/>
      <c r="E46" s="58"/>
      <c r="F46" s="59"/>
      <c r="G46" s="22" t="str">
        <f t="shared" si="8"/>
        <v/>
      </c>
      <c r="H46" s="22" t="str">
        <f t="shared" si="7"/>
        <v/>
      </c>
      <c r="I46" s="22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57"/>
      <c r="E47" s="58"/>
      <c r="F47" s="59"/>
      <c r="G47" s="22" t="str">
        <f t="shared" si="8"/>
        <v/>
      </c>
      <c r="H47" s="22" t="str">
        <f t="shared" si="7"/>
        <v/>
      </c>
      <c r="I47" s="22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57"/>
      <c r="E48" s="58"/>
      <c r="F48" s="59"/>
      <c r="G48" s="22" t="str">
        <f t="shared" si="8"/>
        <v/>
      </c>
      <c r="H48" s="22" t="str">
        <f t="shared" si="7"/>
        <v/>
      </c>
      <c r="I48" s="22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57"/>
      <c r="E49" s="58"/>
      <c r="F49" s="59"/>
      <c r="G49" s="22" t="str">
        <f t="shared" si="8"/>
        <v/>
      </c>
      <c r="H49" s="22" t="str">
        <f t="shared" si="7"/>
        <v/>
      </c>
      <c r="I49" s="22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57"/>
      <c r="E50" s="58"/>
      <c r="F50" s="59"/>
      <c r="G50" s="22" t="str">
        <f t="shared" si="8"/>
        <v/>
      </c>
      <c r="H50" s="22" t="str">
        <f t="shared" si="7"/>
        <v/>
      </c>
      <c r="I50" s="22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57"/>
      <c r="E51" s="58"/>
      <c r="F51" s="59"/>
      <c r="G51" s="22" t="str">
        <f t="shared" si="8"/>
        <v/>
      </c>
      <c r="H51" s="22" t="str">
        <f t="shared" si="7"/>
        <v/>
      </c>
      <c r="I51" s="22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57"/>
      <c r="E52" s="58"/>
      <c r="F52" s="80"/>
      <c r="G52" s="22" t="str">
        <f t="shared" si="8"/>
        <v/>
      </c>
      <c r="H52" s="22" t="str">
        <f t="shared" si="7"/>
        <v/>
      </c>
      <c r="I52" s="22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57"/>
      <c r="E53" s="58"/>
      <c r="F53" s="59"/>
      <c r="G53" s="22" t="str">
        <f t="shared" si="8"/>
        <v/>
      </c>
      <c r="H53" s="22" t="str">
        <f t="shared" si="7"/>
        <v/>
      </c>
      <c r="I53" s="22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57"/>
      <c r="E54" s="58"/>
      <c r="F54" s="59"/>
      <c r="G54" s="22" t="str">
        <f t="shared" si="8"/>
        <v/>
      </c>
      <c r="H54" s="22" t="str">
        <f t="shared" si="7"/>
        <v/>
      </c>
      <c r="I54" s="22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57"/>
      <c r="E55" s="58"/>
      <c r="F55" s="59"/>
      <c r="G55" s="22" t="str">
        <f t="shared" si="8"/>
        <v/>
      </c>
      <c r="H55" s="22" t="str">
        <f t="shared" si="7"/>
        <v/>
      </c>
      <c r="I55" s="22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57"/>
      <c r="E56" s="58"/>
      <c r="F56" s="59"/>
      <c r="G56" s="22" t="str">
        <f t="shared" si="8"/>
        <v/>
      </c>
      <c r="H56" s="22" t="str">
        <f t="shared" si="7"/>
        <v/>
      </c>
      <c r="I56" s="22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57"/>
      <c r="E57" s="58"/>
      <c r="F57" s="59"/>
      <c r="G57" s="22" t="str">
        <f t="shared" si="8"/>
        <v/>
      </c>
      <c r="H57" s="22" t="str">
        <f t="shared" si="7"/>
        <v/>
      </c>
      <c r="I57" s="22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57"/>
      <c r="E58" s="58"/>
      <c r="F58" s="59"/>
      <c r="G58" s="22" t="str">
        <f t="shared" si="8"/>
        <v/>
      </c>
      <c r="H58" s="22" t="str">
        <f t="shared" si="7"/>
        <v/>
      </c>
      <c r="I58" s="22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61"/>
      <c r="E59" s="62"/>
      <c r="F59" s="63"/>
      <c r="G59" s="22" t="str">
        <f t="shared" si="8"/>
        <v/>
      </c>
      <c r="H59" s="22" t="str">
        <f t="shared" si="8"/>
        <v/>
      </c>
      <c r="I59" s="22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95" t="s">
        <v>5</v>
      </c>
      <c r="C60" s="96"/>
      <c r="D60" s="7">
        <f>COUNTIF(D10:D59,1.27)</f>
        <v>4</v>
      </c>
      <c r="E60" s="7">
        <f>COUNTIF(E10:E59,1.5)</f>
        <v>3</v>
      </c>
      <c r="F60" s="8">
        <f>COUNTIF(F10:F59,2)</f>
        <v>3</v>
      </c>
      <c r="G60" s="70">
        <f>M60+G9</f>
        <v>327809.46380302159</v>
      </c>
      <c r="H60" s="71">
        <f>N60+H9</f>
        <v>312453.45324063749</v>
      </c>
      <c r="I60" s="72">
        <f>O60+I9</f>
        <v>326102.4437304</v>
      </c>
      <c r="J60" s="67" t="s">
        <v>32</v>
      </c>
      <c r="K60" s="68">
        <f>B59-B10</f>
        <v>-37763</v>
      </c>
      <c r="L60" s="69" t="s">
        <v>33</v>
      </c>
      <c r="M60" s="82">
        <f>SUM(M10:M59)</f>
        <v>27809.463803021587</v>
      </c>
      <c r="N60" s="83">
        <f>SUM(N10:N59)</f>
        <v>12453.453240637502</v>
      </c>
      <c r="O60" s="84">
        <f>SUM(O10:O59)</f>
        <v>26102.443730400002</v>
      </c>
    </row>
    <row r="61" spans="1:15" ht="19.5" thickBot="1" x14ac:dyDescent="0.45">
      <c r="A61" s="9"/>
      <c r="B61" s="89" t="s">
        <v>6</v>
      </c>
      <c r="C61" s="90"/>
      <c r="D61" s="7">
        <f>COUNTIF(D10:D59,-1)</f>
        <v>2</v>
      </c>
      <c r="E61" s="7">
        <f>COUNTIF(E10:E59,-1)</f>
        <v>3</v>
      </c>
      <c r="F61" s="8">
        <f>COUNTIF(F10:F59,-1)</f>
        <v>3</v>
      </c>
      <c r="G61" s="87" t="s">
        <v>31</v>
      </c>
      <c r="H61" s="88"/>
      <c r="I61" s="94"/>
      <c r="J61" s="87" t="s">
        <v>34</v>
      </c>
      <c r="K61" s="88"/>
      <c r="L61" s="94"/>
      <c r="M61" s="9"/>
      <c r="N61" s="3"/>
      <c r="O61" s="4"/>
    </row>
    <row r="62" spans="1:15" ht="19.5" thickBot="1" x14ac:dyDescent="0.45">
      <c r="A62" s="9"/>
      <c r="B62" s="89" t="s">
        <v>36</v>
      </c>
      <c r="C62" s="90"/>
      <c r="D62" s="7">
        <f>COUNTIF(D10:D59,0)</f>
        <v>0</v>
      </c>
      <c r="E62" s="7">
        <f>COUNTIF(E10:E59,0)</f>
        <v>0</v>
      </c>
      <c r="F62" s="7">
        <f>COUNTIF(F10:F59,0)</f>
        <v>0</v>
      </c>
      <c r="G62" s="76">
        <f>G60/G9</f>
        <v>1.0926982126767386</v>
      </c>
      <c r="H62" s="77">
        <f t="shared" ref="H62" si="9">H60/H9</f>
        <v>1.0415115108021249</v>
      </c>
      <c r="I62" s="78">
        <f>I60/I9</f>
        <v>1.0870081457680001</v>
      </c>
      <c r="J62" s="65">
        <f>(G62-100%)*30/K60</f>
        <v>-7.3642093591667996E-5</v>
      </c>
      <c r="K62" s="65">
        <f>(H62-100%)*30/K60</f>
        <v>-3.2977923471751366E-5</v>
      </c>
      <c r="L62" s="66">
        <f>(I62-100%)*30/K60</f>
        <v>-6.9121742791621496E-5</v>
      </c>
      <c r="M62" s="10"/>
      <c r="N62" s="2"/>
      <c r="O62" s="11"/>
    </row>
    <row r="63" spans="1:15" ht="19.5" thickBot="1" x14ac:dyDescent="0.45">
      <c r="A63" s="3"/>
      <c r="B63" s="87" t="s">
        <v>4</v>
      </c>
      <c r="C63" s="88"/>
      <c r="D63" s="79">
        <f t="shared" ref="D63:E63" si="10">D60/(D60+D61+D62)</f>
        <v>0.66666666666666663</v>
      </c>
      <c r="E63" s="74">
        <f t="shared" si="10"/>
        <v>0.5</v>
      </c>
      <c r="F63" s="75">
        <f>F60/(F60+F61+F62)</f>
        <v>0.5</v>
      </c>
    </row>
    <row r="65" spans="4:6" x14ac:dyDescent="0.4">
      <c r="D65" s="73"/>
      <c r="E65" s="73"/>
      <c r="F65" s="73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A3AF9-A5EA-433A-98D6-98E7EC948BB9}">
  <dimension ref="A1:A78"/>
  <sheetViews>
    <sheetView tabSelected="1" zoomScale="80" zoomScaleNormal="80" workbookViewId="0">
      <selection activeCell="A79" sqref="A79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42</v>
      </c>
    </row>
    <row r="27" spans="1:1" x14ac:dyDescent="0.4">
      <c r="A27" s="53" t="s">
        <v>43</v>
      </c>
    </row>
    <row r="52" spans="1:1" x14ac:dyDescent="0.4">
      <c r="A52" s="53" t="s">
        <v>52</v>
      </c>
    </row>
    <row r="78" spans="1:1" x14ac:dyDescent="0.4">
      <c r="A78" s="53" t="s">
        <v>53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6527-5025-4B2B-A15C-34986DF229C6}">
  <dimension ref="A1:R6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F23" sqref="F23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ht="30.75" customHeight="1" x14ac:dyDescent="0.4">
      <c r="A1" s="85" t="s">
        <v>40</v>
      </c>
    </row>
    <row r="2" spans="1:18" x14ac:dyDescent="0.4">
      <c r="A2" s="1" t="s">
        <v>7</v>
      </c>
      <c r="C2" t="s">
        <v>37</v>
      </c>
    </row>
    <row r="3" spans="1:18" x14ac:dyDescent="0.4">
      <c r="A3" s="1" t="s">
        <v>8</v>
      </c>
      <c r="C3" t="s">
        <v>23</v>
      </c>
    </row>
    <row r="4" spans="1:18" x14ac:dyDescent="0.4">
      <c r="A4" s="1" t="s">
        <v>10</v>
      </c>
      <c r="C4" s="29">
        <v>300000</v>
      </c>
    </row>
    <row r="5" spans="1:18" x14ac:dyDescent="0.4">
      <c r="A5" s="1" t="s">
        <v>11</v>
      </c>
      <c r="C5" s="29" t="s">
        <v>13</v>
      </c>
    </row>
    <row r="6" spans="1:18" ht="19.5" thickBot="1" x14ac:dyDescent="0.45">
      <c r="A6" s="1" t="s">
        <v>12</v>
      </c>
      <c r="C6" s="29" t="s">
        <v>35</v>
      </c>
    </row>
    <row r="7" spans="1:18" ht="19.5" thickBot="1" x14ac:dyDescent="0.45">
      <c r="A7" s="24" t="s">
        <v>0</v>
      </c>
      <c r="B7" s="24" t="s">
        <v>1</v>
      </c>
      <c r="C7" s="24" t="s">
        <v>1</v>
      </c>
      <c r="D7" s="48" t="s">
        <v>26</v>
      </c>
      <c r="E7" s="25"/>
      <c r="F7" s="26"/>
      <c r="G7" s="87" t="s">
        <v>3</v>
      </c>
      <c r="H7" s="88"/>
      <c r="I7" s="94"/>
      <c r="J7" s="87" t="s">
        <v>24</v>
      </c>
      <c r="K7" s="88"/>
      <c r="L7" s="94"/>
      <c r="M7" s="87" t="s">
        <v>25</v>
      </c>
      <c r="N7" s="88"/>
      <c r="O7" s="94"/>
    </row>
    <row r="8" spans="1:18" ht="19.5" thickBot="1" x14ac:dyDescent="0.45">
      <c r="A8" s="27"/>
      <c r="B8" s="27" t="s">
        <v>2</v>
      </c>
      <c r="C8" s="64" t="s">
        <v>30</v>
      </c>
      <c r="D8" s="13">
        <v>1.27</v>
      </c>
      <c r="E8" s="14">
        <v>1.5</v>
      </c>
      <c r="F8" s="15">
        <v>2</v>
      </c>
      <c r="G8" s="13">
        <v>1.27</v>
      </c>
      <c r="H8" s="14">
        <v>1.5</v>
      </c>
      <c r="I8" s="15">
        <v>2</v>
      </c>
      <c r="J8" s="13">
        <v>1.27</v>
      </c>
      <c r="K8" s="14">
        <v>1.5</v>
      </c>
      <c r="L8" s="15">
        <v>2</v>
      </c>
      <c r="M8" s="13">
        <v>1.27</v>
      </c>
      <c r="N8" s="14">
        <v>1.5</v>
      </c>
      <c r="O8" s="15">
        <v>2</v>
      </c>
    </row>
    <row r="9" spans="1:18" ht="19.5" thickBot="1" x14ac:dyDescent="0.45">
      <c r="A9" s="28" t="s">
        <v>9</v>
      </c>
      <c r="B9" s="12"/>
      <c r="C9" s="49"/>
      <c r="D9" s="17"/>
      <c r="E9" s="16"/>
      <c r="F9" s="18"/>
      <c r="G9" s="19">
        <f>C4</f>
        <v>300000</v>
      </c>
      <c r="H9" s="20">
        <f>C4</f>
        <v>300000</v>
      </c>
      <c r="I9" s="21">
        <f>C4</f>
        <v>300000</v>
      </c>
      <c r="J9" s="91" t="s">
        <v>24</v>
      </c>
      <c r="K9" s="92"/>
      <c r="L9" s="93"/>
      <c r="M9" s="91"/>
      <c r="N9" s="92"/>
      <c r="O9" s="93"/>
    </row>
    <row r="10" spans="1:18" x14ac:dyDescent="0.4">
      <c r="A10" s="9">
        <v>1</v>
      </c>
      <c r="B10" s="23">
        <v>37831</v>
      </c>
      <c r="C10" s="50">
        <v>1</v>
      </c>
      <c r="D10" s="54">
        <v>1.27</v>
      </c>
      <c r="E10" s="55">
        <v>1.5</v>
      </c>
      <c r="F10" s="56">
        <v>-1</v>
      </c>
      <c r="G10" s="22">
        <f>IF(D10="","",G9+M10)</f>
        <v>311430</v>
      </c>
      <c r="H10" s="22">
        <f t="shared" ref="H10:I25" si="0">IF(E10="","",H9+N10)</f>
        <v>313500</v>
      </c>
      <c r="I10" s="22">
        <f t="shared" si="0"/>
        <v>291000</v>
      </c>
      <c r="J10" s="41">
        <f>IF(G9="","",G9*0.03)</f>
        <v>9000</v>
      </c>
      <c r="K10" s="42">
        <f>IF(H9="","",H9*0.03)</f>
        <v>9000</v>
      </c>
      <c r="L10" s="43">
        <f>IF(I9="","",I9*0.03)</f>
        <v>9000</v>
      </c>
      <c r="M10" s="41">
        <f>IF(D10="","",J10*D10)</f>
        <v>11430</v>
      </c>
      <c r="N10" s="42">
        <f>IF(E10="","",K10*E10)</f>
        <v>13500</v>
      </c>
      <c r="O10" s="43">
        <f>IF(F10="","",L10*F10)</f>
        <v>-9000</v>
      </c>
      <c r="P10" s="40"/>
      <c r="Q10" s="40"/>
      <c r="R10" s="40"/>
    </row>
    <row r="11" spans="1:18" x14ac:dyDescent="0.4">
      <c r="A11" s="9">
        <v>2</v>
      </c>
      <c r="B11" s="5">
        <v>37845</v>
      </c>
      <c r="C11" s="47">
        <v>2</v>
      </c>
      <c r="D11" s="57">
        <v>-1</v>
      </c>
      <c r="E11" s="58">
        <v>-1</v>
      </c>
      <c r="F11" s="59">
        <v>-1</v>
      </c>
      <c r="G11" s="22">
        <f t="shared" ref="G11:I26" si="1">IF(D11="","",G10+M11)</f>
        <v>302087.09999999998</v>
      </c>
      <c r="H11" s="22">
        <f t="shared" si="0"/>
        <v>304095</v>
      </c>
      <c r="I11" s="22">
        <f t="shared" si="0"/>
        <v>282270</v>
      </c>
      <c r="J11" s="44">
        <f t="shared" ref="J11:L26" si="2">IF(G10="","",G10*0.03)</f>
        <v>9342.9</v>
      </c>
      <c r="K11" s="45">
        <f t="shared" si="2"/>
        <v>9405</v>
      </c>
      <c r="L11" s="46">
        <f t="shared" si="2"/>
        <v>8730</v>
      </c>
      <c r="M11" s="44">
        <f t="shared" ref="M11:O26" si="3">IF(D11="","",J11*D11)</f>
        <v>-9342.9</v>
      </c>
      <c r="N11" s="45">
        <f t="shared" si="3"/>
        <v>-9405</v>
      </c>
      <c r="O11" s="46">
        <f t="shared" si="3"/>
        <v>-8730</v>
      </c>
      <c r="P11" s="40"/>
      <c r="Q11" s="40"/>
      <c r="R11" s="40"/>
    </row>
    <row r="12" spans="1:18" x14ac:dyDescent="0.4">
      <c r="A12" s="9">
        <v>3</v>
      </c>
      <c r="B12" s="5">
        <v>37855</v>
      </c>
      <c r="C12" s="47">
        <v>2</v>
      </c>
      <c r="D12" s="57">
        <v>1.27</v>
      </c>
      <c r="E12" s="58">
        <v>1.5</v>
      </c>
      <c r="F12" s="86">
        <v>2</v>
      </c>
      <c r="G12" s="22">
        <f t="shared" si="1"/>
        <v>313596.61851</v>
      </c>
      <c r="H12" s="22">
        <f t="shared" si="0"/>
        <v>317779.27500000002</v>
      </c>
      <c r="I12" s="22">
        <f t="shared" si="0"/>
        <v>299206.2</v>
      </c>
      <c r="J12" s="44">
        <f t="shared" si="2"/>
        <v>9062.6129999999994</v>
      </c>
      <c r="K12" s="45">
        <f t="shared" si="2"/>
        <v>9122.85</v>
      </c>
      <c r="L12" s="46">
        <f t="shared" si="2"/>
        <v>8468.1</v>
      </c>
      <c r="M12" s="44">
        <f t="shared" si="3"/>
        <v>11509.51851</v>
      </c>
      <c r="N12" s="45">
        <f t="shared" si="3"/>
        <v>13684.275000000001</v>
      </c>
      <c r="O12" s="46">
        <f t="shared" si="3"/>
        <v>16936.2</v>
      </c>
      <c r="P12" s="40"/>
      <c r="Q12" s="40"/>
      <c r="R12" s="40"/>
    </row>
    <row r="13" spans="1:18" x14ac:dyDescent="0.4">
      <c r="A13" s="9">
        <v>4</v>
      </c>
      <c r="B13" s="5">
        <v>37911</v>
      </c>
      <c r="C13" s="47">
        <v>1</v>
      </c>
      <c r="D13" s="57">
        <v>-1</v>
      </c>
      <c r="E13" s="58">
        <v>-1</v>
      </c>
      <c r="F13" s="59">
        <v>-1</v>
      </c>
      <c r="G13" s="22">
        <f t="shared" si="1"/>
        <v>304188.71995469998</v>
      </c>
      <c r="H13" s="22">
        <f t="shared" si="0"/>
        <v>308245.89675000001</v>
      </c>
      <c r="I13" s="22">
        <f t="shared" si="0"/>
        <v>290230.01400000002</v>
      </c>
      <c r="J13" s="44">
        <f t="shared" si="2"/>
        <v>9407.8985553000002</v>
      </c>
      <c r="K13" s="45">
        <f t="shared" si="2"/>
        <v>9533.3782499999998</v>
      </c>
      <c r="L13" s="46">
        <f t="shared" si="2"/>
        <v>8976.1859999999997</v>
      </c>
      <c r="M13" s="44">
        <f t="shared" si="3"/>
        <v>-9407.8985553000002</v>
      </c>
      <c r="N13" s="45">
        <f t="shared" si="3"/>
        <v>-9533.3782499999998</v>
      </c>
      <c r="O13" s="46">
        <f t="shared" si="3"/>
        <v>-8976.1859999999997</v>
      </c>
      <c r="P13" s="40"/>
      <c r="Q13" s="40"/>
      <c r="R13" s="40"/>
    </row>
    <row r="14" spans="1:18" x14ac:dyDescent="0.4">
      <c r="A14" s="9">
        <v>5</v>
      </c>
      <c r="B14" s="5">
        <v>37922</v>
      </c>
      <c r="C14" s="47">
        <v>2</v>
      </c>
      <c r="D14" s="57">
        <v>-1</v>
      </c>
      <c r="E14" s="58">
        <v>-1</v>
      </c>
      <c r="F14" s="80">
        <v>-1</v>
      </c>
      <c r="G14" s="22">
        <f t="shared" si="1"/>
        <v>295063.05835605896</v>
      </c>
      <c r="H14" s="22">
        <f t="shared" si="0"/>
        <v>298998.51984750002</v>
      </c>
      <c r="I14" s="22">
        <f t="shared" si="0"/>
        <v>281523.11358</v>
      </c>
      <c r="J14" s="44">
        <f t="shared" si="2"/>
        <v>9125.6615986409997</v>
      </c>
      <c r="K14" s="45">
        <f t="shared" si="2"/>
        <v>9247.3769025000001</v>
      </c>
      <c r="L14" s="46">
        <f t="shared" si="2"/>
        <v>8706.9004199999999</v>
      </c>
      <c r="M14" s="44">
        <f t="shared" si="3"/>
        <v>-9125.6615986409997</v>
      </c>
      <c r="N14" s="45">
        <f t="shared" si="3"/>
        <v>-9247.3769025000001</v>
      </c>
      <c r="O14" s="46">
        <f t="shared" si="3"/>
        <v>-8706.9004199999999</v>
      </c>
      <c r="P14" s="40"/>
      <c r="Q14" s="40"/>
      <c r="R14" s="40"/>
    </row>
    <row r="15" spans="1:18" x14ac:dyDescent="0.4">
      <c r="A15" s="9">
        <v>6</v>
      </c>
      <c r="B15" s="5">
        <v>37936</v>
      </c>
      <c r="C15" s="47">
        <v>2</v>
      </c>
      <c r="D15" s="57">
        <v>-1</v>
      </c>
      <c r="E15" s="58">
        <v>-1</v>
      </c>
      <c r="F15" s="59">
        <v>-1</v>
      </c>
      <c r="G15" s="22">
        <f t="shared" si="1"/>
        <v>286211.16660537716</v>
      </c>
      <c r="H15" s="22">
        <f t="shared" si="0"/>
        <v>290028.56425207504</v>
      </c>
      <c r="I15" s="22">
        <f t="shared" si="0"/>
        <v>273077.42017260002</v>
      </c>
      <c r="J15" s="44">
        <f t="shared" si="2"/>
        <v>8851.8917506817688</v>
      </c>
      <c r="K15" s="45">
        <f t="shared" si="2"/>
        <v>8969.9555954250009</v>
      </c>
      <c r="L15" s="46">
        <f t="shared" si="2"/>
        <v>8445.6934074000001</v>
      </c>
      <c r="M15" s="44">
        <f t="shared" si="3"/>
        <v>-8851.8917506817688</v>
      </c>
      <c r="N15" s="45">
        <f t="shared" si="3"/>
        <v>-8969.9555954250009</v>
      </c>
      <c r="O15" s="46">
        <f t="shared" si="3"/>
        <v>-8445.6934074000001</v>
      </c>
      <c r="P15" s="40"/>
      <c r="Q15" s="40"/>
      <c r="R15" s="40"/>
    </row>
    <row r="16" spans="1:18" x14ac:dyDescent="0.4">
      <c r="A16" s="9">
        <v>7</v>
      </c>
      <c r="B16" s="5">
        <v>38014</v>
      </c>
      <c r="C16" s="47">
        <v>2</v>
      </c>
      <c r="D16" s="57">
        <v>-1</v>
      </c>
      <c r="E16" s="58">
        <v>-1</v>
      </c>
      <c r="F16" s="59">
        <v>-1</v>
      </c>
      <c r="G16" s="22">
        <f t="shared" si="1"/>
        <v>277624.83160721586</v>
      </c>
      <c r="H16" s="22">
        <f t="shared" si="0"/>
        <v>281327.70732451277</v>
      </c>
      <c r="I16" s="22">
        <f t="shared" si="0"/>
        <v>264885.09756742202</v>
      </c>
      <c r="J16" s="44">
        <f t="shared" si="2"/>
        <v>8586.3349981613137</v>
      </c>
      <c r="K16" s="45">
        <f t="shared" si="2"/>
        <v>8700.8569275622503</v>
      </c>
      <c r="L16" s="46">
        <f t="shared" si="2"/>
        <v>8192.3226051780002</v>
      </c>
      <c r="M16" s="44">
        <f t="shared" si="3"/>
        <v>-8586.3349981613137</v>
      </c>
      <c r="N16" s="45">
        <f t="shared" si="3"/>
        <v>-8700.8569275622503</v>
      </c>
      <c r="O16" s="46">
        <f t="shared" si="3"/>
        <v>-8192.3226051780002</v>
      </c>
      <c r="P16" s="40"/>
      <c r="Q16" s="40"/>
      <c r="R16" s="40"/>
    </row>
    <row r="17" spans="1:18" x14ac:dyDescent="0.4">
      <c r="A17" s="9">
        <v>8</v>
      </c>
      <c r="B17" s="5">
        <v>38075</v>
      </c>
      <c r="C17" s="47">
        <v>2</v>
      </c>
      <c r="D17" s="57">
        <v>-1</v>
      </c>
      <c r="E17" s="58">
        <v>-1</v>
      </c>
      <c r="F17" s="59">
        <v>-1</v>
      </c>
      <c r="G17" s="22">
        <f t="shared" si="1"/>
        <v>269296.08665899938</v>
      </c>
      <c r="H17" s="22">
        <f t="shared" si="0"/>
        <v>272887.87610477739</v>
      </c>
      <c r="I17" s="22">
        <f t="shared" si="0"/>
        <v>256938.54464039937</v>
      </c>
      <c r="J17" s="44">
        <f t="shared" si="2"/>
        <v>8328.7449482164757</v>
      </c>
      <c r="K17" s="45">
        <f t="shared" si="2"/>
        <v>8439.8312197353825</v>
      </c>
      <c r="L17" s="46">
        <f t="shared" si="2"/>
        <v>7946.5529270226607</v>
      </c>
      <c r="M17" s="44">
        <f t="shared" si="3"/>
        <v>-8328.7449482164757</v>
      </c>
      <c r="N17" s="45">
        <f t="shared" si="3"/>
        <v>-8439.8312197353825</v>
      </c>
      <c r="O17" s="46">
        <f t="shared" si="3"/>
        <v>-7946.5529270226607</v>
      </c>
      <c r="P17" s="40"/>
      <c r="Q17" s="40"/>
      <c r="R17" s="40"/>
    </row>
    <row r="18" spans="1:18" x14ac:dyDescent="0.4">
      <c r="A18" s="9">
        <v>9</v>
      </c>
      <c r="B18" s="5">
        <v>38098</v>
      </c>
      <c r="C18" s="47">
        <v>1</v>
      </c>
      <c r="D18" s="57">
        <v>-1</v>
      </c>
      <c r="E18" s="58">
        <v>-1</v>
      </c>
      <c r="F18" s="59">
        <v>-1</v>
      </c>
      <c r="G18" s="22">
        <f t="shared" si="1"/>
        <v>261217.20405922941</v>
      </c>
      <c r="H18" s="22">
        <f t="shared" si="0"/>
        <v>264701.23982163408</v>
      </c>
      <c r="I18" s="22">
        <f t="shared" si="0"/>
        <v>249230.3883011874</v>
      </c>
      <c r="J18" s="44">
        <f t="shared" si="2"/>
        <v>8078.8825997699814</v>
      </c>
      <c r="K18" s="45">
        <f t="shared" si="2"/>
        <v>8186.6362831433216</v>
      </c>
      <c r="L18" s="46">
        <f t="shared" si="2"/>
        <v>7708.1563392119806</v>
      </c>
      <c r="M18" s="44">
        <f t="shared" si="3"/>
        <v>-8078.8825997699814</v>
      </c>
      <c r="N18" s="45">
        <f t="shared" si="3"/>
        <v>-8186.6362831433216</v>
      </c>
      <c r="O18" s="46">
        <f t="shared" si="3"/>
        <v>-7708.1563392119806</v>
      </c>
      <c r="P18" s="40"/>
      <c r="Q18" s="40"/>
      <c r="R18" s="40"/>
    </row>
    <row r="19" spans="1:18" x14ac:dyDescent="0.4">
      <c r="A19" s="9">
        <v>10</v>
      </c>
      <c r="B19" s="5">
        <v>38134</v>
      </c>
      <c r="C19" s="47">
        <v>2</v>
      </c>
      <c r="D19" s="57">
        <v>1.27</v>
      </c>
      <c r="E19" s="58">
        <v>1.5</v>
      </c>
      <c r="F19" s="86">
        <v>2</v>
      </c>
      <c r="G19" s="22">
        <f t="shared" si="1"/>
        <v>271169.57953388605</v>
      </c>
      <c r="H19" s="22">
        <f t="shared" si="0"/>
        <v>276612.79561360762</v>
      </c>
      <c r="I19" s="22">
        <f t="shared" si="0"/>
        <v>264184.21159925865</v>
      </c>
      <c r="J19" s="44">
        <f t="shared" si="2"/>
        <v>7836.5161217768818</v>
      </c>
      <c r="K19" s="45">
        <f t="shared" si="2"/>
        <v>7941.0371946490222</v>
      </c>
      <c r="L19" s="46">
        <f t="shared" si="2"/>
        <v>7476.9116490356218</v>
      </c>
      <c r="M19" s="44">
        <f t="shared" si="3"/>
        <v>9952.3754746566392</v>
      </c>
      <c r="N19" s="45">
        <f t="shared" si="3"/>
        <v>11911.555791973533</v>
      </c>
      <c r="O19" s="46">
        <f t="shared" si="3"/>
        <v>14953.823298071244</v>
      </c>
      <c r="P19" s="40"/>
      <c r="Q19" s="40"/>
      <c r="R19" s="40"/>
    </row>
    <row r="20" spans="1:18" x14ac:dyDescent="0.4">
      <c r="A20" s="9">
        <v>11</v>
      </c>
      <c r="B20" s="5">
        <v>38139</v>
      </c>
      <c r="C20" s="47">
        <v>2</v>
      </c>
      <c r="D20" s="57">
        <v>-1</v>
      </c>
      <c r="E20" s="58">
        <v>-1</v>
      </c>
      <c r="F20" s="59">
        <v>-1</v>
      </c>
      <c r="G20" s="22">
        <f t="shared" si="1"/>
        <v>263034.49214786949</v>
      </c>
      <c r="H20" s="22">
        <f t="shared" si="0"/>
        <v>268314.41174519941</v>
      </c>
      <c r="I20" s="22">
        <f t="shared" si="0"/>
        <v>256258.6852512809</v>
      </c>
      <c r="J20" s="44">
        <f t="shared" si="2"/>
        <v>8135.0873860165811</v>
      </c>
      <c r="K20" s="45">
        <f t="shared" si="2"/>
        <v>8298.3838684082293</v>
      </c>
      <c r="L20" s="46">
        <f t="shared" si="2"/>
        <v>7925.5263479777595</v>
      </c>
      <c r="M20" s="44">
        <f t="shared" si="3"/>
        <v>-8135.0873860165811</v>
      </c>
      <c r="N20" s="45">
        <f t="shared" si="3"/>
        <v>-8298.3838684082293</v>
      </c>
      <c r="O20" s="46">
        <f t="shared" si="3"/>
        <v>-7925.5263479777595</v>
      </c>
      <c r="P20" s="40"/>
      <c r="Q20" s="40"/>
      <c r="R20" s="40"/>
    </row>
    <row r="21" spans="1:18" x14ac:dyDescent="0.4">
      <c r="A21" s="9">
        <v>12</v>
      </c>
      <c r="B21" s="5">
        <v>38167</v>
      </c>
      <c r="C21" s="47">
        <v>1</v>
      </c>
      <c r="D21" s="57">
        <v>1.27</v>
      </c>
      <c r="E21" s="58">
        <v>1.5</v>
      </c>
      <c r="F21" s="59">
        <v>2</v>
      </c>
      <c r="G21" s="22">
        <f t="shared" si="1"/>
        <v>273056.10629870329</v>
      </c>
      <c r="H21" s="22">
        <f t="shared" si="0"/>
        <v>280388.5602737334</v>
      </c>
      <c r="I21" s="22">
        <f t="shared" si="0"/>
        <v>271634.20636635774</v>
      </c>
      <c r="J21" s="44">
        <f t="shared" si="2"/>
        <v>7891.0347644360845</v>
      </c>
      <c r="K21" s="45">
        <f t="shared" si="2"/>
        <v>8049.4323523559824</v>
      </c>
      <c r="L21" s="46">
        <f t="shared" si="2"/>
        <v>7687.7605575384268</v>
      </c>
      <c r="M21" s="44">
        <f t="shared" si="3"/>
        <v>10021.614150833828</v>
      </c>
      <c r="N21" s="45">
        <f t="shared" si="3"/>
        <v>12074.148528533973</v>
      </c>
      <c r="O21" s="46">
        <f t="shared" si="3"/>
        <v>15375.521115076854</v>
      </c>
      <c r="P21" s="40"/>
      <c r="Q21" s="40"/>
      <c r="R21" s="40"/>
    </row>
    <row r="22" spans="1:18" x14ac:dyDescent="0.4">
      <c r="A22" s="9">
        <v>13</v>
      </c>
      <c r="B22" s="5">
        <v>38265</v>
      </c>
      <c r="C22" s="47">
        <v>1</v>
      </c>
      <c r="D22" s="57">
        <v>1.27</v>
      </c>
      <c r="E22" s="58">
        <v>1.5</v>
      </c>
      <c r="F22" s="59">
        <v>2</v>
      </c>
      <c r="G22" s="22">
        <f t="shared" si="1"/>
        <v>283459.54394868389</v>
      </c>
      <c r="H22" s="22">
        <f t="shared" si="0"/>
        <v>293006.04548605141</v>
      </c>
      <c r="I22" s="22">
        <f t="shared" si="0"/>
        <v>287932.2587483392</v>
      </c>
      <c r="J22" s="44">
        <f t="shared" si="2"/>
        <v>8191.6831889610985</v>
      </c>
      <c r="K22" s="45">
        <f t="shared" si="2"/>
        <v>8411.6568082120011</v>
      </c>
      <c r="L22" s="46">
        <f t="shared" si="2"/>
        <v>8149.0261909907322</v>
      </c>
      <c r="M22" s="44">
        <f t="shared" si="3"/>
        <v>10403.437649980595</v>
      </c>
      <c r="N22" s="45">
        <f t="shared" si="3"/>
        <v>12617.485212318003</v>
      </c>
      <c r="O22" s="46">
        <f t="shared" si="3"/>
        <v>16298.052381981464</v>
      </c>
      <c r="P22" s="40"/>
      <c r="Q22" s="40"/>
      <c r="R22" s="40"/>
    </row>
    <row r="23" spans="1:18" x14ac:dyDescent="0.4">
      <c r="A23" s="9">
        <v>14</v>
      </c>
      <c r="B23" s="5">
        <v>38267</v>
      </c>
      <c r="C23" s="47">
        <v>1</v>
      </c>
      <c r="D23" s="57">
        <v>-1</v>
      </c>
      <c r="E23" s="58">
        <v>-1</v>
      </c>
      <c r="F23" s="59">
        <v>-1</v>
      </c>
      <c r="G23" s="22">
        <f t="shared" si="1"/>
        <v>274955.75763022335</v>
      </c>
      <c r="H23" s="22">
        <f t="shared" si="0"/>
        <v>284215.8641214699</v>
      </c>
      <c r="I23" s="22">
        <f t="shared" si="0"/>
        <v>279294.29098588903</v>
      </c>
      <c r="J23" s="44">
        <f t="shared" si="2"/>
        <v>8503.7863184605158</v>
      </c>
      <c r="K23" s="45">
        <f t="shared" si="2"/>
        <v>8790.1813645815419</v>
      </c>
      <c r="L23" s="46">
        <f t="shared" si="2"/>
        <v>8637.9677624501765</v>
      </c>
      <c r="M23" s="44">
        <f t="shared" si="3"/>
        <v>-8503.7863184605158</v>
      </c>
      <c r="N23" s="45">
        <f t="shared" si="3"/>
        <v>-8790.1813645815419</v>
      </c>
      <c r="O23" s="46">
        <f t="shared" si="3"/>
        <v>-8637.9677624501765</v>
      </c>
      <c r="P23" s="40"/>
      <c r="Q23" s="40"/>
      <c r="R23" s="40"/>
    </row>
    <row r="24" spans="1:18" x14ac:dyDescent="0.4">
      <c r="A24" s="9">
        <v>15</v>
      </c>
      <c r="B24" s="5"/>
      <c r="C24" s="47"/>
      <c r="D24" s="57"/>
      <c r="E24" s="58"/>
      <c r="F24" s="80"/>
      <c r="G24" s="22" t="str">
        <f t="shared" si="1"/>
        <v/>
      </c>
      <c r="H24" s="22" t="str">
        <f t="shared" si="0"/>
        <v/>
      </c>
      <c r="I24" s="22" t="str">
        <f t="shared" si="0"/>
        <v/>
      </c>
      <c r="J24" s="44">
        <f t="shared" si="2"/>
        <v>8248.6727289067003</v>
      </c>
      <c r="K24" s="45">
        <f t="shared" si="2"/>
        <v>8526.4759236440968</v>
      </c>
      <c r="L24" s="46">
        <f t="shared" si="2"/>
        <v>8378.8287295766713</v>
      </c>
      <c r="M24" s="44" t="str">
        <f t="shared" si="3"/>
        <v/>
      </c>
      <c r="N24" s="45" t="str">
        <f t="shared" si="3"/>
        <v/>
      </c>
      <c r="O24" s="46" t="str">
        <f t="shared" si="3"/>
        <v/>
      </c>
      <c r="P24" s="40"/>
      <c r="Q24" s="40"/>
      <c r="R24" s="40"/>
    </row>
    <row r="25" spans="1:18" x14ac:dyDescent="0.4">
      <c r="A25" s="9">
        <v>16</v>
      </c>
      <c r="B25" s="5"/>
      <c r="C25" s="47"/>
      <c r="D25" s="57"/>
      <c r="E25" s="58"/>
      <c r="F25" s="59"/>
      <c r="G25" s="22" t="str">
        <f t="shared" si="1"/>
        <v/>
      </c>
      <c r="H25" s="22" t="str">
        <f t="shared" si="0"/>
        <v/>
      </c>
      <c r="I25" s="22" t="str">
        <f t="shared" si="0"/>
        <v/>
      </c>
      <c r="J25" s="44" t="str">
        <f t="shared" si="2"/>
        <v/>
      </c>
      <c r="K25" s="45" t="str">
        <f t="shared" si="2"/>
        <v/>
      </c>
      <c r="L25" s="46" t="str">
        <f t="shared" si="2"/>
        <v/>
      </c>
      <c r="M25" s="44" t="str">
        <f t="shared" si="3"/>
        <v/>
      </c>
      <c r="N25" s="45" t="str">
        <f t="shared" si="3"/>
        <v/>
      </c>
      <c r="O25" s="46" t="str">
        <f t="shared" si="3"/>
        <v/>
      </c>
      <c r="P25" s="40"/>
      <c r="Q25" s="40"/>
      <c r="R25" s="40"/>
    </row>
    <row r="26" spans="1:18" x14ac:dyDescent="0.4">
      <c r="A26" s="9">
        <v>17</v>
      </c>
      <c r="B26" s="5"/>
      <c r="C26" s="47"/>
      <c r="D26" s="57"/>
      <c r="E26" s="58"/>
      <c r="F26" s="59"/>
      <c r="G26" s="22" t="str">
        <f t="shared" si="1"/>
        <v/>
      </c>
      <c r="H26" s="22" t="str">
        <f t="shared" si="1"/>
        <v/>
      </c>
      <c r="I26" s="22" t="str">
        <f t="shared" si="1"/>
        <v/>
      </c>
      <c r="J26" s="44" t="str">
        <f t="shared" si="2"/>
        <v/>
      </c>
      <c r="K26" s="45" t="str">
        <f t="shared" si="2"/>
        <v/>
      </c>
      <c r="L26" s="46" t="str">
        <f t="shared" si="2"/>
        <v/>
      </c>
      <c r="M26" s="44" t="str">
        <f t="shared" si="3"/>
        <v/>
      </c>
      <c r="N26" s="45" t="str">
        <f t="shared" si="3"/>
        <v/>
      </c>
      <c r="O26" s="46" t="str">
        <f t="shared" si="3"/>
        <v/>
      </c>
      <c r="P26" s="40"/>
      <c r="Q26" s="40"/>
      <c r="R26" s="40"/>
    </row>
    <row r="27" spans="1:18" x14ac:dyDescent="0.4">
      <c r="A27" s="9">
        <v>18</v>
      </c>
      <c r="B27" s="5"/>
      <c r="C27" s="47"/>
      <c r="D27" s="57"/>
      <c r="E27" s="58"/>
      <c r="F27" s="59"/>
      <c r="G27" s="22" t="str">
        <f t="shared" ref="G27:I42" si="4">IF(D27="","",G26+M27)</f>
        <v/>
      </c>
      <c r="H27" s="22" t="str">
        <f t="shared" si="4"/>
        <v/>
      </c>
      <c r="I27" s="22" t="str">
        <f t="shared" si="4"/>
        <v/>
      </c>
      <c r="J27" s="44" t="str">
        <f t="shared" ref="J27:L59" si="5">IF(G26="","",G26*0.03)</f>
        <v/>
      </c>
      <c r="K27" s="45" t="str">
        <f t="shared" si="5"/>
        <v/>
      </c>
      <c r="L27" s="46" t="str">
        <f t="shared" si="5"/>
        <v/>
      </c>
      <c r="M27" s="44" t="str">
        <f t="shared" ref="M27:O59" si="6">IF(D27="","",J27*D27)</f>
        <v/>
      </c>
      <c r="N27" s="45" t="str">
        <f t="shared" si="6"/>
        <v/>
      </c>
      <c r="O27" s="46" t="str">
        <f t="shared" si="6"/>
        <v/>
      </c>
      <c r="P27" s="40"/>
      <c r="Q27" s="40"/>
      <c r="R27" s="40"/>
    </row>
    <row r="28" spans="1:18" x14ac:dyDescent="0.4">
      <c r="A28" s="9">
        <v>19</v>
      </c>
      <c r="B28" s="5"/>
      <c r="C28" s="47"/>
      <c r="D28" s="57"/>
      <c r="E28" s="58"/>
      <c r="F28" s="59"/>
      <c r="G28" s="22" t="str">
        <f t="shared" si="4"/>
        <v/>
      </c>
      <c r="H28" s="22" t="str">
        <f t="shared" si="4"/>
        <v/>
      </c>
      <c r="I28" s="22" t="str">
        <f t="shared" si="4"/>
        <v/>
      </c>
      <c r="J28" s="44" t="str">
        <f t="shared" si="5"/>
        <v/>
      </c>
      <c r="K28" s="45" t="str">
        <f t="shared" si="5"/>
        <v/>
      </c>
      <c r="L28" s="46" t="str">
        <f t="shared" si="5"/>
        <v/>
      </c>
      <c r="M28" s="44" t="str">
        <f t="shared" si="6"/>
        <v/>
      </c>
      <c r="N28" s="45" t="str">
        <f t="shared" si="6"/>
        <v/>
      </c>
      <c r="O28" s="46" t="str">
        <f t="shared" si="6"/>
        <v/>
      </c>
      <c r="P28" s="40"/>
      <c r="Q28" s="40"/>
      <c r="R28" s="40"/>
    </row>
    <row r="29" spans="1:18" x14ac:dyDescent="0.4">
      <c r="A29" s="9">
        <v>20</v>
      </c>
      <c r="B29" s="5"/>
      <c r="C29" s="47"/>
      <c r="D29" s="57"/>
      <c r="E29" s="58"/>
      <c r="F29" s="59"/>
      <c r="G29" s="22" t="str">
        <f t="shared" si="4"/>
        <v/>
      </c>
      <c r="H29" s="22" t="str">
        <f t="shared" si="4"/>
        <v/>
      </c>
      <c r="I29" s="22" t="str">
        <f t="shared" si="4"/>
        <v/>
      </c>
      <c r="J29" s="44" t="str">
        <f t="shared" si="5"/>
        <v/>
      </c>
      <c r="K29" s="45" t="str">
        <f t="shared" si="5"/>
        <v/>
      </c>
      <c r="L29" s="46" t="str">
        <f t="shared" si="5"/>
        <v/>
      </c>
      <c r="M29" s="44" t="str">
        <f t="shared" si="6"/>
        <v/>
      </c>
      <c r="N29" s="45" t="str">
        <f t="shared" si="6"/>
        <v/>
      </c>
      <c r="O29" s="46" t="str">
        <f t="shared" si="6"/>
        <v/>
      </c>
      <c r="P29" s="40"/>
      <c r="Q29" s="40"/>
      <c r="R29" s="40"/>
    </row>
    <row r="30" spans="1:18" x14ac:dyDescent="0.4">
      <c r="A30" s="9">
        <v>21</v>
      </c>
      <c r="B30" s="5"/>
      <c r="C30" s="47"/>
      <c r="D30" s="57"/>
      <c r="E30" s="58"/>
      <c r="F30" s="80"/>
      <c r="G30" s="22" t="str">
        <f t="shared" si="4"/>
        <v/>
      </c>
      <c r="H30" s="22" t="str">
        <f t="shared" si="4"/>
        <v/>
      </c>
      <c r="I30" s="22" t="str">
        <f t="shared" si="4"/>
        <v/>
      </c>
      <c r="J30" s="44" t="str">
        <f t="shared" si="5"/>
        <v/>
      </c>
      <c r="K30" s="45" t="str">
        <f t="shared" si="5"/>
        <v/>
      </c>
      <c r="L30" s="46" t="str">
        <f t="shared" si="5"/>
        <v/>
      </c>
      <c r="M30" s="44" t="str">
        <f t="shared" si="6"/>
        <v/>
      </c>
      <c r="N30" s="45" t="str">
        <f t="shared" si="6"/>
        <v/>
      </c>
      <c r="O30" s="46" t="str">
        <f t="shared" si="6"/>
        <v/>
      </c>
      <c r="P30" s="40"/>
      <c r="Q30" s="40"/>
      <c r="R30" s="40"/>
    </row>
    <row r="31" spans="1:18" x14ac:dyDescent="0.4">
      <c r="A31" s="9">
        <v>22</v>
      </c>
      <c r="B31" s="5"/>
      <c r="C31" s="47"/>
      <c r="D31" s="57"/>
      <c r="E31" s="58"/>
      <c r="F31" s="80"/>
      <c r="G31" s="22" t="str">
        <f t="shared" si="4"/>
        <v/>
      </c>
      <c r="H31" s="22" t="str">
        <f t="shared" si="4"/>
        <v/>
      </c>
      <c r="I31" s="22" t="str">
        <f t="shared" si="4"/>
        <v/>
      </c>
      <c r="J31" s="44" t="str">
        <f t="shared" si="5"/>
        <v/>
      </c>
      <c r="K31" s="45" t="str">
        <f t="shared" si="5"/>
        <v/>
      </c>
      <c r="L31" s="46" t="str">
        <f t="shared" si="5"/>
        <v/>
      </c>
      <c r="M31" s="44" t="str">
        <f t="shared" si="6"/>
        <v/>
      </c>
      <c r="N31" s="45" t="str">
        <f t="shared" si="6"/>
        <v/>
      </c>
      <c r="O31" s="46" t="str">
        <f t="shared" si="6"/>
        <v/>
      </c>
      <c r="P31" s="40"/>
      <c r="Q31" s="40"/>
      <c r="R31" s="40"/>
    </row>
    <row r="32" spans="1:18" x14ac:dyDescent="0.4">
      <c r="A32" s="9">
        <v>23</v>
      </c>
      <c r="B32" s="5"/>
      <c r="C32" s="47"/>
      <c r="D32" s="57"/>
      <c r="E32" s="58"/>
      <c r="F32" s="59"/>
      <c r="G32" s="22" t="str">
        <f t="shared" si="4"/>
        <v/>
      </c>
      <c r="H32" s="22" t="str">
        <f t="shared" si="4"/>
        <v/>
      </c>
      <c r="I32" s="22" t="str">
        <f t="shared" si="4"/>
        <v/>
      </c>
      <c r="J32" s="44" t="str">
        <f t="shared" si="5"/>
        <v/>
      </c>
      <c r="K32" s="45" t="str">
        <f t="shared" si="5"/>
        <v/>
      </c>
      <c r="L32" s="46" t="str">
        <f t="shared" si="5"/>
        <v/>
      </c>
      <c r="M32" s="44" t="str">
        <f t="shared" si="6"/>
        <v/>
      </c>
      <c r="N32" s="45" t="str">
        <f t="shared" si="6"/>
        <v/>
      </c>
      <c r="O32" s="46" t="str">
        <f t="shared" si="6"/>
        <v/>
      </c>
      <c r="P32" s="40"/>
      <c r="Q32" s="40"/>
      <c r="R32" s="40"/>
    </row>
    <row r="33" spans="1:18" x14ac:dyDescent="0.4">
      <c r="A33" s="9">
        <v>24</v>
      </c>
      <c r="B33" s="5"/>
      <c r="C33" s="47"/>
      <c r="D33" s="57"/>
      <c r="E33" s="58"/>
      <c r="F33" s="59"/>
      <c r="G33" s="22" t="str">
        <f t="shared" si="4"/>
        <v/>
      </c>
      <c r="H33" s="22" t="str">
        <f t="shared" si="4"/>
        <v/>
      </c>
      <c r="I33" s="22" t="str">
        <f t="shared" si="4"/>
        <v/>
      </c>
      <c r="J33" s="44" t="str">
        <f t="shared" si="5"/>
        <v/>
      </c>
      <c r="K33" s="45" t="str">
        <f t="shared" si="5"/>
        <v/>
      </c>
      <c r="L33" s="46" t="str">
        <f t="shared" si="5"/>
        <v/>
      </c>
      <c r="M33" s="44" t="str">
        <f t="shared" si="6"/>
        <v/>
      </c>
      <c r="N33" s="45" t="str">
        <f t="shared" si="6"/>
        <v/>
      </c>
      <c r="O33" s="46" t="str">
        <f t="shared" si="6"/>
        <v/>
      </c>
      <c r="P33" s="40"/>
      <c r="Q33" s="40"/>
      <c r="R33" s="40"/>
    </row>
    <row r="34" spans="1:18" x14ac:dyDescent="0.4">
      <c r="A34" s="9">
        <v>25</v>
      </c>
      <c r="B34" s="5"/>
      <c r="C34" s="47"/>
      <c r="D34" s="57"/>
      <c r="E34" s="58"/>
      <c r="F34" s="59"/>
      <c r="G34" s="22" t="str">
        <f t="shared" si="4"/>
        <v/>
      </c>
      <c r="H34" s="22" t="str">
        <f t="shared" si="4"/>
        <v/>
      </c>
      <c r="I34" s="22" t="str">
        <f t="shared" si="4"/>
        <v/>
      </c>
      <c r="J34" s="44" t="str">
        <f t="shared" si="5"/>
        <v/>
      </c>
      <c r="K34" s="45" t="str">
        <f t="shared" si="5"/>
        <v/>
      </c>
      <c r="L34" s="46" t="str">
        <f t="shared" si="5"/>
        <v/>
      </c>
      <c r="M34" s="44" t="str">
        <f t="shared" si="6"/>
        <v/>
      </c>
      <c r="N34" s="45" t="str">
        <f t="shared" si="6"/>
        <v/>
      </c>
      <c r="O34" s="46" t="str">
        <f t="shared" si="6"/>
        <v/>
      </c>
      <c r="P34" s="40"/>
      <c r="Q34" s="40"/>
      <c r="R34" s="40"/>
    </row>
    <row r="35" spans="1:18" x14ac:dyDescent="0.4">
      <c r="A35" s="9">
        <v>26</v>
      </c>
      <c r="B35" s="5"/>
      <c r="C35" s="47"/>
      <c r="D35" s="57"/>
      <c r="E35" s="58"/>
      <c r="F35" s="80"/>
      <c r="G35" s="22" t="str">
        <f t="shared" si="4"/>
        <v/>
      </c>
      <c r="H35" s="22" t="str">
        <f t="shared" si="4"/>
        <v/>
      </c>
      <c r="I35" s="22" t="str">
        <f t="shared" si="4"/>
        <v/>
      </c>
      <c r="J35" s="44" t="str">
        <f t="shared" si="5"/>
        <v/>
      </c>
      <c r="K35" s="45" t="str">
        <f t="shared" si="5"/>
        <v/>
      </c>
      <c r="L35" s="46" t="str">
        <f t="shared" si="5"/>
        <v/>
      </c>
      <c r="M35" s="44" t="str">
        <f t="shared" si="6"/>
        <v/>
      </c>
      <c r="N35" s="45" t="str">
        <f t="shared" si="6"/>
        <v/>
      </c>
      <c r="O35" s="46" t="str">
        <f t="shared" si="6"/>
        <v/>
      </c>
      <c r="P35" s="40"/>
      <c r="Q35" s="40"/>
      <c r="R35" s="40"/>
    </row>
    <row r="36" spans="1:18" x14ac:dyDescent="0.4">
      <c r="A36" s="9">
        <v>27</v>
      </c>
      <c r="B36" s="5"/>
      <c r="C36" s="47"/>
      <c r="D36" s="57"/>
      <c r="E36" s="58"/>
      <c r="F36" s="80"/>
      <c r="G36" s="22" t="str">
        <f t="shared" si="4"/>
        <v/>
      </c>
      <c r="H36" s="22" t="str">
        <f t="shared" si="4"/>
        <v/>
      </c>
      <c r="I36" s="22" t="str">
        <f t="shared" si="4"/>
        <v/>
      </c>
      <c r="J36" s="44" t="str">
        <f t="shared" si="5"/>
        <v/>
      </c>
      <c r="K36" s="45" t="str">
        <f t="shared" si="5"/>
        <v/>
      </c>
      <c r="L36" s="46" t="str">
        <f t="shared" si="5"/>
        <v/>
      </c>
      <c r="M36" s="44" t="str">
        <f t="shared" si="6"/>
        <v/>
      </c>
      <c r="N36" s="45" t="str">
        <f t="shared" si="6"/>
        <v/>
      </c>
      <c r="O36" s="46" t="str">
        <f t="shared" si="6"/>
        <v/>
      </c>
      <c r="P36" s="40"/>
      <c r="Q36" s="40"/>
      <c r="R36" s="40"/>
    </row>
    <row r="37" spans="1:18" x14ac:dyDescent="0.4">
      <c r="A37" s="9">
        <v>28</v>
      </c>
      <c r="B37" s="5"/>
      <c r="C37" s="47"/>
      <c r="D37" s="57"/>
      <c r="E37" s="58"/>
      <c r="F37" s="59"/>
      <c r="G37" s="22" t="str">
        <f t="shared" si="4"/>
        <v/>
      </c>
      <c r="H37" s="22" t="str">
        <f t="shared" si="4"/>
        <v/>
      </c>
      <c r="I37" s="22" t="str">
        <f t="shared" si="4"/>
        <v/>
      </c>
      <c r="J37" s="44" t="str">
        <f t="shared" si="5"/>
        <v/>
      </c>
      <c r="K37" s="45" t="str">
        <f t="shared" si="5"/>
        <v/>
      </c>
      <c r="L37" s="46" t="str">
        <f t="shared" si="5"/>
        <v/>
      </c>
      <c r="M37" s="44" t="str">
        <f t="shared" si="6"/>
        <v/>
      </c>
      <c r="N37" s="45" t="str">
        <f t="shared" si="6"/>
        <v/>
      </c>
      <c r="O37" s="46" t="str">
        <f t="shared" si="6"/>
        <v/>
      </c>
      <c r="P37" s="40"/>
      <c r="Q37" s="40"/>
      <c r="R37" s="40"/>
    </row>
    <row r="38" spans="1:18" x14ac:dyDescent="0.4">
      <c r="A38" s="9">
        <v>29</v>
      </c>
      <c r="B38" s="5"/>
      <c r="C38" s="47"/>
      <c r="D38" s="57"/>
      <c r="E38" s="58"/>
      <c r="F38" s="59"/>
      <c r="G38" s="22" t="str">
        <f t="shared" si="4"/>
        <v/>
      </c>
      <c r="H38" s="22" t="str">
        <f t="shared" si="4"/>
        <v/>
      </c>
      <c r="I38" s="22" t="str">
        <f t="shared" si="4"/>
        <v/>
      </c>
      <c r="J38" s="44" t="str">
        <f t="shared" si="5"/>
        <v/>
      </c>
      <c r="K38" s="45" t="str">
        <f t="shared" si="5"/>
        <v/>
      </c>
      <c r="L38" s="46" t="str">
        <f t="shared" si="5"/>
        <v/>
      </c>
      <c r="M38" s="44" t="str">
        <f t="shared" si="6"/>
        <v/>
      </c>
      <c r="N38" s="45" t="str">
        <f t="shared" si="6"/>
        <v/>
      </c>
      <c r="O38" s="46" t="str">
        <f t="shared" si="6"/>
        <v/>
      </c>
      <c r="P38" s="40"/>
      <c r="Q38" s="40"/>
      <c r="R38" s="40"/>
    </row>
    <row r="39" spans="1:18" x14ac:dyDescent="0.4">
      <c r="A39" s="9">
        <v>30</v>
      </c>
      <c r="B39" s="5"/>
      <c r="C39" s="47"/>
      <c r="D39" s="57"/>
      <c r="E39" s="58"/>
      <c r="F39" s="59"/>
      <c r="G39" s="22" t="str">
        <f t="shared" si="4"/>
        <v/>
      </c>
      <c r="H39" s="22" t="str">
        <f t="shared" si="4"/>
        <v/>
      </c>
      <c r="I39" s="22" t="str">
        <f t="shared" si="4"/>
        <v/>
      </c>
      <c r="J39" s="44" t="str">
        <f t="shared" si="5"/>
        <v/>
      </c>
      <c r="K39" s="45" t="str">
        <f t="shared" si="5"/>
        <v/>
      </c>
      <c r="L39" s="46" t="str">
        <f t="shared" si="5"/>
        <v/>
      </c>
      <c r="M39" s="44" t="str">
        <f t="shared" si="6"/>
        <v/>
      </c>
      <c r="N39" s="45" t="str">
        <f t="shared" si="6"/>
        <v/>
      </c>
      <c r="O39" s="46" t="str">
        <f t="shared" si="6"/>
        <v/>
      </c>
      <c r="P39" s="40"/>
      <c r="Q39" s="40"/>
      <c r="R39" s="40"/>
    </row>
    <row r="40" spans="1:18" x14ac:dyDescent="0.4">
      <c r="A40" s="9">
        <v>31</v>
      </c>
      <c r="B40" s="5"/>
      <c r="C40" s="47"/>
      <c r="D40" s="57"/>
      <c r="E40" s="60"/>
      <c r="F40" s="59"/>
      <c r="G40" s="22" t="str">
        <f t="shared" si="4"/>
        <v/>
      </c>
      <c r="H40" s="22" t="str">
        <f t="shared" si="4"/>
        <v/>
      </c>
      <c r="I40" s="22" t="str">
        <f t="shared" si="4"/>
        <v/>
      </c>
      <c r="J40" s="44" t="str">
        <f t="shared" si="5"/>
        <v/>
      </c>
      <c r="K40" s="45" t="str">
        <f t="shared" si="5"/>
        <v/>
      </c>
      <c r="L40" s="46" t="str">
        <f t="shared" si="5"/>
        <v/>
      </c>
      <c r="M40" s="44" t="str">
        <f t="shared" si="6"/>
        <v/>
      </c>
      <c r="N40" s="45" t="str">
        <f t="shared" si="6"/>
        <v/>
      </c>
      <c r="O40" s="46" t="str">
        <f t="shared" si="6"/>
        <v/>
      </c>
      <c r="P40" s="40"/>
      <c r="Q40" s="40"/>
      <c r="R40" s="40"/>
    </row>
    <row r="41" spans="1:18" x14ac:dyDescent="0.4">
      <c r="A41" s="9">
        <v>32</v>
      </c>
      <c r="B41" s="5"/>
      <c r="C41" s="47"/>
      <c r="D41" s="57"/>
      <c r="E41" s="60"/>
      <c r="F41" s="59"/>
      <c r="G41" s="22" t="str">
        <f t="shared" si="4"/>
        <v/>
      </c>
      <c r="H41" s="22" t="str">
        <f t="shared" si="4"/>
        <v/>
      </c>
      <c r="I41" s="22" t="str">
        <f t="shared" si="4"/>
        <v/>
      </c>
      <c r="J41" s="44" t="str">
        <f t="shared" si="5"/>
        <v/>
      </c>
      <c r="K41" s="45" t="str">
        <f t="shared" si="5"/>
        <v/>
      </c>
      <c r="L41" s="46" t="str">
        <f t="shared" si="5"/>
        <v/>
      </c>
      <c r="M41" s="44" t="str">
        <f t="shared" si="6"/>
        <v/>
      </c>
      <c r="N41" s="45" t="str">
        <f t="shared" si="6"/>
        <v/>
      </c>
      <c r="O41" s="46" t="str">
        <f t="shared" si="6"/>
        <v/>
      </c>
      <c r="P41" s="40"/>
      <c r="Q41" s="40"/>
      <c r="R41" s="40"/>
    </row>
    <row r="42" spans="1:18" x14ac:dyDescent="0.4">
      <c r="A42" s="9">
        <v>33</v>
      </c>
      <c r="B42" s="5"/>
      <c r="C42" s="47"/>
      <c r="D42" s="57"/>
      <c r="E42" s="60"/>
      <c r="F42" s="80"/>
      <c r="G42" s="22" t="str">
        <f t="shared" si="4"/>
        <v/>
      </c>
      <c r="H42" s="22" t="str">
        <f t="shared" si="4"/>
        <v/>
      </c>
      <c r="I42" s="22" t="str">
        <f t="shared" si="4"/>
        <v/>
      </c>
      <c r="J42" s="44" t="str">
        <f t="shared" si="5"/>
        <v/>
      </c>
      <c r="K42" s="45" t="str">
        <f t="shared" si="5"/>
        <v/>
      </c>
      <c r="L42" s="46" t="str">
        <f t="shared" si="5"/>
        <v/>
      </c>
      <c r="M42" s="44" t="str">
        <f t="shared" si="6"/>
        <v/>
      </c>
      <c r="N42" s="45" t="str">
        <f t="shared" si="6"/>
        <v/>
      </c>
      <c r="O42" s="46" t="str">
        <f t="shared" si="6"/>
        <v/>
      </c>
      <c r="P42" s="40"/>
      <c r="Q42" s="40"/>
      <c r="R42" s="40"/>
    </row>
    <row r="43" spans="1:18" x14ac:dyDescent="0.4">
      <c r="A43" s="9">
        <v>34</v>
      </c>
      <c r="B43" s="5"/>
      <c r="C43" s="47"/>
      <c r="D43" s="57"/>
      <c r="E43" s="60"/>
      <c r="F43" s="80"/>
      <c r="G43" s="22" t="str">
        <f t="shared" ref="G43:I58" si="7">IF(D43="","",G42+M43)</f>
        <v/>
      </c>
      <c r="H43" s="22" t="str">
        <f t="shared" si="7"/>
        <v/>
      </c>
      <c r="I43" s="22" t="str">
        <f t="shared" si="7"/>
        <v/>
      </c>
      <c r="J43" s="44" t="str">
        <f t="shared" si="5"/>
        <v/>
      </c>
      <c r="K43" s="45" t="str">
        <f t="shared" si="5"/>
        <v/>
      </c>
      <c r="L43" s="46" t="str">
        <f t="shared" si="5"/>
        <v/>
      </c>
      <c r="M43" s="44" t="str">
        <f>IF(D43="","",J43*D43)</f>
        <v/>
      </c>
      <c r="N43" s="45" t="str">
        <f t="shared" si="6"/>
        <v/>
      </c>
      <c r="O43" s="46" t="str">
        <f t="shared" si="6"/>
        <v/>
      </c>
      <c r="P43" s="40"/>
      <c r="Q43" s="40"/>
      <c r="R43" s="40"/>
    </row>
    <row r="44" spans="1:18" x14ac:dyDescent="0.4">
      <c r="A44" s="3">
        <v>35</v>
      </c>
      <c r="B44" s="5"/>
      <c r="C44" s="47"/>
      <c r="D44" s="57"/>
      <c r="E44" s="60"/>
      <c r="F44" s="59"/>
      <c r="G44" s="22" t="str">
        <f>IF(D44="","",G43+M44)</f>
        <v/>
      </c>
      <c r="H44" s="22" t="str">
        <f t="shared" si="7"/>
        <v/>
      </c>
      <c r="I44" s="22" t="str">
        <f t="shared" si="7"/>
        <v/>
      </c>
      <c r="J44" s="44" t="str">
        <f t="shared" si="5"/>
        <v/>
      </c>
      <c r="K44" s="45" t="str">
        <f t="shared" si="5"/>
        <v/>
      </c>
      <c r="L44" s="46" t="str">
        <f t="shared" si="5"/>
        <v/>
      </c>
      <c r="M44" s="44" t="str">
        <f t="shared" si="6"/>
        <v/>
      </c>
      <c r="N44" s="45" t="str">
        <f t="shared" si="6"/>
        <v/>
      </c>
      <c r="O44" s="46" t="str">
        <f t="shared" si="6"/>
        <v/>
      </c>
    </row>
    <row r="45" spans="1:18" x14ac:dyDescent="0.4">
      <c r="A45" s="9">
        <v>36</v>
      </c>
      <c r="B45" s="5"/>
      <c r="C45" s="47"/>
      <c r="D45" s="57"/>
      <c r="E45" s="60"/>
      <c r="F45" s="59"/>
      <c r="G45" s="22" t="str">
        <f t="shared" ref="G45:I59" si="8">IF(D45="","",G44+M45)</f>
        <v/>
      </c>
      <c r="H45" s="22" t="str">
        <f t="shared" si="7"/>
        <v/>
      </c>
      <c r="I45" s="22" t="str">
        <f t="shared" si="7"/>
        <v/>
      </c>
      <c r="J45" s="44" t="str">
        <f>IF(G44="","",G44*0.03)</f>
        <v/>
      </c>
      <c r="K45" s="45" t="str">
        <f t="shared" si="5"/>
        <v/>
      </c>
      <c r="L45" s="46" t="str">
        <f t="shared" si="5"/>
        <v/>
      </c>
      <c r="M45" s="44" t="str">
        <f>IF(D45="","",J45*D45)</f>
        <v/>
      </c>
      <c r="N45" s="45" t="str">
        <f t="shared" si="6"/>
        <v/>
      </c>
      <c r="O45" s="46" t="str">
        <f t="shared" si="6"/>
        <v/>
      </c>
    </row>
    <row r="46" spans="1:18" x14ac:dyDescent="0.4">
      <c r="A46" s="9">
        <v>37</v>
      </c>
      <c r="B46" s="5"/>
      <c r="C46" s="47"/>
      <c r="D46" s="57"/>
      <c r="E46" s="58"/>
      <c r="F46" s="59"/>
      <c r="G46" s="22" t="str">
        <f t="shared" si="8"/>
        <v/>
      </c>
      <c r="H46" s="22" t="str">
        <f t="shared" si="7"/>
        <v/>
      </c>
      <c r="I46" s="22" t="str">
        <f t="shared" si="7"/>
        <v/>
      </c>
      <c r="J46" s="44" t="str">
        <f t="shared" si="5"/>
        <v/>
      </c>
      <c r="K46" s="45" t="str">
        <f t="shared" si="5"/>
        <v/>
      </c>
      <c r="L46" s="46" t="str">
        <f t="shared" si="5"/>
        <v/>
      </c>
      <c r="M46" s="44" t="str">
        <f t="shared" si="6"/>
        <v/>
      </c>
      <c r="N46" s="45" t="str">
        <f t="shared" si="6"/>
        <v/>
      </c>
      <c r="O46" s="46" t="str">
        <f t="shared" si="6"/>
        <v/>
      </c>
    </row>
    <row r="47" spans="1:18" x14ac:dyDescent="0.4">
      <c r="A47" s="9">
        <v>38</v>
      </c>
      <c r="B47" s="5"/>
      <c r="C47" s="47"/>
      <c r="D47" s="57"/>
      <c r="E47" s="58"/>
      <c r="F47" s="59"/>
      <c r="G47" s="22" t="str">
        <f t="shared" si="8"/>
        <v/>
      </c>
      <c r="H47" s="22" t="str">
        <f t="shared" si="7"/>
        <v/>
      </c>
      <c r="I47" s="22" t="str">
        <f t="shared" si="7"/>
        <v/>
      </c>
      <c r="J47" s="44" t="str">
        <f t="shared" si="5"/>
        <v/>
      </c>
      <c r="K47" s="45" t="str">
        <f t="shared" si="5"/>
        <v/>
      </c>
      <c r="L47" s="46" t="str">
        <f t="shared" si="5"/>
        <v/>
      </c>
      <c r="M47" s="44" t="str">
        <f t="shared" si="6"/>
        <v/>
      </c>
      <c r="N47" s="45" t="str">
        <f t="shared" si="6"/>
        <v/>
      </c>
      <c r="O47" s="46" t="str">
        <f t="shared" si="6"/>
        <v/>
      </c>
    </row>
    <row r="48" spans="1:18" x14ac:dyDescent="0.4">
      <c r="A48" s="9">
        <v>39</v>
      </c>
      <c r="B48" s="5"/>
      <c r="C48" s="47"/>
      <c r="D48" s="57"/>
      <c r="E48" s="58"/>
      <c r="F48" s="59"/>
      <c r="G48" s="22" t="str">
        <f t="shared" si="8"/>
        <v/>
      </c>
      <c r="H48" s="22" t="str">
        <f t="shared" si="7"/>
        <v/>
      </c>
      <c r="I48" s="22" t="str">
        <f t="shared" si="7"/>
        <v/>
      </c>
      <c r="J48" s="44" t="str">
        <f t="shared" si="5"/>
        <v/>
      </c>
      <c r="K48" s="45" t="str">
        <f t="shared" si="5"/>
        <v/>
      </c>
      <c r="L48" s="46" t="str">
        <f t="shared" si="5"/>
        <v/>
      </c>
      <c r="M48" s="44" t="str">
        <f t="shared" si="6"/>
        <v/>
      </c>
      <c r="N48" s="45" t="str">
        <f t="shared" si="6"/>
        <v/>
      </c>
      <c r="O48" s="46" t="str">
        <f t="shared" si="6"/>
        <v/>
      </c>
    </row>
    <row r="49" spans="1:15" x14ac:dyDescent="0.4">
      <c r="A49" s="9">
        <v>40</v>
      </c>
      <c r="B49" s="5"/>
      <c r="C49" s="47"/>
      <c r="D49" s="57"/>
      <c r="E49" s="58"/>
      <c r="F49" s="59"/>
      <c r="G49" s="22" t="str">
        <f t="shared" si="8"/>
        <v/>
      </c>
      <c r="H49" s="22" t="str">
        <f t="shared" si="7"/>
        <v/>
      </c>
      <c r="I49" s="22" t="str">
        <f t="shared" si="7"/>
        <v/>
      </c>
      <c r="J49" s="44" t="str">
        <f t="shared" si="5"/>
        <v/>
      </c>
      <c r="K49" s="45" t="str">
        <f t="shared" si="5"/>
        <v/>
      </c>
      <c r="L49" s="46" t="str">
        <f t="shared" si="5"/>
        <v/>
      </c>
      <c r="M49" s="44" t="str">
        <f t="shared" si="6"/>
        <v/>
      </c>
      <c r="N49" s="45" t="str">
        <f t="shared" si="6"/>
        <v/>
      </c>
      <c r="O49" s="46" t="str">
        <f t="shared" si="6"/>
        <v/>
      </c>
    </row>
    <row r="50" spans="1:15" x14ac:dyDescent="0.4">
      <c r="A50" s="9">
        <v>41</v>
      </c>
      <c r="B50" s="5"/>
      <c r="C50" s="47"/>
      <c r="D50" s="57"/>
      <c r="E50" s="58"/>
      <c r="F50" s="59"/>
      <c r="G50" s="22" t="str">
        <f t="shared" si="8"/>
        <v/>
      </c>
      <c r="H50" s="22" t="str">
        <f t="shared" si="7"/>
        <v/>
      </c>
      <c r="I50" s="22" t="str">
        <f t="shared" si="7"/>
        <v/>
      </c>
      <c r="J50" s="44" t="str">
        <f t="shared" si="5"/>
        <v/>
      </c>
      <c r="K50" s="45" t="str">
        <f t="shared" si="5"/>
        <v/>
      </c>
      <c r="L50" s="46" t="str">
        <f t="shared" si="5"/>
        <v/>
      </c>
      <c r="M50" s="44" t="str">
        <f t="shared" si="6"/>
        <v/>
      </c>
      <c r="N50" s="45" t="str">
        <f t="shared" si="6"/>
        <v/>
      </c>
      <c r="O50" s="46" t="str">
        <f t="shared" si="6"/>
        <v/>
      </c>
    </row>
    <row r="51" spans="1:15" x14ac:dyDescent="0.4">
      <c r="A51" s="9">
        <v>42</v>
      </c>
      <c r="B51" s="5"/>
      <c r="C51" s="47"/>
      <c r="D51" s="57"/>
      <c r="E51" s="58"/>
      <c r="F51" s="59"/>
      <c r="G51" s="22" t="str">
        <f t="shared" si="8"/>
        <v/>
      </c>
      <c r="H51" s="22" t="str">
        <f t="shared" si="7"/>
        <v/>
      </c>
      <c r="I51" s="22" t="str">
        <f t="shared" si="7"/>
        <v/>
      </c>
      <c r="J51" s="44" t="str">
        <f t="shared" si="5"/>
        <v/>
      </c>
      <c r="K51" s="45" t="str">
        <f t="shared" si="5"/>
        <v/>
      </c>
      <c r="L51" s="46" t="str">
        <f t="shared" si="5"/>
        <v/>
      </c>
      <c r="M51" s="44" t="str">
        <f t="shared" si="6"/>
        <v/>
      </c>
      <c r="N51" s="45" t="str">
        <f t="shared" si="6"/>
        <v/>
      </c>
      <c r="O51" s="46" t="str">
        <f t="shared" si="6"/>
        <v/>
      </c>
    </row>
    <row r="52" spans="1:15" x14ac:dyDescent="0.4">
      <c r="A52" s="9">
        <v>43</v>
      </c>
      <c r="B52" s="5"/>
      <c r="C52" s="47"/>
      <c r="D52" s="57"/>
      <c r="E52" s="58"/>
      <c r="F52" s="80"/>
      <c r="G52" s="22" t="str">
        <f t="shared" si="8"/>
        <v/>
      </c>
      <c r="H52" s="22" t="str">
        <f t="shared" si="7"/>
        <v/>
      </c>
      <c r="I52" s="22" t="str">
        <f t="shared" si="7"/>
        <v/>
      </c>
      <c r="J52" s="44" t="str">
        <f t="shared" si="5"/>
        <v/>
      </c>
      <c r="K52" s="45" t="str">
        <f t="shared" si="5"/>
        <v/>
      </c>
      <c r="L52" s="46" t="str">
        <f t="shared" si="5"/>
        <v/>
      </c>
      <c r="M52" s="44" t="str">
        <f t="shared" si="6"/>
        <v/>
      </c>
      <c r="N52" s="45" t="str">
        <f t="shared" si="6"/>
        <v/>
      </c>
      <c r="O52" s="46" t="str">
        <f t="shared" si="6"/>
        <v/>
      </c>
    </row>
    <row r="53" spans="1:15" x14ac:dyDescent="0.4">
      <c r="A53" s="9">
        <v>44</v>
      </c>
      <c r="B53" s="5"/>
      <c r="C53" s="47"/>
      <c r="D53" s="57"/>
      <c r="E53" s="58"/>
      <c r="F53" s="59"/>
      <c r="G53" s="22" t="str">
        <f t="shared" si="8"/>
        <v/>
      </c>
      <c r="H53" s="22" t="str">
        <f t="shared" si="7"/>
        <v/>
      </c>
      <c r="I53" s="22" t="str">
        <f t="shared" si="7"/>
        <v/>
      </c>
      <c r="J53" s="44" t="str">
        <f t="shared" si="5"/>
        <v/>
      </c>
      <c r="K53" s="45" t="str">
        <f t="shared" si="5"/>
        <v/>
      </c>
      <c r="L53" s="46" t="str">
        <f t="shared" si="5"/>
        <v/>
      </c>
      <c r="M53" s="44" t="str">
        <f t="shared" si="6"/>
        <v/>
      </c>
      <c r="N53" s="45" t="str">
        <f t="shared" si="6"/>
        <v/>
      </c>
      <c r="O53" s="46" t="str">
        <f t="shared" si="6"/>
        <v/>
      </c>
    </row>
    <row r="54" spans="1:15" x14ac:dyDescent="0.4">
      <c r="A54" s="9">
        <v>45</v>
      </c>
      <c r="B54" s="5"/>
      <c r="C54" s="47"/>
      <c r="D54" s="57"/>
      <c r="E54" s="58"/>
      <c r="F54" s="59"/>
      <c r="G54" s="22" t="str">
        <f t="shared" si="8"/>
        <v/>
      </c>
      <c r="H54" s="22" t="str">
        <f t="shared" si="7"/>
        <v/>
      </c>
      <c r="I54" s="22" t="str">
        <f t="shared" si="7"/>
        <v/>
      </c>
      <c r="J54" s="44" t="str">
        <f t="shared" si="5"/>
        <v/>
      </c>
      <c r="K54" s="45" t="str">
        <f t="shared" si="5"/>
        <v/>
      </c>
      <c r="L54" s="46" t="str">
        <f t="shared" si="5"/>
        <v/>
      </c>
      <c r="M54" s="44" t="str">
        <f t="shared" si="6"/>
        <v/>
      </c>
      <c r="N54" s="45" t="str">
        <f t="shared" si="6"/>
        <v/>
      </c>
      <c r="O54" s="46" t="str">
        <f t="shared" si="6"/>
        <v/>
      </c>
    </row>
    <row r="55" spans="1:15" x14ac:dyDescent="0.4">
      <c r="A55" s="9">
        <v>46</v>
      </c>
      <c r="B55" s="5"/>
      <c r="C55" s="47"/>
      <c r="D55" s="57"/>
      <c r="E55" s="58"/>
      <c r="F55" s="59"/>
      <c r="G55" s="22" t="str">
        <f t="shared" si="8"/>
        <v/>
      </c>
      <c r="H55" s="22" t="str">
        <f t="shared" si="7"/>
        <v/>
      </c>
      <c r="I55" s="22" t="str">
        <f t="shared" si="7"/>
        <v/>
      </c>
      <c r="J55" s="44" t="str">
        <f t="shared" si="5"/>
        <v/>
      </c>
      <c r="K55" s="45" t="str">
        <f t="shared" si="5"/>
        <v/>
      </c>
      <c r="L55" s="46" t="str">
        <f t="shared" si="5"/>
        <v/>
      </c>
      <c r="M55" s="44" t="str">
        <f t="shared" si="6"/>
        <v/>
      </c>
      <c r="N55" s="45" t="str">
        <f t="shared" si="6"/>
        <v/>
      </c>
      <c r="O55" s="46" t="str">
        <f t="shared" si="6"/>
        <v/>
      </c>
    </row>
    <row r="56" spans="1:15" x14ac:dyDescent="0.4">
      <c r="A56" s="9">
        <v>47</v>
      </c>
      <c r="B56" s="5"/>
      <c r="C56" s="47"/>
      <c r="D56" s="57"/>
      <c r="E56" s="58"/>
      <c r="F56" s="59"/>
      <c r="G56" s="22" t="str">
        <f t="shared" si="8"/>
        <v/>
      </c>
      <c r="H56" s="22" t="str">
        <f t="shared" si="7"/>
        <v/>
      </c>
      <c r="I56" s="22" t="str">
        <f t="shared" si="7"/>
        <v/>
      </c>
      <c r="J56" s="44" t="str">
        <f t="shared" si="5"/>
        <v/>
      </c>
      <c r="K56" s="45" t="str">
        <f t="shared" si="5"/>
        <v/>
      </c>
      <c r="L56" s="46" t="str">
        <f t="shared" si="5"/>
        <v/>
      </c>
      <c r="M56" s="44" t="str">
        <f t="shared" si="6"/>
        <v/>
      </c>
      <c r="N56" s="45" t="str">
        <f t="shared" si="6"/>
        <v/>
      </c>
      <c r="O56" s="46" t="str">
        <f t="shared" si="6"/>
        <v/>
      </c>
    </row>
    <row r="57" spans="1:15" x14ac:dyDescent="0.4">
      <c r="A57" s="9">
        <v>48</v>
      </c>
      <c r="B57" s="5"/>
      <c r="C57" s="47"/>
      <c r="D57" s="57"/>
      <c r="E57" s="58"/>
      <c r="F57" s="59"/>
      <c r="G57" s="22" t="str">
        <f t="shared" si="8"/>
        <v/>
      </c>
      <c r="H57" s="22" t="str">
        <f t="shared" si="7"/>
        <v/>
      </c>
      <c r="I57" s="22" t="str">
        <f t="shared" si="7"/>
        <v/>
      </c>
      <c r="J57" s="44" t="str">
        <f t="shared" si="5"/>
        <v/>
      </c>
      <c r="K57" s="45" t="str">
        <f t="shared" si="5"/>
        <v/>
      </c>
      <c r="L57" s="46" t="str">
        <f t="shared" si="5"/>
        <v/>
      </c>
      <c r="M57" s="44" t="str">
        <f t="shared" si="6"/>
        <v/>
      </c>
      <c r="N57" s="45" t="str">
        <f t="shared" si="6"/>
        <v/>
      </c>
      <c r="O57" s="46" t="str">
        <f t="shared" si="6"/>
        <v/>
      </c>
    </row>
    <row r="58" spans="1:15" x14ac:dyDescent="0.4">
      <c r="A58" s="9">
        <v>49</v>
      </c>
      <c r="B58" s="5"/>
      <c r="C58" s="47"/>
      <c r="D58" s="57"/>
      <c r="E58" s="58"/>
      <c r="F58" s="59"/>
      <c r="G58" s="22" t="str">
        <f t="shared" si="8"/>
        <v/>
      </c>
      <c r="H58" s="22" t="str">
        <f t="shared" si="7"/>
        <v/>
      </c>
      <c r="I58" s="22" t="str">
        <f t="shared" si="7"/>
        <v/>
      </c>
      <c r="J58" s="44" t="str">
        <f t="shared" si="5"/>
        <v/>
      </c>
      <c r="K58" s="45" t="str">
        <f t="shared" si="5"/>
        <v/>
      </c>
      <c r="L58" s="46" t="str">
        <f t="shared" si="5"/>
        <v/>
      </c>
      <c r="M58" s="44" t="str">
        <f t="shared" si="6"/>
        <v/>
      </c>
      <c r="N58" s="45" t="str">
        <f t="shared" si="6"/>
        <v/>
      </c>
      <c r="O58" s="46" t="str">
        <f t="shared" si="6"/>
        <v/>
      </c>
    </row>
    <row r="59" spans="1:15" ht="19.5" thickBot="1" x14ac:dyDescent="0.45">
      <c r="A59" s="9">
        <v>50</v>
      </c>
      <c r="B59" s="6"/>
      <c r="C59" s="51"/>
      <c r="D59" s="61"/>
      <c r="E59" s="62"/>
      <c r="F59" s="63"/>
      <c r="G59" s="22" t="str">
        <f t="shared" si="8"/>
        <v/>
      </c>
      <c r="H59" s="22" t="str">
        <f t="shared" si="8"/>
        <v/>
      </c>
      <c r="I59" s="22" t="str">
        <f t="shared" si="8"/>
        <v/>
      </c>
      <c r="J59" s="44" t="str">
        <f t="shared" si="5"/>
        <v/>
      </c>
      <c r="K59" s="45" t="str">
        <f t="shared" si="5"/>
        <v/>
      </c>
      <c r="L59" s="46" t="str">
        <f t="shared" si="5"/>
        <v/>
      </c>
      <c r="M59" s="44" t="str">
        <f t="shared" si="6"/>
        <v/>
      </c>
      <c r="N59" s="45" t="str">
        <f t="shared" si="6"/>
        <v/>
      </c>
      <c r="O59" s="46" t="str">
        <f t="shared" si="6"/>
        <v/>
      </c>
    </row>
    <row r="60" spans="1:15" ht="19.5" thickBot="1" x14ac:dyDescent="0.45">
      <c r="A60" s="9"/>
      <c r="B60" s="95" t="s">
        <v>5</v>
      </c>
      <c r="C60" s="96"/>
      <c r="D60" s="7">
        <f>COUNTIF(D10:D59,1.27)</f>
        <v>5</v>
      </c>
      <c r="E60" s="7">
        <f>COUNTIF(E10:E59,1.5)</f>
        <v>5</v>
      </c>
      <c r="F60" s="8">
        <f>COUNTIF(F10:F59,2)</f>
        <v>4</v>
      </c>
      <c r="G60" s="70">
        <f>M60+G9</f>
        <v>274955.75763022341</v>
      </c>
      <c r="H60" s="71">
        <f>N60+H9</f>
        <v>284215.86412146979</v>
      </c>
      <c r="I60" s="72">
        <f>O60+I9</f>
        <v>279294.29098588898</v>
      </c>
      <c r="J60" s="67" t="s">
        <v>32</v>
      </c>
      <c r="K60" s="68">
        <f>B59-B10</f>
        <v>-37831</v>
      </c>
      <c r="L60" s="69" t="s">
        <v>33</v>
      </c>
      <c r="M60" s="82">
        <f>SUM(M10:M59)</f>
        <v>-25044.242369776577</v>
      </c>
      <c r="N60" s="83">
        <f>SUM(N10:N59)</f>
        <v>-15784.135878530218</v>
      </c>
      <c r="O60" s="84">
        <f>SUM(O10:O59)</f>
        <v>-20705.709014111013</v>
      </c>
    </row>
    <row r="61" spans="1:15" ht="19.5" thickBot="1" x14ac:dyDescent="0.45">
      <c r="A61" s="9"/>
      <c r="B61" s="89" t="s">
        <v>6</v>
      </c>
      <c r="C61" s="90"/>
      <c r="D61" s="7">
        <f>COUNTIF(D10:D59,-1)</f>
        <v>9</v>
      </c>
      <c r="E61" s="7">
        <f>COUNTIF(E10:E59,-1)</f>
        <v>9</v>
      </c>
      <c r="F61" s="8">
        <f>COUNTIF(F10:F59,-1)</f>
        <v>10</v>
      </c>
      <c r="G61" s="87" t="s">
        <v>31</v>
      </c>
      <c r="H61" s="88"/>
      <c r="I61" s="94"/>
      <c r="J61" s="87" t="s">
        <v>34</v>
      </c>
      <c r="K61" s="88"/>
      <c r="L61" s="94"/>
      <c r="M61" s="9"/>
      <c r="N61" s="3"/>
      <c r="O61" s="4"/>
    </row>
    <row r="62" spans="1:15" ht="19.5" thickBot="1" x14ac:dyDescent="0.45">
      <c r="A62" s="9"/>
      <c r="B62" s="89" t="s">
        <v>36</v>
      </c>
      <c r="C62" s="90"/>
      <c r="D62" s="7">
        <f>COUNTIF(D10:D59,0)</f>
        <v>0</v>
      </c>
      <c r="E62" s="7">
        <f>COUNTIF(E10:E59,0)</f>
        <v>0</v>
      </c>
      <c r="F62" s="7">
        <f>COUNTIF(F10:F59,0)</f>
        <v>0</v>
      </c>
      <c r="G62" s="76">
        <f>G60/G9</f>
        <v>0.91651919210074473</v>
      </c>
      <c r="H62" s="77">
        <f t="shared" ref="H62" si="9">H60/H9</f>
        <v>0.94738621373823262</v>
      </c>
      <c r="I62" s="78">
        <f>I60/I9</f>
        <v>0.9309809699529632</v>
      </c>
      <c r="J62" s="65">
        <f>(G62-100%)*30/K60</f>
        <v>6.6200318177623066E-5</v>
      </c>
      <c r="K62" s="65">
        <f>(H62-100%)*30/K60</f>
        <v>4.1722756148476683E-5</v>
      </c>
      <c r="L62" s="66">
        <f>(I62-100%)*30/K60</f>
        <v>5.4732121842169225E-5</v>
      </c>
      <c r="M62" s="10"/>
      <c r="N62" s="2"/>
      <c r="O62" s="11"/>
    </row>
    <row r="63" spans="1:15" ht="19.5" thickBot="1" x14ac:dyDescent="0.45">
      <c r="A63" s="3"/>
      <c r="B63" s="87" t="s">
        <v>4</v>
      </c>
      <c r="C63" s="88"/>
      <c r="D63" s="79">
        <f t="shared" ref="D63:E63" si="10">D60/(D60+D61+D62)</f>
        <v>0.35714285714285715</v>
      </c>
      <c r="E63" s="74">
        <f t="shared" si="10"/>
        <v>0.35714285714285715</v>
      </c>
      <c r="F63" s="75">
        <f>F60/(F60+F61+F62)</f>
        <v>0.2857142857142857</v>
      </c>
    </row>
    <row r="65" spans="4:6" x14ac:dyDescent="0.4">
      <c r="D65" s="73"/>
      <c r="E65" s="73"/>
      <c r="F65" s="73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67370-1C2F-4705-9B77-E12259CBE77E}">
  <dimension ref="A1:A178"/>
  <sheetViews>
    <sheetView zoomScale="80" zoomScaleNormal="80" workbookViewId="0">
      <selection activeCell="A178" sqref="A178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1" x14ac:dyDescent="0.4">
      <c r="A1" s="53" t="s">
        <v>42</v>
      </c>
    </row>
    <row r="26" spans="1:1" x14ac:dyDescent="0.4">
      <c r="A26" s="53" t="s">
        <v>43</v>
      </c>
    </row>
    <row r="51" spans="1:1" x14ac:dyDescent="0.4">
      <c r="A51" s="53" t="s">
        <v>44</v>
      </c>
    </row>
    <row r="76" spans="1:1" x14ac:dyDescent="0.4">
      <c r="A76" s="53" t="s">
        <v>48</v>
      </c>
    </row>
    <row r="101" spans="1:1" x14ac:dyDescent="0.4">
      <c r="A101" s="53" t="s">
        <v>49</v>
      </c>
    </row>
    <row r="127" spans="1:1" x14ac:dyDescent="0.4">
      <c r="A127" s="53" t="s">
        <v>50</v>
      </c>
    </row>
    <row r="153" spans="1:1" x14ac:dyDescent="0.4">
      <c r="A153" s="53" t="s">
        <v>51</v>
      </c>
    </row>
    <row r="178" spans="1:1" x14ac:dyDescent="0.4">
      <c r="A178" s="53" t="s">
        <v>54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7"/>
  <sheetViews>
    <sheetView zoomScale="145" zoomScaleSheetLayoutView="100" workbookViewId="0">
      <selection activeCell="A20" sqref="A20:J27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27</v>
      </c>
    </row>
    <row r="2" spans="1:10" x14ac:dyDescent="0.4">
      <c r="A2" s="52" t="s">
        <v>55</v>
      </c>
    </row>
    <row r="5" spans="1:10" x14ac:dyDescent="0.4">
      <c r="A5" s="52" t="s">
        <v>56</v>
      </c>
    </row>
    <row r="6" spans="1:10" x14ac:dyDescent="0.4">
      <c r="A6" s="52" t="s">
        <v>57</v>
      </c>
    </row>
    <row r="7" spans="1:10" x14ac:dyDescent="0.4">
      <c r="A7" s="81"/>
      <c r="B7" s="81"/>
      <c r="C7" s="81"/>
      <c r="D7" s="81"/>
      <c r="E7" s="81"/>
      <c r="F7" s="81"/>
      <c r="G7" s="81"/>
      <c r="H7" s="81"/>
      <c r="I7" s="81"/>
      <c r="J7" s="81"/>
    </row>
    <row r="9" spans="1:10" x14ac:dyDescent="0.4">
      <c r="A9" s="52" t="s">
        <v>28</v>
      </c>
    </row>
    <row r="10" spans="1:10" x14ac:dyDescent="0.4">
      <c r="A10" s="97" t="s">
        <v>59</v>
      </c>
      <c r="B10" s="98"/>
      <c r="C10" s="98"/>
      <c r="D10" s="98"/>
      <c r="E10" s="98"/>
      <c r="F10" s="98"/>
      <c r="G10" s="98"/>
      <c r="H10" s="98"/>
      <c r="I10" s="98"/>
      <c r="J10" s="98"/>
    </row>
    <row r="11" spans="1:10" x14ac:dyDescent="0.4">
      <c r="A11" s="98"/>
      <c r="B11" s="98"/>
      <c r="C11" s="98"/>
      <c r="D11" s="98"/>
      <c r="E11" s="98"/>
      <c r="F11" s="98"/>
      <c r="G11" s="98"/>
      <c r="H11" s="98"/>
      <c r="I11" s="98"/>
      <c r="J11" s="98"/>
    </row>
    <row r="12" spans="1:10" x14ac:dyDescent="0.4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x14ac:dyDescent="0.4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x14ac:dyDescent="0.4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4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0" x14ac:dyDescent="0.4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9" spans="1:10" x14ac:dyDescent="0.4">
      <c r="A19" s="52" t="s">
        <v>29</v>
      </c>
    </row>
    <row r="20" spans="1:10" x14ac:dyDescent="0.4">
      <c r="A20" s="97" t="s">
        <v>58</v>
      </c>
      <c r="B20" s="97"/>
      <c r="C20" s="97"/>
      <c r="D20" s="97"/>
      <c r="E20" s="97"/>
      <c r="F20" s="97"/>
      <c r="G20" s="97"/>
      <c r="H20" s="97"/>
      <c r="I20" s="97"/>
      <c r="J20" s="97"/>
    </row>
    <row r="21" spans="1:10" x14ac:dyDescent="0.4">
      <c r="A21" s="97"/>
      <c r="B21" s="97"/>
      <c r="C21" s="97"/>
      <c r="D21" s="97"/>
      <c r="E21" s="97"/>
      <c r="F21" s="97"/>
      <c r="G21" s="97"/>
      <c r="H21" s="97"/>
      <c r="I21" s="97"/>
      <c r="J21" s="97"/>
    </row>
    <row r="22" spans="1:10" x14ac:dyDescent="0.4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">
      <c r="A27" s="97"/>
      <c r="B27" s="97"/>
      <c r="C27" s="97"/>
      <c r="D27" s="97"/>
      <c r="E27" s="97"/>
      <c r="F27" s="97"/>
      <c r="G27" s="97"/>
      <c r="H27" s="97"/>
      <c r="I27" s="97"/>
      <c r="J27" s="97"/>
    </row>
  </sheetData>
  <mergeCells count="2">
    <mergeCell ref="A10:J17"/>
    <mergeCell ref="A20:J27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D16" sqref="D16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 t="s">
        <v>41</v>
      </c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 t="s">
        <v>38</v>
      </c>
      <c r="D4" s="38">
        <v>44231</v>
      </c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検証シート１</vt:lpstr>
      <vt:lpstr>画像１</vt:lpstr>
      <vt:lpstr>検証シート 2</vt:lpstr>
      <vt:lpstr>画像2</vt:lpstr>
      <vt:lpstr>検証シート 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2021-02-07T12:38:10Z</dcterms:modified>
</cp:coreProperties>
</file>