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2760" yWindow="32760" windowWidth="21840" windowHeight="11670" firstSheet="1" activeTab="1"/>
  </bookViews>
  <sheets>
    <sheet name="定数" sheetId="29" state="hidden" r:id="rId1"/>
    <sheet name="検証シート" sheetId="33" r:id="rId2"/>
    <sheet name="画像" sheetId="26" r:id="rId3"/>
    <sheet name="テンプレ" sheetId="17" state="hidden" r:id="rId4"/>
  </sheets>
  <calcPr calcId="125725"/>
</workbook>
</file>

<file path=xl/calcChain.xml><?xml version="1.0" encoding="utf-8"?>
<calcChain xmlns="http://schemas.openxmlformats.org/spreadsheetml/2006/main">
  <c r="L2" i="17"/>
  <c r="P2"/>
  <c r="D4"/>
  <c r="H4"/>
  <c r="L4"/>
  <c r="P4"/>
  <c r="C5"/>
  <c r="E5"/>
  <c r="G5"/>
  <c r="I5"/>
  <c r="K9"/>
  <c r="M9"/>
  <c r="R9"/>
  <c r="T9"/>
  <c r="C10"/>
  <c r="K10"/>
  <c r="M10"/>
  <c r="R10"/>
  <c r="T10"/>
  <c r="C11"/>
  <c r="K11"/>
  <c r="M11"/>
  <c r="R11"/>
  <c r="T11"/>
  <c r="C12"/>
  <c r="K12"/>
  <c r="M12"/>
  <c r="R12"/>
  <c r="T12"/>
  <c r="C13"/>
  <c r="K13"/>
  <c r="M13"/>
  <c r="R13"/>
  <c r="T13"/>
  <c r="C14"/>
  <c r="K14"/>
  <c r="M14"/>
  <c r="R14"/>
  <c r="T14"/>
  <c r="C15"/>
  <c r="K15"/>
  <c r="M15"/>
  <c r="R15"/>
  <c r="T15"/>
  <c r="C16"/>
  <c r="K16"/>
  <c r="M16"/>
  <c r="R16"/>
  <c r="T16"/>
  <c r="C17"/>
  <c r="K17"/>
  <c r="M17"/>
  <c r="R17"/>
  <c r="T17"/>
  <c r="C18"/>
  <c r="K18"/>
  <c r="M18"/>
  <c r="R18"/>
  <c r="T18"/>
  <c r="C19"/>
  <c r="K19"/>
  <c r="M19"/>
  <c r="R19"/>
  <c r="T19"/>
  <c r="C20"/>
  <c r="K20"/>
  <c r="M20"/>
  <c r="R20"/>
  <c r="T20"/>
  <c r="C21"/>
  <c r="K21"/>
  <c r="M21"/>
  <c r="R21"/>
  <c r="T21"/>
  <c r="C22"/>
  <c r="K22"/>
  <c r="M22"/>
  <c r="R22"/>
  <c r="T22"/>
  <c r="C23"/>
  <c r="K23"/>
  <c r="M23"/>
  <c r="R23"/>
  <c r="T23"/>
  <c r="C24"/>
  <c r="K24"/>
  <c r="M24"/>
  <c r="R24"/>
  <c r="T24"/>
  <c r="C25"/>
  <c r="K25"/>
  <c r="M25"/>
  <c r="R25"/>
  <c r="T25"/>
  <c r="C26"/>
  <c r="K26"/>
  <c r="M26"/>
  <c r="R26"/>
  <c r="T26"/>
  <c r="C27"/>
  <c r="K27"/>
  <c r="M27"/>
  <c r="R27"/>
  <c r="T27"/>
  <c r="C28"/>
  <c r="K28"/>
  <c r="M28"/>
  <c r="R28"/>
  <c r="T28"/>
  <c r="C29"/>
  <c r="K29"/>
  <c r="M29"/>
  <c r="R29"/>
  <c r="T29"/>
  <c r="C30"/>
  <c r="K30"/>
  <c r="M30"/>
  <c r="R30"/>
  <c r="T30"/>
  <c r="C31"/>
  <c r="K31"/>
  <c r="M31"/>
  <c r="R31"/>
  <c r="T31"/>
  <c r="C32"/>
  <c r="K32"/>
  <c r="M32"/>
  <c r="R32"/>
  <c r="T32"/>
  <c r="C33"/>
  <c r="K33"/>
  <c r="M33"/>
  <c r="R33"/>
  <c r="T33"/>
  <c r="C34"/>
  <c r="K34"/>
  <c r="M34"/>
  <c r="R34"/>
  <c r="T34"/>
  <c r="C35"/>
  <c r="K35"/>
  <c r="M35"/>
  <c r="R35"/>
  <c r="T35"/>
  <c r="C36"/>
  <c r="K36"/>
  <c r="M36"/>
  <c r="R36"/>
  <c r="T36"/>
  <c r="C37"/>
  <c r="K37"/>
  <c r="M37"/>
  <c r="R37"/>
  <c r="T37"/>
  <c r="C38"/>
  <c r="K38"/>
  <c r="M38"/>
  <c r="R38"/>
  <c r="T38"/>
  <c r="C39"/>
  <c r="K39"/>
  <c r="M39"/>
  <c r="R39"/>
  <c r="T39"/>
  <c r="C40"/>
  <c r="K40"/>
  <c r="M40"/>
  <c r="R40"/>
  <c r="T40"/>
  <c r="C41"/>
  <c r="K41"/>
  <c r="M41"/>
  <c r="R41"/>
  <c r="T41"/>
  <c r="C42"/>
  <c r="K42"/>
  <c r="M42"/>
  <c r="R42"/>
  <c r="T42"/>
  <c r="C43"/>
  <c r="K43"/>
  <c r="M43"/>
  <c r="R43"/>
  <c r="T43"/>
  <c r="C44"/>
  <c r="K44"/>
  <c r="M44"/>
  <c r="R44"/>
  <c r="T44"/>
  <c r="C45"/>
  <c r="K45"/>
  <c r="M45"/>
  <c r="R45"/>
  <c r="T45"/>
  <c r="C46"/>
  <c r="K46"/>
  <c r="M46"/>
  <c r="R46"/>
  <c r="T46"/>
  <c r="C47"/>
  <c r="K47"/>
  <c r="M47"/>
  <c r="R47"/>
  <c r="T47"/>
  <c r="C48"/>
  <c r="K48"/>
  <c r="M48"/>
  <c r="R48"/>
  <c r="T48"/>
  <c r="C49"/>
  <c r="K49"/>
  <c r="M49"/>
  <c r="R49"/>
  <c r="T49"/>
  <c r="C50"/>
  <c r="K50"/>
  <c r="M50"/>
  <c r="R50"/>
  <c r="T50"/>
  <c r="C51"/>
  <c r="K51"/>
  <c r="M51"/>
  <c r="R51"/>
  <c r="T51"/>
  <c r="C52"/>
  <c r="K52"/>
  <c r="M52"/>
  <c r="R52"/>
  <c r="T52"/>
  <c r="C53"/>
  <c r="K53"/>
  <c r="M53"/>
  <c r="R53"/>
  <c r="T53"/>
  <c r="C54"/>
  <c r="K54"/>
  <c r="M54"/>
  <c r="R54"/>
  <c r="T54"/>
  <c r="C55"/>
  <c r="K55"/>
  <c r="M55"/>
  <c r="R55"/>
  <c r="T55"/>
  <c r="C56"/>
  <c r="K56"/>
  <c r="M56"/>
  <c r="R56"/>
  <c r="T56"/>
  <c r="C57"/>
  <c r="K57"/>
  <c r="M57"/>
  <c r="R57"/>
  <c r="T57"/>
  <c r="C58"/>
  <c r="K58"/>
  <c r="M58"/>
  <c r="R58"/>
  <c r="T58"/>
  <c r="C59"/>
  <c r="K59"/>
  <c r="M59"/>
  <c r="R59"/>
  <c r="T59"/>
  <c r="C60"/>
  <c r="K60"/>
  <c r="M60"/>
  <c r="R60"/>
  <c r="T60"/>
  <c r="C61"/>
  <c r="K61"/>
  <c r="M61"/>
  <c r="R61"/>
  <c r="T61"/>
  <c r="C62"/>
  <c r="K62"/>
  <c r="M62"/>
  <c r="R62"/>
  <c r="T62"/>
  <c r="C63"/>
  <c r="K63"/>
  <c r="M63"/>
  <c r="R63"/>
  <c r="T63"/>
  <c r="C64"/>
  <c r="K64"/>
  <c r="M64"/>
  <c r="R64"/>
  <c r="T64"/>
  <c r="C65"/>
  <c r="K65"/>
  <c r="M65"/>
  <c r="R65"/>
  <c r="T65"/>
  <c r="C66"/>
  <c r="K66"/>
  <c r="M66"/>
  <c r="R66"/>
  <c r="T66"/>
  <c r="C67"/>
  <c r="K67"/>
  <c r="M67"/>
  <c r="R67"/>
  <c r="T67"/>
  <c r="C68"/>
  <c r="K68"/>
  <c r="M68"/>
  <c r="R68"/>
  <c r="T68"/>
  <c r="C69"/>
  <c r="K69"/>
  <c r="M69"/>
  <c r="R69"/>
  <c r="T69"/>
  <c r="C70"/>
  <c r="K70"/>
  <c r="M70"/>
  <c r="R70"/>
  <c r="T70"/>
  <c r="C71"/>
  <c r="K71"/>
  <c r="M71"/>
  <c r="R71"/>
  <c r="T71"/>
  <c r="C72"/>
  <c r="K72"/>
  <c r="M72"/>
  <c r="R72"/>
  <c r="T72"/>
  <c r="C73"/>
  <c r="K73"/>
  <c r="M73"/>
  <c r="R73"/>
  <c r="T73"/>
  <c r="C74"/>
  <c r="K74"/>
  <c r="M74"/>
  <c r="R74"/>
  <c r="T74"/>
  <c r="C75"/>
  <c r="K75"/>
  <c r="M75"/>
  <c r="R75"/>
  <c r="T75"/>
  <c r="C76"/>
  <c r="K76"/>
  <c r="M76"/>
  <c r="R76"/>
  <c r="T76"/>
  <c r="C77"/>
  <c r="K77"/>
  <c r="M77"/>
  <c r="R77"/>
  <c r="T77"/>
  <c r="C78"/>
  <c r="K78"/>
  <c r="M78"/>
  <c r="R78"/>
  <c r="T78"/>
  <c r="C79"/>
  <c r="K79"/>
  <c r="M79"/>
  <c r="R79"/>
  <c r="T79"/>
  <c r="C80"/>
  <c r="K80"/>
  <c r="M80"/>
  <c r="R80"/>
  <c r="T80"/>
  <c r="C81"/>
  <c r="K81"/>
  <c r="M81"/>
  <c r="R81"/>
  <c r="T81"/>
  <c r="C82"/>
  <c r="K82"/>
  <c r="M82"/>
  <c r="R82"/>
  <c r="T82"/>
  <c r="C83"/>
  <c r="K83"/>
  <c r="M83"/>
  <c r="R83"/>
  <c r="T83"/>
  <c r="C84"/>
  <c r="K84"/>
  <c r="M84"/>
  <c r="R84"/>
  <c r="T84"/>
  <c r="C85"/>
  <c r="K85"/>
  <c r="M85"/>
  <c r="R85"/>
  <c r="T85"/>
  <c r="C86"/>
  <c r="K86"/>
  <c r="M86"/>
  <c r="R86"/>
  <c r="T86"/>
  <c r="C87"/>
  <c r="K87"/>
  <c r="M87"/>
  <c r="R87"/>
  <c r="T87"/>
  <c r="C88"/>
  <c r="K88"/>
  <c r="M88"/>
  <c r="R88"/>
  <c r="T88"/>
  <c r="C89"/>
  <c r="K89"/>
  <c r="M89"/>
  <c r="R89"/>
  <c r="T89"/>
  <c r="C90"/>
  <c r="K90"/>
  <c r="M90"/>
  <c r="R90"/>
  <c r="T90"/>
  <c r="C91"/>
  <c r="K91"/>
  <c r="M91"/>
  <c r="R91"/>
  <c r="T91"/>
  <c r="C92"/>
  <c r="K92"/>
  <c r="M92"/>
  <c r="R92"/>
  <c r="T92"/>
  <c r="C93"/>
  <c r="K93"/>
  <c r="M93"/>
  <c r="R93"/>
  <c r="T93"/>
  <c r="C94"/>
  <c r="K94"/>
  <c r="M94"/>
  <c r="R94"/>
  <c r="T94"/>
  <c r="C95"/>
  <c r="K95"/>
  <c r="M95"/>
  <c r="R95"/>
  <c r="T95"/>
  <c r="C96"/>
  <c r="K96"/>
  <c r="M96"/>
  <c r="R96"/>
  <c r="T96"/>
  <c r="C97"/>
  <c r="K97"/>
  <c r="M97"/>
  <c r="R97"/>
  <c r="T97"/>
  <c r="C98"/>
  <c r="K98"/>
  <c r="M98"/>
  <c r="R98"/>
  <c r="T98"/>
  <c r="C99"/>
  <c r="K99"/>
  <c r="M99"/>
  <c r="R99"/>
  <c r="T99"/>
  <c r="C100"/>
  <c r="K100"/>
  <c r="M100"/>
  <c r="R100"/>
  <c r="T100"/>
  <c r="C101"/>
  <c r="K101"/>
  <c r="M101"/>
  <c r="R101"/>
  <c r="T101"/>
  <c r="C102"/>
  <c r="K102"/>
  <c r="M102"/>
  <c r="R102"/>
  <c r="T102"/>
  <c r="C103"/>
  <c r="K103"/>
  <c r="M103"/>
  <c r="R103"/>
  <c r="T103"/>
  <c r="C104"/>
  <c r="K104"/>
  <c r="M104"/>
  <c r="R104"/>
  <c r="T104"/>
  <c r="C105"/>
  <c r="K105"/>
  <c r="M105"/>
  <c r="R105"/>
  <c r="T105"/>
  <c r="C106"/>
  <c r="K106"/>
  <c r="M106"/>
  <c r="R106"/>
  <c r="T106"/>
  <c r="C107"/>
  <c r="K107"/>
  <c r="M107"/>
  <c r="R107"/>
  <c r="T107"/>
  <c r="C108"/>
  <c r="K108"/>
  <c r="M108"/>
  <c r="R108"/>
  <c r="T108"/>
  <c r="C9" i="33"/>
  <c r="K9"/>
  <c r="M9"/>
  <c r="T9"/>
  <c r="W9"/>
  <c r="T10"/>
  <c r="W10"/>
  <c r="T11"/>
  <c r="W11"/>
  <c r="T12"/>
  <c r="W12"/>
  <c r="T13"/>
  <c r="W13"/>
  <c r="T14"/>
  <c r="W14"/>
  <c r="T15"/>
  <c r="W15"/>
  <c r="T16"/>
  <c r="W16"/>
  <c r="T17"/>
  <c r="W17"/>
  <c r="T18"/>
  <c r="T19"/>
  <c r="W19"/>
  <c r="T20"/>
  <c r="W20"/>
  <c r="T21"/>
  <c r="W21"/>
  <c r="T22"/>
  <c r="W22"/>
  <c r="T23"/>
  <c r="V23"/>
  <c r="W23"/>
  <c r="T24"/>
  <c r="W24"/>
  <c r="V24"/>
  <c r="T25"/>
  <c r="W25"/>
  <c r="V25"/>
  <c r="T26"/>
  <c r="W26"/>
  <c r="V26"/>
  <c r="T27"/>
  <c r="W27"/>
  <c r="V27"/>
  <c r="T28"/>
  <c r="W28"/>
  <c r="V28"/>
  <c r="T29"/>
  <c r="V29"/>
  <c r="W29"/>
  <c r="T30"/>
  <c r="W30"/>
  <c r="V30"/>
  <c r="T31"/>
  <c r="V31"/>
  <c r="W31"/>
  <c r="T32"/>
  <c r="V32"/>
  <c r="W32"/>
  <c r="T33"/>
  <c r="W33"/>
  <c r="V33"/>
  <c r="T34"/>
  <c r="W34"/>
  <c r="V34"/>
  <c r="T35"/>
  <c r="W35"/>
  <c r="V35"/>
  <c r="T36"/>
  <c r="W36"/>
  <c r="V36"/>
  <c r="T37"/>
  <c r="V37"/>
  <c r="W37"/>
  <c r="T38"/>
  <c r="W38"/>
  <c r="V38"/>
  <c r="T39"/>
  <c r="V39"/>
  <c r="T40"/>
  <c r="V40"/>
  <c r="T41"/>
  <c r="W41"/>
  <c r="V41"/>
  <c r="T42"/>
  <c r="W42"/>
  <c r="V42"/>
  <c r="K43"/>
  <c r="M43"/>
  <c r="R43"/>
  <c r="C44" s="1"/>
  <c r="X44" s="1"/>
  <c r="Y44" s="1"/>
  <c r="T43"/>
  <c r="V43"/>
  <c r="W43"/>
  <c r="K44"/>
  <c r="M44"/>
  <c r="R44"/>
  <c r="C45" s="1"/>
  <c r="X45" s="1"/>
  <c r="Y45" s="1"/>
  <c r="T44"/>
  <c r="W44"/>
  <c r="V44"/>
  <c r="K45"/>
  <c r="M45"/>
  <c r="R45"/>
  <c r="T45"/>
  <c r="W45"/>
  <c r="V45"/>
  <c r="K46"/>
  <c r="M46"/>
  <c r="R46"/>
  <c r="C47" s="1"/>
  <c r="X47" s="1"/>
  <c r="Y47" s="1"/>
  <c r="T46"/>
  <c r="V46"/>
  <c r="W46"/>
  <c r="K47"/>
  <c r="M47"/>
  <c r="R47"/>
  <c r="C48" s="1"/>
  <c r="X48" s="1"/>
  <c r="Y48" s="1"/>
  <c r="T47"/>
  <c r="W47"/>
  <c r="V47"/>
  <c r="K48"/>
  <c r="M48"/>
  <c r="R48"/>
  <c r="C49" s="1"/>
  <c r="X49" s="1"/>
  <c r="Y49" s="1"/>
  <c r="T48"/>
  <c r="W48"/>
  <c r="V48"/>
  <c r="K49"/>
  <c r="M49"/>
  <c r="R49"/>
  <c r="C50" s="1"/>
  <c r="X50" s="1"/>
  <c r="Y50" s="1"/>
  <c r="T49"/>
  <c r="V49"/>
  <c r="W49"/>
  <c r="K50"/>
  <c r="M50"/>
  <c r="R50"/>
  <c r="C51"/>
  <c r="X51"/>
  <c r="Y51" s="1"/>
  <c r="T50"/>
  <c r="W50"/>
  <c r="V50"/>
  <c r="K51"/>
  <c r="M51"/>
  <c r="R51"/>
  <c r="C52"/>
  <c r="X52" s="1"/>
  <c r="Y52" s="1"/>
  <c r="T51"/>
  <c r="V51"/>
  <c r="W51"/>
  <c r="K52"/>
  <c r="M52"/>
  <c r="R52"/>
  <c r="C53" s="1"/>
  <c r="X53" s="1"/>
  <c r="Y53" s="1"/>
  <c r="T52"/>
  <c r="W52"/>
  <c r="V52"/>
  <c r="K53"/>
  <c r="M53"/>
  <c r="R53"/>
  <c r="C54"/>
  <c r="X54" s="1"/>
  <c r="Y54" s="1"/>
  <c r="T53"/>
  <c r="W53"/>
  <c r="V53"/>
  <c r="K54"/>
  <c r="M54"/>
  <c r="R54"/>
  <c r="C55" s="1"/>
  <c r="X55" s="1"/>
  <c r="Y55" s="1"/>
  <c r="T54"/>
  <c r="V54"/>
  <c r="W54"/>
  <c r="K55"/>
  <c r="M55"/>
  <c r="R55"/>
  <c r="C56" s="1"/>
  <c r="X56" s="1"/>
  <c r="Y56" s="1"/>
  <c r="T55"/>
  <c r="W55"/>
  <c r="V55"/>
  <c r="K56"/>
  <c r="M56"/>
  <c r="R56"/>
  <c r="C57" s="1"/>
  <c r="X57" s="1"/>
  <c r="Y57" s="1"/>
  <c r="T56"/>
  <c r="W56"/>
  <c r="V56"/>
  <c r="K57"/>
  <c r="M57"/>
  <c r="R57"/>
  <c r="C58" s="1"/>
  <c r="X58" s="1"/>
  <c r="Y58" s="1"/>
  <c r="T57"/>
  <c r="V57"/>
  <c r="W57"/>
  <c r="K58"/>
  <c r="M58"/>
  <c r="R58"/>
  <c r="C59"/>
  <c r="X59"/>
  <c r="Y59" s="1"/>
  <c r="T58"/>
  <c r="W58"/>
  <c r="V58"/>
  <c r="K59"/>
  <c r="M59"/>
  <c r="R59"/>
  <c r="C60"/>
  <c r="X60" s="1"/>
  <c r="Y60" s="1"/>
  <c r="T59"/>
  <c r="V59"/>
  <c r="W59"/>
  <c r="K60"/>
  <c r="M60"/>
  <c r="R60"/>
  <c r="C61" s="1"/>
  <c r="X61" s="1"/>
  <c r="Y61" s="1"/>
  <c r="T60"/>
  <c r="W60"/>
  <c r="V60"/>
  <c r="K61"/>
  <c r="M61"/>
  <c r="R61"/>
  <c r="C62"/>
  <c r="X62" s="1"/>
  <c r="Y62" s="1"/>
  <c r="T61"/>
  <c r="W61"/>
  <c r="V61"/>
  <c r="K62"/>
  <c r="M62"/>
  <c r="R62"/>
  <c r="C63" s="1"/>
  <c r="X63" s="1"/>
  <c r="Y63" s="1"/>
  <c r="T62"/>
  <c r="V62"/>
  <c r="W62"/>
  <c r="K63"/>
  <c r="M63"/>
  <c r="R63"/>
  <c r="C64" s="1"/>
  <c r="X64" s="1"/>
  <c r="Y64" s="1"/>
  <c r="T63"/>
  <c r="W63"/>
  <c r="V63"/>
  <c r="K64"/>
  <c r="M64"/>
  <c r="R64"/>
  <c r="C65"/>
  <c r="X65" s="1"/>
  <c r="Y65" s="1"/>
  <c r="T64"/>
  <c r="W64"/>
  <c r="V64"/>
  <c r="K65"/>
  <c r="M65"/>
  <c r="R65"/>
  <c r="C66" s="1"/>
  <c r="X66" s="1"/>
  <c r="Y66" s="1"/>
  <c r="T65"/>
  <c r="V65"/>
  <c r="W65"/>
  <c r="K66"/>
  <c r="M66"/>
  <c r="R66"/>
  <c r="C67"/>
  <c r="X67"/>
  <c r="Y67" s="1"/>
  <c r="T66"/>
  <c r="W66"/>
  <c r="V66"/>
  <c r="K67"/>
  <c r="M67"/>
  <c r="R67"/>
  <c r="C68"/>
  <c r="X68" s="1"/>
  <c r="Y68" s="1"/>
  <c r="T67"/>
  <c r="V67"/>
  <c r="W67"/>
  <c r="K68"/>
  <c r="M68"/>
  <c r="R68"/>
  <c r="C69" s="1"/>
  <c r="X69" s="1"/>
  <c r="Y69" s="1"/>
  <c r="T68"/>
  <c r="W68"/>
  <c r="V68"/>
  <c r="K69"/>
  <c r="M69"/>
  <c r="R69"/>
  <c r="C70"/>
  <c r="X70" s="1"/>
  <c r="Y70" s="1"/>
  <c r="T69"/>
  <c r="W69"/>
  <c r="V69"/>
  <c r="K70"/>
  <c r="M70"/>
  <c r="R70"/>
  <c r="C71" s="1"/>
  <c r="X71" s="1"/>
  <c r="Y71" s="1"/>
  <c r="T70"/>
  <c r="V70"/>
  <c r="W70"/>
  <c r="K71"/>
  <c r="M71"/>
  <c r="R71"/>
  <c r="C72" s="1"/>
  <c r="X72" s="1"/>
  <c r="Y72" s="1"/>
  <c r="T71"/>
  <c r="W71"/>
  <c r="V71"/>
  <c r="K72"/>
  <c r="M72"/>
  <c r="R72"/>
  <c r="C73"/>
  <c r="X73" s="1"/>
  <c r="Y73" s="1"/>
  <c r="T72"/>
  <c r="H4"/>
  <c r="V72"/>
  <c r="K73"/>
  <c r="M73"/>
  <c r="R73"/>
  <c r="C74" s="1"/>
  <c r="X74" s="1"/>
  <c r="Y74" s="1"/>
  <c r="T73"/>
  <c r="V73"/>
  <c r="W73"/>
  <c r="K74"/>
  <c r="M74"/>
  <c r="R74"/>
  <c r="C75"/>
  <c r="X75"/>
  <c r="Y75" s="1"/>
  <c r="T74"/>
  <c r="W74"/>
  <c r="V74"/>
  <c r="K75"/>
  <c r="M75"/>
  <c r="R75"/>
  <c r="C76"/>
  <c r="X76" s="1"/>
  <c r="Y76" s="1"/>
  <c r="T75"/>
  <c r="V75"/>
  <c r="W75"/>
  <c r="K76"/>
  <c r="M76"/>
  <c r="R76"/>
  <c r="C77" s="1"/>
  <c r="X77" s="1"/>
  <c r="Y77" s="1"/>
  <c r="T76"/>
  <c r="W76"/>
  <c r="V76"/>
  <c r="K77"/>
  <c r="M77"/>
  <c r="R77"/>
  <c r="C78"/>
  <c r="X78" s="1"/>
  <c r="Y78" s="1"/>
  <c r="T77"/>
  <c r="W77"/>
  <c r="V77"/>
  <c r="K78"/>
  <c r="M78"/>
  <c r="R78"/>
  <c r="C79" s="1"/>
  <c r="X79" s="1"/>
  <c r="Y79" s="1"/>
  <c r="T78"/>
  <c r="V78"/>
  <c r="W78"/>
  <c r="K79"/>
  <c r="M79"/>
  <c r="R79"/>
  <c r="C80" s="1"/>
  <c r="X80" s="1"/>
  <c r="Y80" s="1"/>
  <c r="T79"/>
  <c r="W79"/>
  <c r="V79"/>
  <c r="K80"/>
  <c r="M80"/>
  <c r="R80"/>
  <c r="C81"/>
  <c r="X81" s="1"/>
  <c r="Y81" s="1"/>
  <c r="T80"/>
  <c r="W80"/>
  <c r="V80"/>
  <c r="K81"/>
  <c r="M81"/>
  <c r="R81"/>
  <c r="C82" s="1"/>
  <c r="X82" s="1"/>
  <c r="Y82" s="1"/>
  <c r="T81"/>
  <c r="V81"/>
  <c r="W81"/>
  <c r="K82"/>
  <c r="M82"/>
  <c r="R82"/>
  <c r="C83"/>
  <c r="X83"/>
  <c r="Y83" s="1"/>
  <c r="T82"/>
  <c r="W82"/>
  <c r="V82"/>
  <c r="K83"/>
  <c r="M83"/>
  <c r="R83"/>
  <c r="C84"/>
  <c r="X84" s="1"/>
  <c r="Y84" s="1"/>
  <c r="T83"/>
  <c r="W83"/>
  <c r="V83"/>
  <c r="K84"/>
  <c r="M84"/>
  <c r="R84"/>
  <c r="C85" s="1"/>
  <c r="X85" s="1"/>
  <c r="Y85" s="1"/>
  <c r="T84"/>
  <c r="W84"/>
  <c r="V84"/>
  <c r="K85"/>
  <c r="M85"/>
  <c r="R85"/>
  <c r="C86"/>
  <c r="X86" s="1"/>
  <c r="Y86" s="1"/>
  <c r="T85"/>
  <c r="V85"/>
  <c r="W85"/>
  <c r="K86"/>
  <c r="M86"/>
  <c r="R86"/>
  <c r="C87" s="1"/>
  <c r="X87" s="1"/>
  <c r="Y87" s="1"/>
  <c r="T86"/>
  <c r="V86"/>
  <c r="W86"/>
  <c r="K87"/>
  <c r="M87"/>
  <c r="R87"/>
  <c r="C88" s="1"/>
  <c r="X88" s="1"/>
  <c r="Y88" s="1"/>
  <c r="T87"/>
  <c r="W87"/>
  <c r="V87"/>
  <c r="K88"/>
  <c r="M88"/>
  <c r="R88"/>
  <c r="C89"/>
  <c r="X89" s="1"/>
  <c r="Y89" s="1"/>
  <c r="T88"/>
  <c r="W88"/>
  <c r="V88"/>
  <c r="K89"/>
  <c r="M89"/>
  <c r="R89"/>
  <c r="C90" s="1"/>
  <c r="X90" s="1"/>
  <c r="Y90" s="1"/>
  <c r="T89"/>
  <c r="V89"/>
  <c r="W89"/>
  <c r="K90"/>
  <c r="M90"/>
  <c r="R90"/>
  <c r="C91"/>
  <c r="X91"/>
  <c r="Y91" s="1"/>
  <c r="T90"/>
  <c r="W90"/>
  <c r="V90"/>
  <c r="K91"/>
  <c r="M91"/>
  <c r="R91"/>
  <c r="C92"/>
  <c r="X92" s="1"/>
  <c r="Y92" s="1"/>
  <c r="T91"/>
  <c r="W91"/>
  <c r="V91"/>
  <c r="K92"/>
  <c r="M92"/>
  <c r="R92"/>
  <c r="C93" s="1"/>
  <c r="X93" s="1"/>
  <c r="Y93" s="1"/>
  <c r="T92"/>
  <c r="W92"/>
  <c r="V92"/>
  <c r="K93"/>
  <c r="M93"/>
  <c r="R93"/>
  <c r="T93"/>
  <c r="W93"/>
  <c r="V93"/>
  <c r="K94"/>
  <c r="M94"/>
  <c r="R94"/>
  <c r="C95"/>
  <c r="X95" s="1"/>
  <c r="Y95" s="1"/>
  <c r="T94"/>
  <c r="W94"/>
  <c r="V94"/>
  <c r="K95"/>
  <c r="M95"/>
  <c r="R95"/>
  <c r="C96" s="1"/>
  <c r="X96" s="1"/>
  <c r="Y96" s="1"/>
  <c r="T95"/>
  <c r="W95"/>
  <c r="V95"/>
  <c r="K96"/>
  <c r="M96"/>
  <c r="R96"/>
  <c r="C97"/>
  <c r="X97" s="1"/>
  <c r="Y97" s="1"/>
  <c r="T96"/>
  <c r="V96"/>
  <c r="W96"/>
  <c r="K97"/>
  <c r="M97"/>
  <c r="R97"/>
  <c r="C98" s="1"/>
  <c r="X98" s="1"/>
  <c r="Y98" s="1"/>
  <c r="T97"/>
  <c r="V97"/>
  <c r="W97"/>
  <c r="K98"/>
  <c r="M98"/>
  <c r="R98"/>
  <c r="C99" s="1"/>
  <c r="X99" s="1"/>
  <c r="Y99" s="1"/>
  <c r="T98"/>
  <c r="W98"/>
  <c r="V98"/>
  <c r="K99"/>
  <c r="M99"/>
  <c r="R99"/>
  <c r="C100"/>
  <c r="X100" s="1"/>
  <c r="Y100" s="1"/>
  <c r="T99"/>
  <c r="W99"/>
  <c r="V99"/>
  <c r="K100"/>
  <c r="M100"/>
  <c r="R100"/>
  <c r="C101" s="1"/>
  <c r="X101" s="1"/>
  <c r="Y101" s="1"/>
  <c r="T100"/>
  <c r="V100"/>
  <c r="W100"/>
  <c r="K101"/>
  <c r="M101"/>
  <c r="R101"/>
  <c r="C102"/>
  <c r="X102"/>
  <c r="Y102" s="1"/>
  <c r="T101"/>
  <c r="W101"/>
  <c r="V101"/>
  <c r="K102"/>
  <c r="M102"/>
  <c r="R102"/>
  <c r="C103"/>
  <c r="X103" s="1"/>
  <c r="Y103" s="1"/>
  <c r="T102"/>
  <c r="W102"/>
  <c r="V102"/>
  <c r="K103"/>
  <c r="M103"/>
  <c r="R103"/>
  <c r="C104" s="1"/>
  <c r="X104" s="1"/>
  <c r="Y104" s="1"/>
  <c r="T103"/>
  <c r="W103"/>
  <c r="V103"/>
  <c r="K104"/>
  <c r="M104"/>
  <c r="R104"/>
  <c r="C105"/>
  <c r="X105" s="1"/>
  <c r="Y105" s="1"/>
  <c r="T104"/>
  <c r="V104"/>
  <c r="W104"/>
  <c r="K105"/>
  <c r="M105"/>
  <c r="R105"/>
  <c r="C106" s="1"/>
  <c r="X106" s="1"/>
  <c r="Y106" s="1"/>
  <c r="T105"/>
  <c r="V105"/>
  <c r="W105"/>
  <c r="K106"/>
  <c r="M106"/>
  <c r="R106"/>
  <c r="C107" s="1"/>
  <c r="X107" s="1"/>
  <c r="Y107" s="1"/>
  <c r="T106"/>
  <c r="W106"/>
  <c r="V106"/>
  <c r="K107"/>
  <c r="M107"/>
  <c r="R107"/>
  <c r="C108"/>
  <c r="X108" s="1"/>
  <c r="Y108" s="1"/>
  <c r="T107"/>
  <c r="W107"/>
  <c r="V107"/>
  <c r="K108"/>
  <c r="M108"/>
  <c r="R108"/>
  <c r="T108"/>
  <c r="V108"/>
  <c r="W108"/>
  <c r="W39"/>
  <c r="W40"/>
  <c r="C94"/>
  <c r="X94" s="1"/>
  <c r="Y94" s="1"/>
  <c r="C46"/>
  <c r="X46"/>
  <c r="Y46"/>
  <c r="W18"/>
  <c r="P5"/>
  <c r="W72"/>
  <c r="R9"/>
  <c r="V9"/>
  <c r="V18"/>
  <c r="V19"/>
  <c r="V20"/>
  <c r="V21"/>
  <c r="V22"/>
  <c r="L5"/>
  <c r="C10"/>
  <c r="K10" s="1"/>
  <c r="M10" s="1"/>
  <c r="R10" s="1"/>
  <c r="V10"/>
  <c r="V11"/>
  <c r="V12"/>
  <c r="V13"/>
  <c r="V14"/>
  <c r="V15"/>
  <c r="V16"/>
  <c r="V17"/>
  <c r="X10"/>
  <c r="C11" l="1"/>
  <c r="X11" l="1"/>
  <c r="Y11" s="1"/>
  <c r="K11"/>
  <c r="M11" s="1"/>
  <c r="R11" s="1"/>
  <c r="C12" l="1"/>
  <c r="K12" l="1"/>
  <c r="M12" s="1"/>
  <c r="R12" s="1"/>
  <c r="X12"/>
  <c r="Y12" s="1"/>
  <c r="C13" l="1"/>
  <c r="X13" l="1"/>
  <c r="Y13" s="1"/>
  <c r="K13"/>
  <c r="M13" s="1"/>
  <c r="R13" s="1"/>
  <c r="C14" l="1"/>
  <c r="X14" l="1"/>
  <c r="Y14" s="1"/>
  <c r="K14"/>
  <c r="M14" s="1"/>
  <c r="R14" s="1"/>
  <c r="C15" l="1"/>
  <c r="X15" l="1"/>
  <c r="Y15" s="1"/>
  <c r="K15"/>
  <c r="M15" s="1"/>
  <c r="R15" s="1"/>
  <c r="C16" s="1"/>
  <c r="X16" l="1"/>
  <c r="Y16" s="1"/>
  <c r="K16"/>
  <c r="M16" s="1"/>
  <c r="R16" s="1"/>
  <c r="C17" s="1"/>
  <c r="K17" l="1"/>
  <c r="M17" s="1"/>
  <c r="R17" s="1"/>
  <c r="C18" s="1"/>
  <c r="X17"/>
  <c r="Y17" s="1"/>
  <c r="X18" l="1"/>
  <c r="Y18" s="1"/>
  <c r="K18"/>
  <c r="M18" s="1"/>
  <c r="R18" s="1"/>
  <c r="C19" s="1"/>
  <c r="X19" l="1"/>
  <c r="Y19" s="1"/>
  <c r="K19"/>
  <c r="M19" s="1"/>
  <c r="R19" s="1"/>
  <c r="C20" s="1"/>
  <c r="K20" l="1"/>
  <c r="M20" s="1"/>
  <c r="R20" s="1"/>
  <c r="C21" s="1"/>
  <c r="X20"/>
  <c r="Y20" s="1"/>
  <c r="K21" l="1"/>
  <c r="M21" s="1"/>
  <c r="R21" s="1"/>
  <c r="C22" s="1"/>
  <c r="X21"/>
  <c r="Y21" s="1"/>
  <c r="X22" l="1"/>
  <c r="Y22" s="1"/>
  <c r="K22"/>
  <c r="M22" s="1"/>
  <c r="R22" s="1"/>
  <c r="C23" s="1"/>
  <c r="X23" l="1"/>
  <c r="Y23" s="1"/>
  <c r="K23"/>
  <c r="M23" s="1"/>
  <c r="R23" s="1"/>
  <c r="C24" s="1"/>
  <c r="K24" l="1"/>
  <c r="M24" s="1"/>
  <c r="R24" s="1"/>
  <c r="C25" s="1"/>
  <c r="X24"/>
  <c r="Y24" s="1"/>
  <c r="K25" l="1"/>
  <c r="M25" s="1"/>
  <c r="R25" s="1"/>
  <c r="C26" s="1"/>
  <c r="X25"/>
  <c r="Y25" s="1"/>
  <c r="X26" l="1"/>
  <c r="Y26" s="1"/>
  <c r="K26"/>
  <c r="M26" s="1"/>
  <c r="R26" s="1"/>
  <c r="C27" s="1"/>
  <c r="X27" l="1"/>
  <c r="Y27" s="1"/>
  <c r="K27"/>
  <c r="M27" s="1"/>
  <c r="R27" s="1"/>
  <c r="C28" s="1"/>
  <c r="K28" l="1"/>
  <c r="M28" s="1"/>
  <c r="R28" s="1"/>
  <c r="C29" s="1"/>
  <c r="X28"/>
  <c r="Y28" s="1"/>
  <c r="K29" l="1"/>
  <c r="M29" s="1"/>
  <c r="R29" s="1"/>
  <c r="C30" s="1"/>
  <c r="X29"/>
  <c r="Y29" s="1"/>
  <c r="X30" l="1"/>
  <c r="Y30" s="1"/>
  <c r="K30"/>
  <c r="M30" s="1"/>
  <c r="R30" s="1"/>
  <c r="C31" s="1"/>
  <c r="X31" l="1"/>
  <c r="Y31" s="1"/>
  <c r="K31"/>
  <c r="M31" s="1"/>
  <c r="R31" s="1"/>
  <c r="C32" s="1"/>
  <c r="K32" l="1"/>
  <c r="M32" s="1"/>
  <c r="R32" s="1"/>
  <c r="C33" s="1"/>
  <c r="X32"/>
  <c r="Y32" s="1"/>
  <c r="K33" l="1"/>
  <c r="M33" s="1"/>
  <c r="R33" s="1"/>
  <c r="C34" s="1"/>
  <c r="X33"/>
  <c r="Y33" s="1"/>
  <c r="X34" l="1"/>
  <c r="Y34" s="1"/>
  <c r="K34"/>
  <c r="M34" s="1"/>
  <c r="R34" s="1"/>
  <c r="C35" s="1"/>
  <c r="K35" l="1"/>
  <c r="M35" s="1"/>
  <c r="R35" s="1"/>
  <c r="C36" s="1"/>
  <c r="X35"/>
  <c r="Y35" s="1"/>
  <c r="K36" l="1"/>
  <c r="M36" s="1"/>
  <c r="R36" s="1"/>
  <c r="C37" s="1"/>
  <c r="X36"/>
  <c r="Y36" s="1"/>
  <c r="K37" l="1"/>
  <c r="M37" s="1"/>
  <c r="R37" s="1"/>
  <c r="C38" s="1"/>
  <c r="X37"/>
  <c r="Y37" s="1"/>
  <c r="K38" l="1"/>
  <c r="M38" s="1"/>
  <c r="R38" s="1"/>
  <c r="C39" s="1"/>
  <c r="X38"/>
  <c r="Y38" s="1"/>
  <c r="X39" l="1"/>
  <c r="Y39" s="1"/>
  <c r="K39"/>
  <c r="M39" s="1"/>
  <c r="R39" s="1"/>
  <c r="C40" s="1"/>
  <c r="K40" l="1"/>
  <c r="M40" s="1"/>
  <c r="R40" s="1"/>
  <c r="C41" s="1"/>
  <c r="X40"/>
  <c r="Y40" s="1"/>
  <c r="K41" l="1"/>
  <c r="M41" s="1"/>
  <c r="R41" s="1"/>
  <c r="C42" s="1"/>
  <c r="X41"/>
  <c r="Y41" s="1"/>
  <c r="K42" l="1"/>
  <c r="M42" s="1"/>
  <c r="R42" s="1"/>
  <c r="X42"/>
  <c r="Y42" s="1"/>
  <c r="C43" l="1"/>
  <c r="X43" s="1"/>
  <c r="Y43" s="1"/>
  <c r="P4" s="1"/>
  <c r="C5"/>
  <c r="I5" s="1"/>
  <c r="G5"/>
  <c r="D4"/>
  <c r="P2" s="1"/>
  <c r="E5"/>
</calcChain>
</file>

<file path=xl/sharedStrings.xml><?xml version="1.0" encoding="utf-8"?>
<sst xmlns="http://schemas.openxmlformats.org/spreadsheetml/2006/main" count="222" uniqueCount="55">
  <si>
    <t>売</t>
  </si>
  <si>
    <t>買</t>
  </si>
  <si>
    <t>通貨ペア</t>
    <rPh sb="0" eb="2">
      <t>ツウカ</t>
    </rPh>
    <phoneticPr fontId="3"/>
  </si>
  <si>
    <t>時間足</t>
    <rPh sb="0" eb="2">
      <t>ジカン</t>
    </rPh>
    <rPh sb="2" eb="3">
      <t>アシ</t>
    </rPh>
    <phoneticPr fontId="3"/>
  </si>
  <si>
    <t>当初資金</t>
    <rPh sb="0" eb="2">
      <t>トウショ</t>
    </rPh>
    <rPh sb="2" eb="4">
      <t>シキン</t>
    </rPh>
    <phoneticPr fontId="3"/>
  </si>
  <si>
    <t>最終資金</t>
    <rPh sb="0" eb="2">
      <t>サイシュウ</t>
    </rPh>
    <rPh sb="2" eb="4">
      <t>シキン</t>
    </rPh>
    <phoneticPr fontId="3"/>
  </si>
  <si>
    <t>エントリー理由</t>
    <rPh sb="5" eb="7">
      <t>リユウ</t>
    </rPh>
    <phoneticPr fontId="3"/>
  </si>
  <si>
    <t>決済理由</t>
    <rPh sb="0" eb="2">
      <t>ケッサイ</t>
    </rPh>
    <rPh sb="2" eb="4">
      <t>リユウ</t>
    </rPh>
    <phoneticPr fontId="3"/>
  </si>
  <si>
    <t>損益金額</t>
    <rPh sb="0" eb="2">
      <t>ソンエキ</t>
    </rPh>
    <rPh sb="2" eb="4">
      <t>キンガク</t>
    </rPh>
    <phoneticPr fontId="3"/>
  </si>
  <si>
    <t>損益pips</t>
    <rPh sb="0" eb="2">
      <t>ソンエキ</t>
    </rPh>
    <phoneticPr fontId="3"/>
  </si>
  <si>
    <t>最大ドローアップ</t>
    <rPh sb="0" eb="2">
      <t>サイダイ</t>
    </rPh>
    <phoneticPr fontId="3"/>
  </si>
  <si>
    <t>最大ドローダウン</t>
    <rPh sb="0" eb="2">
      <t>サイダイ</t>
    </rPh>
    <phoneticPr fontId="3"/>
  </si>
  <si>
    <t>勝数</t>
    <rPh sb="0" eb="1">
      <t>カ</t>
    </rPh>
    <rPh sb="1" eb="2">
      <t>カズ</t>
    </rPh>
    <phoneticPr fontId="3"/>
  </si>
  <si>
    <t>負数</t>
    <rPh sb="0" eb="1">
      <t>マ</t>
    </rPh>
    <rPh sb="1" eb="2">
      <t>カズ</t>
    </rPh>
    <phoneticPr fontId="3"/>
  </si>
  <si>
    <t>引分</t>
    <rPh sb="0" eb="1">
      <t>ヒ</t>
    </rPh>
    <rPh sb="1" eb="2">
      <t>ワ</t>
    </rPh>
    <phoneticPr fontId="3"/>
  </si>
  <si>
    <t>勝率</t>
    <rPh sb="0" eb="2">
      <t>ショウリツ</t>
    </rPh>
    <phoneticPr fontId="3"/>
  </si>
  <si>
    <t>最大連勝</t>
    <rPh sb="0" eb="2">
      <t>サイダイ</t>
    </rPh>
    <rPh sb="2" eb="4">
      <t>レンショウ</t>
    </rPh>
    <phoneticPr fontId="3"/>
  </si>
  <si>
    <t>最大連敗</t>
    <rPh sb="0" eb="2">
      <t>サイダイ</t>
    </rPh>
    <rPh sb="2" eb="4">
      <t>レンパイ</t>
    </rPh>
    <phoneticPr fontId="3"/>
  </si>
  <si>
    <t>No.</t>
    <phoneticPr fontId="3"/>
  </si>
  <si>
    <t>資金</t>
    <rPh sb="0" eb="2">
      <t>シキン</t>
    </rPh>
    <phoneticPr fontId="3"/>
  </si>
  <si>
    <t>エントリー</t>
    <phoneticPr fontId="3"/>
  </si>
  <si>
    <t>リスク（3%）</t>
    <phoneticPr fontId="3"/>
  </si>
  <si>
    <t>ロット</t>
    <phoneticPr fontId="3"/>
  </si>
  <si>
    <t>決済</t>
    <rPh sb="0" eb="2">
      <t>ケッサイ</t>
    </rPh>
    <phoneticPr fontId="3"/>
  </si>
  <si>
    <t>損益</t>
    <rPh sb="0" eb="2">
      <t>ソンエキ</t>
    </rPh>
    <phoneticPr fontId="3"/>
  </si>
  <si>
    <t>西暦</t>
    <rPh sb="0" eb="2">
      <t>セイレキ</t>
    </rPh>
    <phoneticPr fontId="3"/>
  </si>
  <si>
    <t>日付</t>
    <rPh sb="0" eb="2">
      <t>ヒヅケ</t>
    </rPh>
    <phoneticPr fontId="3"/>
  </si>
  <si>
    <t>売買</t>
    <rPh sb="0" eb="2">
      <t>バイバイ</t>
    </rPh>
    <phoneticPr fontId="3"/>
  </si>
  <si>
    <t>レート</t>
    <phoneticPr fontId="3"/>
  </si>
  <si>
    <t>pips</t>
    <phoneticPr fontId="3"/>
  </si>
  <si>
    <t>損失上限</t>
    <rPh sb="0" eb="2">
      <t>ソンシツ</t>
    </rPh>
    <rPh sb="2" eb="4">
      <t>ジョウゲン</t>
    </rPh>
    <phoneticPr fontId="3"/>
  </si>
  <si>
    <t>金額</t>
    <rPh sb="0" eb="2">
      <t>キンガク</t>
    </rPh>
    <phoneticPr fontId="3"/>
  </si>
  <si>
    <t>・トレーリングストップ（ダウ理論）</t>
    <rPh sb="14" eb="16">
      <t>リロン</t>
    </rPh>
    <phoneticPr fontId="3"/>
  </si>
  <si>
    <t>日足</t>
    <rPh sb="0" eb="2">
      <t>ヒアシ</t>
    </rPh>
    <phoneticPr fontId="3"/>
  </si>
  <si>
    <t>売</t>
    <phoneticPr fontId="2"/>
  </si>
  <si>
    <t>10MA・20MAの両方の上側にキャンドルがあれば買い方向、下側なら売り方向。MAに触れてPB出現でエントリー待ち、PB高値or安値ブレイクでエントリー。</t>
    <phoneticPr fontId="3"/>
  </si>
  <si>
    <t>取引通貨単位</t>
    <rPh sb="0" eb="2">
      <t>トリヒキ</t>
    </rPh>
    <rPh sb="2" eb="4">
      <t>ツウカ</t>
    </rPh>
    <rPh sb="4" eb="6">
      <t>タンイ</t>
    </rPh>
    <phoneticPr fontId="2"/>
  </si>
  <si>
    <t>通貨平均価格</t>
    <rPh sb="0" eb="2">
      <t>ツウカ</t>
    </rPh>
    <rPh sb="2" eb="4">
      <t>ヘイキン</t>
    </rPh>
    <rPh sb="4" eb="6">
      <t>カカク</t>
    </rPh>
    <phoneticPr fontId="2"/>
  </si>
  <si>
    <t>USD</t>
    <phoneticPr fontId="2"/>
  </si>
  <si>
    <t>EUR</t>
    <phoneticPr fontId="2"/>
  </si>
  <si>
    <t>GBP</t>
    <phoneticPr fontId="2"/>
  </si>
  <si>
    <t>CHF</t>
    <phoneticPr fontId="2"/>
  </si>
  <si>
    <t>NZD</t>
    <phoneticPr fontId="2"/>
  </si>
  <si>
    <t>CAD</t>
    <phoneticPr fontId="2"/>
  </si>
  <si>
    <t>AUD</t>
    <phoneticPr fontId="2"/>
  </si>
  <si>
    <t>JPY</t>
    <phoneticPr fontId="2"/>
  </si>
  <si>
    <t>ドローダウン％</t>
    <phoneticPr fontId="2"/>
  </si>
  <si>
    <t>最大ドローダウン%</t>
    <rPh sb="0" eb="2">
      <t>サイダイ</t>
    </rPh>
    <phoneticPr fontId="3"/>
  </si>
  <si>
    <t>USDJPY</t>
    <phoneticPr fontId="2"/>
  </si>
  <si>
    <t>4H</t>
    <phoneticPr fontId="3"/>
  </si>
  <si>
    <t>決済はFIB  - 61.8</t>
    <phoneticPr fontId="2"/>
  </si>
  <si>
    <r>
      <rPr>
        <sz val="10"/>
        <color indexed="8"/>
        <rFont val="ＭＳ Ｐゴシック"/>
        <family val="3"/>
        <charset val="128"/>
      </rPr>
      <t>フィボナッチトレード
1、トレンド初期からFIB38.2以上の戻りを確認
２、FIBの０ラインをブレイクでエントリー
３、ストップは0ラインからエントリーまで高（安）値</t>
    </r>
    <r>
      <rPr>
        <sz val="9"/>
        <color indexed="8"/>
        <rFont val="ＭＳ Ｐゴシック"/>
        <family val="3"/>
        <charset val="128"/>
      </rPr>
      <t xml:space="preserve">
</t>
    </r>
    <rPh sb="17" eb="19">
      <t>ショキ</t>
    </rPh>
    <rPh sb="28" eb="30">
      <t>イジョウ</t>
    </rPh>
    <rPh sb="31" eb="32">
      <t>モド</t>
    </rPh>
    <rPh sb="34" eb="36">
      <t>カクニン</t>
    </rPh>
    <rPh sb="79" eb="80">
      <t>コウ</t>
    </rPh>
    <rPh sb="81" eb="82">
      <t>ヤス</t>
    </rPh>
    <rPh sb="83" eb="84">
      <t>チ</t>
    </rPh>
    <phoneticPr fontId="2"/>
  </si>
  <si>
    <t>2/</t>
    <phoneticPr fontId="2"/>
  </si>
  <si>
    <t>リスク（2%）</t>
    <phoneticPr fontId="3"/>
  </si>
  <si>
    <t>※ロットは1万通貨＝1.00で表記</t>
    <rPh sb="6" eb="7">
      <t>マン</t>
    </rPh>
    <rPh sb="7" eb="9">
      <t>ツウカ</t>
    </rPh>
    <rPh sb="15" eb="17">
      <t>ヒョウキ</t>
    </rPh>
    <phoneticPr fontId="2"/>
  </si>
</sst>
</file>

<file path=xl/styles.xml><?xml version="1.0" encoding="utf-8"?>
<styleSheet xmlns="http://schemas.openxmlformats.org/spreadsheetml/2006/main">
  <numFmts count="6">
    <numFmt numFmtId="181" formatCode="0.00_ "/>
    <numFmt numFmtId="183" formatCode="m/d;@"/>
    <numFmt numFmtId="186" formatCode="#,##0_ ;[Red]\-#,##0\ "/>
    <numFmt numFmtId="187" formatCode="0.0%"/>
    <numFmt numFmtId="189" formatCode="#,##0_ "/>
    <numFmt numFmtId="190" formatCode="0.0_ ;[Red]\-0.0\ "/>
  </numFmts>
  <fonts count="11"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sz val="9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</font>
  </fonts>
  <fills count="11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CCCCFF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84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87" fontId="0" fillId="0" borderId="1" xfId="1" applyNumberFormat="1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shrinkToFit="1"/>
    </xf>
    <xf numFmtId="0" fontId="8" fillId="3" borderId="1" xfId="0" applyFont="1" applyFill="1" applyBorder="1" applyAlignment="1">
      <alignment horizontal="center" vertical="center" shrinkToFit="1"/>
    </xf>
    <xf numFmtId="181" fontId="9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83" fontId="9" fillId="0" borderId="1" xfId="0" applyNumberFormat="1" applyFont="1" applyBorder="1" applyAlignment="1">
      <alignment horizontal="center" vertical="center"/>
    </xf>
    <xf numFmtId="0" fontId="8" fillId="4" borderId="2" xfId="0" applyFont="1" applyFill="1" applyBorder="1">
      <alignment vertical="center"/>
    </xf>
    <xf numFmtId="0" fontId="0" fillId="0" borderId="3" xfId="0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3" xfId="0" applyFont="1" applyBorder="1">
      <alignment vertical="center"/>
    </xf>
    <xf numFmtId="0" fontId="0" fillId="0" borderId="4" xfId="0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87" fontId="0" fillId="0" borderId="3" xfId="1" applyNumberFormat="1" applyFont="1" applyBorder="1" applyAlignment="1">
      <alignment horizontal="center" vertical="center"/>
    </xf>
    <xf numFmtId="0" fontId="8" fillId="4" borderId="6" xfId="0" applyFont="1" applyFill="1" applyBorder="1">
      <alignment vertical="center"/>
    </xf>
    <xf numFmtId="0" fontId="8" fillId="5" borderId="1" xfId="0" applyFont="1" applyFill="1" applyBorder="1" applyAlignment="1">
      <alignment horizontal="center" vertical="center" shrinkToFit="1"/>
    </xf>
    <xf numFmtId="0" fontId="9" fillId="0" borderId="1" xfId="0" applyFon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89" fontId="0" fillId="0" borderId="0" xfId="0" applyNumberFormat="1">
      <alignment vertical="center"/>
    </xf>
    <xf numFmtId="187" fontId="0" fillId="0" borderId="0" xfId="1" applyNumberFormat="1" applyFont="1">
      <alignment vertical="center"/>
    </xf>
    <xf numFmtId="0" fontId="10" fillId="0" borderId="3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4" fontId="0" fillId="0" borderId="0" xfId="0" applyNumberFormat="1">
      <alignment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89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89" fontId="9" fillId="0" borderId="7" xfId="0" applyNumberFormat="1" applyFont="1" applyBorder="1" applyAlignment="1">
      <alignment horizontal="center" vertical="center"/>
    </xf>
    <xf numFmtId="189" fontId="9" fillId="0" borderId="2" xfId="0" applyNumberFormat="1" applyFont="1" applyBorder="1" applyAlignment="1">
      <alignment horizontal="center" vertical="center"/>
    </xf>
    <xf numFmtId="186" fontId="9" fillId="0" borderId="1" xfId="0" applyNumberFormat="1" applyFont="1" applyBorder="1" applyAlignment="1">
      <alignment horizontal="center" vertical="center"/>
    </xf>
    <xf numFmtId="190" fontId="9" fillId="0" borderId="1" xfId="0" applyNumberFormat="1" applyFont="1" applyBorder="1" applyAlignment="1">
      <alignment horizontal="center" vertical="center"/>
    </xf>
    <xf numFmtId="0" fontId="8" fillId="10" borderId="1" xfId="0" applyFont="1" applyFill="1" applyBorder="1" applyAlignment="1">
      <alignment horizontal="center" vertical="center" shrinkToFit="1"/>
    </xf>
    <xf numFmtId="0" fontId="8" fillId="5" borderId="7" xfId="0" applyFont="1" applyFill="1" applyBorder="1" applyAlignment="1">
      <alignment horizontal="center" vertical="center" shrinkToFit="1"/>
    </xf>
    <xf numFmtId="0" fontId="8" fillId="5" borderId="2" xfId="0" applyFont="1" applyFill="1" applyBorder="1" applyAlignment="1">
      <alignment horizontal="center" vertical="center" shrinkToFit="1"/>
    </xf>
    <xf numFmtId="0" fontId="8" fillId="2" borderId="7" xfId="0" applyFont="1" applyFill="1" applyBorder="1" applyAlignment="1">
      <alignment horizontal="center" vertical="center" shrinkToFit="1"/>
    </xf>
    <xf numFmtId="0" fontId="8" fillId="2" borderId="2" xfId="0" applyFont="1" applyFill="1" applyBorder="1" applyAlignment="1">
      <alignment horizontal="center" vertical="center" shrinkToFit="1"/>
    </xf>
    <xf numFmtId="0" fontId="8" fillId="3" borderId="7" xfId="0" applyFont="1" applyFill="1" applyBorder="1" applyAlignment="1">
      <alignment horizontal="center" vertical="center" shrinkToFit="1"/>
    </xf>
    <xf numFmtId="0" fontId="8" fillId="3" borderId="2" xfId="0" applyFont="1" applyFill="1" applyBorder="1" applyAlignment="1">
      <alignment horizontal="center" vertical="center" shrinkToFit="1"/>
    </xf>
    <xf numFmtId="0" fontId="8" fillId="7" borderId="8" xfId="0" applyFont="1" applyFill="1" applyBorder="1" applyAlignment="1">
      <alignment horizontal="center" vertical="center" shrinkToFit="1"/>
    </xf>
    <xf numFmtId="0" fontId="8" fillId="7" borderId="1" xfId="0" applyFont="1" applyFill="1" applyBorder="1" applyAlignment="1">
      <alignment horizontal="center" vertical="center" shrinkToFit="1"/>
    </xf>
    <xf numFmtId="0" fontId="8" fillId="8" borderId="6" xfId="0" applyFont="1" applyFill="1" applyBorder="1" applyAlignment="1">
      <alignment horizontal="center" vertical="center" shrinkToFit="1"/>
    </xf>
    <xf numFmtId="0" fontId="8" fillId="8" borderId="9" xfId="0" applyFont="1" applyFill="1" applyBorder="1" applyAlignment="1">
      <alignment horizontal="center" vertical="center" shrinkToFit="1"/>
    </xf>
    <xf numFmtId="0" fontId="8" fillId="8" borderId="10" xfId="0" applyFont="1" applyFill="1" applyBorder="1" applyAlignment="1">
      <alignment horizontal="center" vertical="center" shrinkToFit="1"/>
    </xf>
    <xf numFmtId="0" fontId="8" fillId="8" borderId="11" xfId="0" applyFont="1" applyFill="1" applyBorder="1" applyAlignment="1">
      <alignment horizontal="center" vertical="center" shrinkToFit="1"/>
    </xf>
    <xf numFmtId="0" fontId="8" fillId="5" borderId="10" xfId="0" applyFont="1" applyFill="1" applyBorder="1" applyAlignment="1">
      <alignment horizontal="center" vertical="center" shrinkToFit="1"/>
    </xf>
    <xf numFmtId="0" fontId="8" fillId="5" borderId="3" xfId="0" applyFont="1" applyFill="1" applyBorder="1" applyAlignment="1">
      <alignment horizontal="center" vertical="center" shrinkToFit="1"/>
    </xf>
    <xf numFmtId="0" fontId="8" fillId="2" borderId="10" xfId="0" applyFont="1" applyFill="1" applyBorder="1" applyAlignment="1">
      <alignment horizontal="center" vertical="center" shrinkToFit="1"/>
    </xf>
    <xf numFmtId="0" fontId="8" fillId="2" borderId="3" xfId="0" applyFont="1" applyFill="1" applyBorder="1" applyAlignment="1">
      <alignment horizontal="center" vertical="center" shrinkToFit="1"/>
    </xf>
    <xf numFmtId="0" fontId="8" fillId="9" borderId="1" xfId="0" applyFont="1" applyFill="1" applyBorder="1" applyAlignment="1">
      <alignment horizontal="center" vertical="center" shrinkToFit="1"/>
    </xf>
    <xf numFmtId="0" fontId="8" fillId="3" borderId="10" xfId="0" applyFont="1" applyFill="1" applyBorder="1" applyAlignment="1">
      <alignment horizontal="center" vertical="center" shrinkToFit="1"/>
    </xf>
    <xf numFmtId="0" fontId="8" fillId="3" borderId="3" xfId="0" applyFont="1" applyFill="1" applyBorder="1" applyAlignment="1">
      <alignment horizontal="center" vertical="center" shrinkToFit="1"/>
    </xf>
    <xf numFmtId="0" fontId="8" fillId="4" borderId="1" xfId="0" applyFont="1" applyFill="1" applyBorder="1" applyAlignment="1">
      <alignment horizontal="center" vertical="center" shrinkToFit="1"/>
    </xf>
    <xf numFmtId="189" fontId="0" fillId="0" borderId="1" xfId="0" applyNumberFormat="1" applyBorder="1" applyAlignment="1">
      <alignment horizontal="center" vertical="center"/>
    </xf>
    <xf numFmtId="187" fontId="0" fillId="0" borderId="1" xfId="1" applyNumberFormat="1" applyFont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86" fontId="0" fillId="0" borderId="1" xfId="0" applyNumberFormat="1" applyBorder="1" applyAlignment="1">
      <alignment horizontal="center" vertical="center"/>
    </xf>
    <xf numFmtId="190" fontId="0" fillId="0" borderId="1" xfId="0" applyNumberFormat="1" applyBorder="1" applyAlignment="1">
      <alignment horizontal="center" vertical="center"/>
    </xf>
    <xf numFmtId="189" fontId="0" fillId="6" borderId="1" xfId="0" applyNumberFormat="1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7" fillId="0" borderId="1" xfId="0" applyFont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1" xfId="0" applyBorder="1">
      <alignment vertical="center"/>
    </xf>
  </cellXfs>
  <cellStyles count="4">
    <cellStyle name="パーセント" xfId="1" builtinId="5"/>
    <cellStyle name="標準" xfId="0" builtinId="0"/>
    <cellStyle name="標準 2" xfId="2"/>
    <cellStyle name="標準 3" xfId="3"/>
  </cellStyles>
  <dxfs count="10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219075</xdr:colOff>
      <xdr:row>41</xdr:row>
      <xdr:rowOff>85725</xdr:rowOff>
    </xdr:to>
    <xdr:pic>
      <xdr:nvPicPr>
        <xdr:cNvPr id="1726" name="図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80975"/>
          <a:ext cx="9934575" cy="7324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8</xdr:col>
      <xdr:colOff>619125</xdr:colOff>
      <xdr:row>81</xdr:row>
      <xdr:rowOff>104775</xdr:rowOff>
    </xdr:to>
    <xdr:pic>
      <xdr:nvPicPr>
        <xdr:cNvPr id="1727" name="図 3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7781925"/>
          <a:ext cx="6219825" cy="6981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13</xdr:col>
      <xdr:colOff>323850</xdr:colOff>
      <xdr:row>120</xdr:row>
      <xdr:rowOff>47625</xdr:rowOff>
    </xdr:to>
    <xdr:pic>
      <xdr:nvPicPr>
        <xdr:cNvPr id="1728" name="図 4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5020925"/>
          <a:ext cx="9353550" cy="6743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17</xdr:col>
      <xdr:colOff>542925</xdr:colOff>
      <xdr:row>154</xdr:row>
      <xdr:rowOff>104775</xdr:rowOff>
    </xdr:to>
    <xdr:pic>
      <xdr:nvPicPr>
        <xdr:cNvPr id="1729" name="図 6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22078950"/>
          <a:ext cx="12315825" cy="5895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14</xdr:col>
      <xdr:colOff>133350</xdr:colOff>
      <xdr:row>193</xdr:row>
      <xdr:rowOff>19050</xdr:rowOff>
    </xdr:to>
    <xdr:pic>
      <xdr:nvPicPr>
        <xdr:cNvPr id="1730" name="図 7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28232100"/>
          <a:ext cx="9848850" cy="6715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194</xdr:row>
      <xdr:rowOff>0</xdr:rowOff>
    </xdr:from>
    <xdr:to>
      <xdr:col>12</xdr:col>
      <xdr:colOff>257175</xdr:colOff>
      <xdr:row>232</xdr:row>
      <xdr:rowOff>0</xdr:rowOff>
    </xdr:to>
    <xdr:pic>
      <xdr:nvPicPr>
        <xdr:cNvPr id="1731" name="図 8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35109150"/>
          <a:ext cx="8601075" cy="6877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233</xdr:row>
      <xdr:rowOff>0</xdr:rowOff>
    </xdr:from>
    <xdr:to>
      <xdr:col>12</xdr:col>
      <xdr:colOff>438150</xdr:colOff>
      <xdr:row>270</xdr:row>
      <xdr:rowOff>9525</xdr:rowOff>
    </xdr:to>
    <xdr:pic>
      <xdr:nvPicPr>
        <xdr:cNvPr id="1732" name="図 9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42167175"/>
          <a:ext cx="8782050" cy="6705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271</xdr:row>
      <xdr:rowOff>0</xdr:rowOff>
    </xdr:from>
    <xdr:to>
      <xdr:col>17</xdr:col>
      <xdr:colOff>542925</xdr:colOff>
      <xdr:row>305</xdr:row>
      <xdr:rowOff>171450</xdr:rowOff>
    </xdr:to>
    <xdr:pic>
      <xdr:nvPicPr>
        <xdr:cNvPr id="1733" name="図 10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49044225"/>
          <a:ext cx="12315825" cy="6324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307</xdr:row>
      <xdr:rowOff>0</xdr:rowOff>
    </xdr:from>
    <xdr:to>
      <xdr:col>20</xdr:col>
      <xdr:colOff>304800</xdr:colOff>
      <xdr:row>340</xdr:row>
      <xdr:rowOff>9525</xdr:rowOff>
    </xdr:to>
    <xdr:pic>
      <xdr:nvPicPr>
        <xdr:cNvPr id="1734" name="図 11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55559325"/>
          <a:ext cx="14135100" cy="598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341</xdr:row>
      <xdr:rowOff>0</xdr:rowOff>
    </xdr:from>
    <xdr:to>
      <xdr:col>20</xdr:col>
      <xdr:colOff>400050</xdr:colOff>
      <xdr:row>375</xdr:row>
      <xdr:rowOff>76200</xdr:rowOff>
    </xdr:to>
    <xdr:pic>
      <xdr:nvPicPr>
        <xdr:cNvPr id="1735" name="図 12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61712475"/>
          <a:ext cx="14230350" cy="6229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376</xdr:row>
      <xdr:rowOff>0</xdr:rowOff>
    </xdr:from>
    <xdr:to>
      <xdr:col>20</xdr:col>
      <xdr:colOff>314325</xdr:colOff>
      <xdr:row>410</xdr:row>
      <xdr:rowOff>161925</xdr:rowOff>
    </xdr:to>
    <xdr:pic>
      <xdr:nvPicPr>
        <xdr:cNvPr id="1736" name="図 13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68084700"/>
          <a:ext cx="14144625" cy="6315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412</xdr:row>
      <xdr:rowOff>0</xdr:rowOff>
    </xdr:from>
    <xdr:to>
      <xdr:col>20</xdr:col>
      <xdr:colOff>361950</xdr:colOff>
      <xdr:row>447</xdr:row>
      <xdr:rowOff>57150</xdr:rowOff>
    </xdr:to>
    <xdr:pic>
      <xdr:nvPicPr>
        <xdr:cNvPr id="1737" name="図 14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74599800"/>
          <a:ext cx="14192250" cy="6391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449</xdr:row>
      <xdr:rowOff>0</xdr:rowOff>
    </xdr:from>
    <xdr:to>
      <xdr:col>20</xdr:col>
      <xdr:colOff>295275</xdr:colOff>
      <xdr:row>482</xdr:row>
      <xdr:rowOff>114300</xdr:rowOff>
    </xdr:to>
    <xdr:pic>
      <xdr:nvPicPr>
        <xdr:cNvPr id="1738" name="図 15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81295875"/>
          <a:ext cx="14125575" cy="6086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484</xdr:row>
      <xdr:rowOff>0</xdr:rowOff>
    </xdr:from>
    <xdr:to>
      <xdr:col>20</xdr:col>
      <xdr:colOff>333375</xdr:colOff>
      <xdr:row>517</xdr:row>
      <xdr:rowOff>66675</xdr:rowOff>
    </xdr:to>
    <xdr:pic>
      <xdr:nvPicPr>
        <xdr:cNvPr id="1739" name="図 16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87630000"/>
          <a:ext cx="14163675" cy="6038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519</xdr:row>
      <xdr:rowOff>0</xdr:rowOff>
    </xdr:from>
    <xdr:to>
      <xdr:col>20</xdr:col>
      <xdr:colOff>323850</xdr:colOff>
      <xdr:row>554</xdr:row>
      <xdr:rowOff>0</xdr:rowOff>
    </xdr:to>
    <xdr:pic>
      <xdr:nvPicPr>
        <xdr:cNvPr id="1740" name="図 17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93964125"/>
          <a:ext cx="14154150" cy="6334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556</xdr:row>
      <xdr:rowOff>0</xdr:rowOff>
    </xdr:from>
    <xdr:to>
      <xdr:col>20</xdr:col>
      <xdr:colOff>371475</xdr:colOff>
      <xdr:row>590</xdr:row>
      <xdr:rowOff>123825</xdr:rowOff>
    </xdr:to>
    <xdr:pic>
      <xdr:nvPicPr>
        <xdr:cNvPr id="1741" name="図 18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100660200"/>
          <a:ext cx="14201775" cy="6276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592</xdr:row>
      <xdr:rowOff>0</xdr:rowOff>
    </xdr:from>
    <xdr:to>
      <xdr:col>20</xdr:col>
      <xdr:colOff>419100</xdr:colOff>
      <xdr:row>626</xdr:row>
      <xdr:rowOff>142875</xdr:rowOff>
    </xdr:to>
    <xdr:pic>
      <xdr:nvPicPr>
        <xdr:cNvPr id="1742" name="図 19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107175300"/>
          <a:ext cx="14249400" cy="6296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628</xdr:row>
      <xdr:rowOff>0</xdr:rowOff>
    </xdr:from>
    <xdr:to>
      <xdr:col>20</xdr:col>
      <xdr:colOff>314325</xdr:colOff>
      <xdr:row>662</xdr:row>
      <xdr:rowOff>161925</xdr:rowOff>
    </xdr:to>
    <xdr:pic>
      <xdr:nvPicPr>
        <xdr:cNvPr id="1743" name="図 20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113690400"/>
          <a:ext cx="14144625" cy="6315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664</xdr:row>
      <xdr:rowOff>0</xdr:rowOff>
    </xdr:from>
    <xdr:to>
      <xdr:col>20</xdr:col>
      <xdr:colOff>390525</xdr:colOff>
      <xdr:row>698</xdr:row>
      <xdr:rowOff>123825</xdr:rowOff>
    </xdr:to>
    <xdr:pic>
      <xdr:nvPicPr>
        <xdr:cNvPr id="1744" name="図 21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120205500"/>
          <a:ext cx="14220825" cy="6276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700</xdr:row>
      <xdr:rowOff>0</xdr:rowOff>
    </xdr:from>
    <xdr:to>
      <xdr:col>20</xdr:col>
      <xdr:colOff>304800</xdr:colOff>
      <xdr:row>734</xdr:row>
      <xdr:rowOff>133350</xdr:rowOff>
    </xdr:to>
    <xdr:pic>
      <xdr:nvPicPr>
        <xdr:cNvPr id="1745" name="図 22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0" y="126720600"/>
          <a:ext cx="14135100" cy="6286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736</xdr:row>
      <xdr:rowOff>0</xdr:rowOff>
    </xdr:from>
    <xdr:to>
      <xdr:col>20</xdr:col>
      <xdr:colOff>323850</xdr:colOff>
      <xdr:row>770</xdr:row>
      <xdr:rowOff>142875</xdr:rowOff>
    </xdr:to>
    <xdr:pic>
      <xdr:nvPicPr>
        <xdr:cNvPr id="1746" name="図 23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0" y="133235700"/>
          <a:ext cx="14154150" cy="6296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B13"/>
  <sheetViews>
    <sheetView workbookViewId="0">
      <selection activeCell="A3" sqref="A3"/>
    </sheetView>
  </sheetViews>
  <sheetFormatPr defaultRowHeight="13.5"/>
  <sheetData>
    <row r="2" spans="1:2">
      <c r="A2" t="s">
        <v>36</v>
      </c>
    </row>
    <row r="3" spans="1:2">
      <c r="A3">
        <v>100000</v>
      </c>
    </row>
    <row r="5" spans="1:2">
      <c r="A5" t="s">
        <v>37</v>
      </c>
    </row>
    <row r="6" spans="1:2">
      <c r="A6" t="s">
        <v>44</v>
      </c>
      <c r="B6">
        <v>90</v>
      </c>
    </row>
    <row r="7" spans="1:2">
      <c r="A7" t="s">
        <v>43</v>
      </c>
      <c r="B7">
        <v>90</v>
      </c>
    </row>
    <row r="8" spans="1:2">
      <c r="A8" t="s">
        <v>41</v>
      </c>
      <c r="B8">
        <v>110</v>
      </c>
    </row>
    <row r="9" spans="1:2">
      <c r="A9" t="s">
        <v>39</v>
      </c>
      <c r="B9">
        <v>120</v>
      </c>
    </row>
    <row r="10" spans="1:2">
      <c r="A10" t="s">
        <v>40</v>
      </c>
      <c r="B10">
        <v>150</v>
      </c>
    </row>
    <row r="11" spans="1:2">
      <c r="A11" t="s">
        <v>45</v>
      </c>
      <c r="B11">
        <v>100</v>
      </c>
    </row>
    <row r="12" spans="1:2">
      <c r="A12" t="s">
        <v>42</v>
      </c>
      <c r="B12">
        <v>80</v>
      </c>
    </row>
    <row r="13" spans="1:2">
      <c r="A13" t="s">
        <v>38</v>
      </c>
      <c r="B13">
        <v>120</v>
      </c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B2:Y109"/>
  <sheetViews>
    <sheetView tabSelected="1" zoomScale="115" zoomScaleNormal="115" workbookViewId="0">
      <pane ySplit="8" topLeftCell="A57" activePane="bottomLeft" state="frozen"/>
      <selection pane="bottomLeft" activeCell="Z1" sqref="Z1:Z65536"/>
    </sheetView>
  </sheetViews>
  <sheetFormatPr defaultRowHeight="13.5"/>
  <cols>
    <col min="1" max="1" width="2.875" customWidth="1"/>
    <col min="2" max="18" width="6.5" customWidth="1"/>
    <col min="22" max="22" width="10.875" style="22" hidden="1" customWidth="1"/>
    <col min="23" max="23" width="0" hidden="1" customWidth="1"/>
  </cols>
  <sheetData>
    <row r="2" spans="2:25">
      <c r="B2" s="73" t="s">
        <v>2</v>
      </c>
      <c r="C2" s="73"/>
      <c r="D2" s="80" t="s">
        <v>48</v>
      </c>
      <c r="E2" s="80"/>
      <c r="F2" s="73" t="s">
        <v>3</v>
      </c>
      <c r="G2" s="73"/>
      <c r="H2" s="76" t="s">
        <v>49</v>
      </c>
      <c r="I2" s="76"/>
      <c r="J2" s="73" t="s">
        <v>4</v>
      </c>
      <c r="K2" s="73"/>
      <c r="L2" s="79">
        <v>100000</v>
      </c>
      <c r="M2" s="80"/>
      <c r="N2" s="73" t="s">
        <v>5</v>
      </c>
      <c r="O2" s="73"/>
      <c r="P2" s="70">
        <f>SUM(L2,D4)</f>
        <v>163791.50176884953</v>
      </c>
      <c r="Q2" s="76"/>
      <c r="R2" s="1"/>
      <c r="S2" s="1"/>
      <c r="T2" s="1"/>
    </row>
    <row r="3" spans="2:25" ht="57" customHeight="1">
      <c r="B3" s="73" t="s">
        <v>6</v>
      </c>
      <c r="C3" s="73"/>
      <c r="D3" s="81" t="s">
        <v>51</v>
      </c>
      <c r="E3" s="82"/>
      <c r="F3" s="82"/>
      <c r="G3" s="82"/>
      <c r="H3" s="82"/>
      <c r="I3" s="82"/>
      <c r="J3" s="73" t="s">
        <v>7</v>
      </c>
      <c r="K3" s="73"/>
      <c r="L3" s="82" t="s">
        <v>50</v>
      </c>
      <c r="M3" s="83"/>
      <c r="N3" s="83"/>
      <c r="O3" s="83"/>
      <c r="P3" s="83"/>
      <c r="Q3" s="83"/>
      <c r="R3" s="1"/>
      <c r="S3" s="1"/>
    </row>
    <row r="4" spans="2:25">
      <c r="B4" s="73" t="s">
        <v>8</v>
      </c>
      <c r="C4" s="73"/>
      <c r="D4" s="77">
        <f>SUM($R$9:$S$993)</f>
        <v>63791.501768849521</v>
      </c>
      <c r="E4" s="77"/>
      <c r="F4" s="73" t="s">
        <v>9</v>
      </c>
      <c r="G4" s="73"/>
      <c r="H4" s="78">
        <f>SUM($T$9:$U$108)</f>
        <v>939.80000000000268</v>
      </c>
      <c r="I4" s="76"/>
      <c r="J4" s="69"/>
      <c r="K4" s="69"/>
      <c r="L4" s="70"/>
      <c r="M4" s="70"/>
      <c r="N4" s="69" t="s">
        <v>47</v>
      </c>
      <c r="O4" s="69"/>
      <c r="P4" s="71">
        <f>MAX(Y:Y)</f>
        <v>1.9999999999999241E-2</v>
      </c>
      <c r="Q4" s="71"/>
      <c r="R4" s="1"/>
      <c r="S4" s="1"/>
      <c r="T4" s="1"/>
    </row>
    <row r="5" spans="2:25">
      <c r="B5" s="25" t="s">
        <v>12</v>
      </c>
      <c r="C5" s="2">
        <f>COUNTIF($R$9:$R$990,"&gt;0")</f>
        <v>31</v>
      </c>
      <c r="D5" s="24" t="s">
        <v>13</v>
      </c>
      <c r="E5" s="15">
        <f>COUNTIF($R$9:$R$990,"&lt;0")</f>
        <v>3</v>
      </c>
      <c r="F5" s="24" t="s">
        <v>14</v>
      </c>
      <c r="G5" s="2">
        <f>COUNTIF($R$9:$R$990,"=0")</f>
        <v>0</v>
      </c>
      <c r="H5" s="24" t="s">
        <v>15</v>
      </c>
      <c r="I5" s="3">
        <f>C5/SUM(C5,E5,G5)</f>
        <v>0.91176470588235292</v>
      </c>
      <c r="J5" s="72" t="s">
        <v>16</v>
      </c>
      <c r="K5" s="73"/>
      <c r="L5" s="74">
        <f>MAX(V9:V993)</f>
        <v>9</v>
      </c>
      <c r="M5" s="75"/>
      <c r="N5" s="17" t="s">
        <v>17</v>
      </c>
      <c r="O5" s="9"/>
      <c r="P5" s="74">
        <f>MAX(W9:W993)</f>
        <v>1</v>
      </c>
      <c r="Q5" s="75"/>
      <c r="R5" s="1"/>
      <c r="S5" s="1"/>
      <c r="T5" s="1"/>
    </row>
    <row r="6" spans="2:25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29" t="s">
        <v>54</v>
      </c>
      <c r="N6" s="12"/>
      <c r="O6" s="12"/>
      <c r="P6" s="10"/>
      <c r="Q6" s="7"/>
      <c r="R6" s="1"/>
      <c r="S6" s="1"/>
      <c r="T6" s="1"/>
    </row>
    <row r="7" spans="2:25">
      <c r="B7" s="56" t="s">
        <v>18</v>
      </c>
      <c r="C7" s="58" t="s">
        <v>19</v>
      </c>
      <c r="D7" s="59"/>
      <c r="E7" s="62" t="s">
        <v>20</v>
      </c>
      <c r="F7" s="63"/>
      <c r="G7" s="63"/>
      <c r="H7" s="63"/>
      <c r="I7" s="51"/>
      <c r="J7" s="64" t="s">
        <v>53</v>
      </c>
      <c r="K7" s="65"/>
      <c r="L7" s="53"/>
      <c r="M7" s="66" t="s">
        <v>22</v>
      </c>
      <c r="N7" s="67" t="s">
        <v>23</v>
      </c>
      <c r="O7" s="68"/>
      <c r="P7" s="68"/>
      <c r="Q7" s="55"/>
      <c r="R7" s="49" t="s">
        <v>24</v>
      </c>
      <c r="S7" s="49"/>
      <c r="T7" s="49"/>
      <c r="U7" s="49"/>
    </row>
    <row r="8" spans="2:25">
      <c r="B8" s="57"/>
      <c r="C8" s="60"/>
      <c r="D8" s="61"/>
      <c r="E8" s="18" t="s">
        <v>25</v>
      </c>
      <c r="F8" s="18" t="s">
        <v>26</v>
      </c>
      <c r="G8" s="18" t="s">
        <v>27</v>
      </c>
      <c r="H8" s="50" t="s">
        <v>28</v>
      </c>
      <c r="I8" s="51"/>
      <c r="J8" s="4" t="s">
        <v>29</v>
      </c>
      <c r="K8" s="52" t="s">
        <v>30</v>
      </c>
      <c r="L8" s="53"/>
      <c r="M8" s="66"/>
      <c r="N8" s="5" t="s">
        <v>25</v>
      </c>
      <c r="O8" s="5" t="s">
        <v>26</v>
      </c>
      <c r="P8" s="54" t="s">
        <v>28</v>
      </c>
      <c r="Q8" s="55"/>
      <c r="R8" s="49" t="s">
        <v>31</v>
      </c>
      <c r="S8" s="49"/>
      <c r="T8" s="49" t="s">
        <v>29</v>
      </c>
      <c r="U8" s="49"/>
      <c r="Y8" t="s">
        <v>46</v>
      </c>
    </row>
    <row r="9" spans="2:25">
      <c r="B9" s="26">
        <v>1</v>
      </c>
      <c r="C9" s="43">
        <f>L2</f>
        <v>100000</v>
      </c>
      <c r="D9" s="43"/>
      <c r="E9" s="26">
        <v>2017</v>
      </c>
      <c r="F9" s="8">
        <v>44519</v>
      </c>
      <c r="G9" s="30" t="s">
        <v>1</v>
      </c>
      <c r="H9" s="44">
        <v>112.82</v>
      </c>
      <c r="I9" s="44"/>
      <c r="J9" s="26">
        <v>51</v>
      </c>
      <c r="K9" s="43">
        <f t="shared" ref="K9:K39" si="0">IF(J9="","",C9*0.02)</f>
        <v>2000</v>
      </c>
      <c r="L9" s="43"/>
      <c r="M9" s="6">
        <f>IF(J9="","",(K9/J9)/LOOKUP(RIGHT($D$2,3),定数!$A$6:$A$13,定数!$B$6:$B$13))</f>
        <v>0.39215686274509809</v>
      </c>
      <c r="N9" s="26">
        <v>2017</v>
      </c>
      <c r="O9" s="8">
        <v>44550</v>
      </c>
      <c r="P9" s="44">
        <v>113.3</v>
      </c>
      <c r="Q9" s="44"/>
      <c r="R9" s="47">
        <f>IF(P9="","",T9*M9*LOOKUP(RIGHT($D$2,3),定数!$A$6:$A$13,定数!$B$6:$B$13))</f>
        <v>1882.3529411764862</v>
      </c>
      <c r="S9" s="47"/>
      <c r="T9" s="48">
        <f>IF(P9="","",IF(G9="買",(P9-H9),(H9-P9))*IF(RIGHT($D$2,3)="JPY",100,10000))</f>
        <v>48.000000000000398</v>
      </c>
      <c r="U9" s="48"/>
      <c r="V9" s="1">
        <f>IF(T9&lt;&gt;"",IF(T9&gt;0,1+V8,0),"")</f>
        <v>1</v>
      </c>
      <c r="W9">
        <f>IF(T9&lt;&gt;"",IF(T9&lt;0,1+W8,0),"")</f>
        <v>0</v>
      </c>
    </row>
    <row r="10" spans="2:25">
      <c r="B10" s="26">
        <v>2</v>
      </c>
      <c r="C10" s="43">
        <f t="shared" ref="C10:C73" si="1">IF(R9="","",C9+R9)</f>
        <v>101882.35294117649</v>
      </c>
      <c r="D10" s="43"/>
      <c r="E10" s="26">
        <v>2018</v>
      </c>
      <c r="F10" s="8">
        <v>44199</v>
      </c>
      <c r="G10" s="30" t="s">
        <v>1</v>
      </c>
      <c r="H10" s="44">
        <v>112.375</v>
      </c>
      <c r="I10" s="44"/>
      <c r="J10" s="26">
        <v>22</v>
      </c>
      <c r="K10" s="45">
        <f t="shared" si="0"/>
        <v>2037.64705882353</v>
      </c>
      <c r="L10" s="46"/>
      <c r="M10" s="6">
        <f>IF(J10="","",(K10/J10)/LOOKUP(RIGHT($D$2,3),定数!$A$6:$A$13,定数!$B$6:$B$13))</f>
        <v>0.9262032085561499</v>
      </c>
      <c r="N10" s="26">
        <v>2018</v>
      </c>
      <c r="O10" s="8">
        <v>44199</v>
      </c>
      <c r="P10" s="44">
        <v>112.56</v>
      </c>
      <c r="Q10" s="44"/>
      <c r="R10" s="47">
        <f>IF(P10="","",T10*M10*LOOKUP(RIGHT($D$2,3),定数!$A$6:$A$13,定数!$B$6:$B$13))</f>
        <v>1713.4759358288984</v>
      </c>
      <c r="S10" s="47"/>
      <c r="T10" s="48">
        <f>IF(P10="","",IF(G10="買",(P10-H10),(H10-P10))*IF(RIGHT($D$2,3)="JPY",100,10000))</f>
        <v>18.500000000000227</v>
      </c>
      <c r="U10" s="48"/>
      <c r="V10" s="22">
        <f t="shared" ref="V10:V22" si="2">IF(T10&lt;&gt;"",IF(T10&gt;0,1+V9,0),"")</f>
        <v>2</v>
      </c>
      <c r="W10">
        <f t="shared" ref="W10:W73" si="3">IF(T10&lt;&gt;"",IF(T10&lt;0,1+W9,0),"")</f>
        <v>0</v>
      </c>
      <c r="X10" s="27">
        <f>IF(C10&lt;&gt;"",MAX(C10,C9),"")</f>
        <v>101882.35294117649</v>
      </c>
    </row>
    <row r="11" spans="2:25">
      <c r="B11" s="26">
        <v>3</v>
      </c>
      <c r="C11" s="43">
        <f t="shared" si="1"/>
        <v>103595.82887700539</v>
      </c>
      <c r="D11" s="43"/>
      <c r="E11" s="26">
        <v>2018</v>
      </c>
      <c r="F11" s="8">
        <v>44205</v>
      </c>
      <c r="G11" s="31" t="s">
        <v>0</v>
      </c>
      <c r="H11" s="44">
        <v>112.89</v>
      </c>
      <c r="I11" s="44"/>
      <c r="J11" s="26">
        <v>28</v>
      </c>
      <c r="K11" s="45">
        <f t="shared" si="0"/>
        <v>2071.9165775401079</v>
      </c>
      <c r="L11" s="46"/>
      <c r="M11" s="6">
        <f>IF(J11="","",(K11/J11)/LOOKUP(RIGHT($D$2,3),定数!$A$6:$A$13,定数!$B$6:$B$13))</f>
        <v>0.7399702062643243</v>
      </c>
      <c r="N11" s="26">
        <v>2018</v>
      </c>
      <c r="O11" s="8">
        <v>44205</v>
      </c>
      <c r="P11" s="44">
        <v>112.57</v>
      </c>
      <c r="Q11" s="44"/>
      <c r="R11" s="47">
        <f>IF(P11="","",T11*M11*LOOKUP(RIGHT($D$2,3),定数!$A$6:$A$13,定数!$B$6:$B$13))</f>
        <v>2367.9046600458923</v>
      </c>
      <c r="S11" s="47"/>
      <c r="T11" s="48">
        <f>IF(P11="","",IF(G11="買",(P11-H11),(H11-P11))*IF(RIGHT($D$2,3)="JPY",100,10000))</f>
        <v>32.000000000000739</v>
      </c>
      <c r="U11" s="48"/>
      <c r="V11" s="22">
        <f t="shared" si="2"/>
        <v>3</v>
      </c>
      <c r="W11">
        <f t="shared" si="3"/>
        <v>0</v>
      </c>
      <c r="X11" s="27">
        <f>IF(C11&lt;&gt;"",MAX(X10,C11),"")</f>
        <v>103595.82887700539</v>
      </c>
      <c r="Y11" s="28">
        <f>IF(X11&lt;&gt;"",1-(C11/X11),"")</f>
        <v>0</v>
      </c>
    </row>
    <row r="12" spans="2:25">
      <c r="B12" s="26">
        <v>4</v>
      </c>
      <c r="C12" s="43">
        <f t="shared" si="1"/>
        <v>105963.73353705129</v>
      </c>
      <c r="D12" s="43"/>
      <c r="E12" s="26">
        <v>2018</v>
      </c>
      <c r="F12" s="8">
        <v>44213</v>
      </c>
      <c r="G12" s="32" t="s">
        <v>1</v>
      </c>
      <c r="H12" s="44">
        <v>110.92</v>
      </c>
      <c r="I12" s="44"/>
      <c r="J12" s="26">
        <v>38</v>
      </c>
      <c r="K12" s="45">
        <f t="shared" si="0"/>
        <v>2119.2746707410256</v>
      </c>
      <c r="L12" s="46"/>
      <c r="M12" s="6">
        <f>IF(J12="","",(K12/J12)/LOOKUP(RIGHT($D$2,3),定数!$A$6:$A$13,定数!$B$6:$B$13))</f>
        <v>0.5577038607213225</v>
      </c>
      <c r="N12" s="26">
        <v>2018</v>
      </c>
      <c r="O12" s="8">
        <v>44205</v>
      </c>
      <c r="P12" s="44">
        <v>111.34</v>
      </c>
      <c r="Q12" s="44"/>
      <c r="R12" s="47">
        <f>IF(P12="","",T12*M12*LOOKUP(RIGHT($D$2,3),定数!$A$6:$A$13,定数!$B$6:$B$13))</f>
        <v>2342.3562150295643</v>
      </c>
      <c r="S12" s="47"/>
      <c r="T12" s="48">
        <f t="shared" ref="T12:T75" si="4">IF(P12="","",IF(G12="買",(P12-H12),(H12-P12))*IF(RIGHT($D$2,3)="JPY",100,10000))</f>
        <v>42.000000000000171</v>
      </c>
      <c r="U12" s="48"/>
      <c r="V12" s="22">
        <f t="shared" si="2"/>
        <v>4</v>
      </c>
      <c r="W12">
        <f t="shared" si="3"/>
        <v>0</v>
      </c>
      <c r="X12" s="27">
        <f t="shared" ref="X12:X75" si="5">IF(C12&lt;&gt;"",MAX(X11,C12),"")</f>
        <v>105963.73353705129</v>
      </c>
      <c r="Y12" s="28">
        <f t="shared" ref="Y12:Y75" si="6">IF(X12&lt;&gt;"",1-(C12/X12),"")</f>
        <v>0</v>
      </c>
    </row>
    <row r="13" spans="2:25">
      <c r="B13" s="26">
        <v>5</v>
      </c>
      <c r="C13" s="43">
        <f t="shared" si="1"/>
        <v>108306.08975208085</v>
      </c>
      <c r="D13" s="43"/>
      <c r="E13" s="26">
        <v>2018</v>
      </c>
      <c r="F13" s="8">
        <v>44227</v>
      </c>
      <c r="G13" s="33" t="s">
        <v>1</v>
      </c>
      <c r="H13" s="44">
        <v>109.17</v>
      </c>
      <c r="I13" s="44"/>
      <c r="J13" s="26">
        <v>79</v>
      </c>
      <c r="K13" s="45">
        <f t="shared" si="0"/>
        <v>2166.1217950416171</v>
      </c>
      <c r="L13" s="46"/>
      <c r="M13" s="6">
        <f>IF(J13="","",(K13/J13)/LOOKUP(RIGHT($D$2,3),定数!$A$6:$A$13,定数!$B$6:$B$13))</f>
        <v>0.27419263228374902</v>
      </c>
      <c r="N13" s="26">
        <v>2018</v>
      </c>
      <c r="O13" s="8">
        <v>44228</v>
      </c>
      <c r="P13" s="44">
        <v>109.7</v>
      </c>
      <c r="Q13" s="44"/>
      <c r="R13" s="47">
        <f>IF(P13="","",T13*M13*LOOKUP(RIGHT($D$2,3),定数!$A$6:$A$13,定数!$B$6:$B$13))</f>
        <v>1453.2209511038729</v>
      </c>
      <c r="S13" s="47"/>
      <c r="T13" s="48">
        <f t="shared" si="4"/>
        <v>53.000000000000114</v>
      </c>
      <c r="U13" s="48"/>
      <c r="V13" s="22">
        <f t="shared" si="2"/>
        <v>5</v>
      </c>
      <c r="W13">
        <f t="shared" si="3"/>
        <v>0</v>
      </c>
      <c r="X13" s="27">
        <f t="shared" si="5"/>
        <v>108306.08975208085</v>
      </c>
      <c r="Y13" s="28">
        <f t="shared" si="6"/>
        <v>0</v>
      </c>
    </row>
    <row r="14" spans="2:25">
      <c r="B14" s="26">
        <v>6</v>
      </c>
      <c r="C14" s="43">
        <f t="shared" si="1"/>
        <v>109759.31070318472</v>
      </c>
      <c r="D14" s="43"/>
      <c r="E14" s="26">
        <v>2018</v>
      </c>
      <c r="F14" s="8" t="s">
        <v>52</v>
      </c>
      <c r="G14" s="34" t="s">
        <v>1</v>
      </c>
      <c r="H14" s="44">
        <v>106.39</v>
      </c>
      <c r="I14" s="44"/>
      <c r="J14" s="26">
        <v>34</v>
      </c>
      <c r="K14" s="45">
        <f t="shared" si="0"/>
        <v>2195.1862140636945</v>
      </c>
      <c r="L14" s="46"/>
      <c r="M14" s="6">
        <f>IF(J14="","",(K14/J14)/LOOKUP(RIGHT($D$2,3),定数!$A$6:$A$13,定数!$B$6:$B$13))</f>
        <v>0.64564300413638076</v>
      </c>
      <c r="N14" s="26">
        <v>2018</v>
      </c>
      <c r="O14" s="8" t="s">
        <v>52</v>
      </c>
      <c r="P14" s="44">
        <v>106.89</v>
      </c>
      <c r="Q14" s="44"/>
      <c r="R14" s="47">
        <f>IF(P14="","",T14*M14*LOOKUP(RIGHT($D$2,3),定数!$A$6:$A$13,定数!$B$6:$B$13))</f>
        <v>3228.2150206819042</v>
      </c>
      <c r="S14" s="47"/>
      <c r="T14" s="48">
        <f t="shared" si="4"/>
        <v>50</v>
      </c>
      <c r="U14" s="48"/>
      <c r="V14" s="22">
        <f t="shared" si="2"/>
        <v>6</v>
      </c>
      <c r="W14">
        <f t="shared" si="3"/>
        <v>0</v>
      </c>
      <c r="X14" s="27">
        <f t="shared" si="5"/>
        <v>109759.31070318472</v>
      </c>
      <c r="Y14" s="28">
        <f t="shared" si="6"/>
        <v>0</v>
      </c>
    </row>
    <row r="15" spans="2:25">
      <c r="B15" s="26">
        <v>7</v>
      </c>
      <c r="C15" s="43">
        <f t="shared" si="1"/>
        <v>112987.52572386662</v>
      </c>
      <c r="D15" s="43"/>
      <c r="E15" s="26">
        <v>2018</v>
      </c>
      <c r="F15" s="8">
        <v>44256</v>
      </c>
      <c r="G15" s="35" t="s">
        <v>1</v>
      </c>
      <c r="H15" s="44">
        <v>105.72</v>
      </c>
      <c r="I15" s="44"/>
      <c r="J15" s="26">
        <v>39</v>
      </c>
      <c r="K15" s="45">
        <f t="shared" si="0"/>
        <v>2259.7505144773327</v>
      </c>
      <c r="L15" s="46"/>
      <c r="M15" s="6">
        <f>IF(J15="","",(K15/J15)/LOOKUP(RIGHT($D$2,3),定数!$A$6:$A$13,定数!$B$6:$B$13))</f>
        <v>0.57942320884034171</v>
      </c>
      <c r="N15" s="26">
        <v>2018</v>
      </c>
      <c r="O15" s="8">
        <v>44257</v>
      </c>
      <c r="P15" s="44">
        <v>106</v>
      </c>
      <c r="Q15" s="44"/>
      <c r="R15" s="47">
        <f>IF(P15="","",T15*M15*LOOKUP(RIGHT($D$2,3),定数!$A$6:$A$13,定数!$B$6:$B$13))</f>
        <v>1622.3849847529636</v>
      </c>
      <c r="S15" s="47"/>
      <c r="T15" s="48">
        <f t="shared" si="4"/>
        <v>28.000000000000114</v>
      </c>
      <c r="U15" s="48"/>
      <c r="V15" s="22">
        <f t="shared" si="2"/>
        <v>7</v>
      </c>
      <c r="W15">
        <f t="shared" si="3"/>
        <v>0</v>
      </c>
      <c r="X15" s="27">
        <f t="shared" si="5"/>
        <v>112987.52572386662</v>
      </c>
      <c r="Y15" s="28">
        <f t="shared" si="6"/>
        <v>0</v>
      </c>
    </row>
    <row r="16" spans="2:25">
      <c r="B16" s="26">
        <v>8</v>
      </c>
      <c r="C16" s="43">
        <f t="shared" si="1"/>
        <v>114609.91070861959</v>
      </c>
      <c r="D16" s="43"/>
      <c r="E16" s="35">
        <v>2018</v>
      </c>
      <c r="F16" s="8">
        <v>44261</v>
      </c>
      <c r="G16" s="35" t="s">
        <v>1</v>
      </c>
      <c r="H16" s="44">
        <v>106.2</v>
      </c>
      <c r="I16" s="44"/>
      <c r="J16" s="26">
        <v>31</v>
      </c>
      <c r="K16" s="45">
        <f t="shared" si="0"/>
        <v>2292.198214172392</v>
      </c>
      <c r="L16" s="46"/>
      <c r="M16" s="6">
        <f>IF(J16="","",(K16/J16)/LOOKUP(RIGHT($D$2,3),定数!$A$6:$A$13,定数!$B$6:$B$13))</f>
        <v>0.73941877876528783</v>
      </c>
      <c r="N16" s="26">
        <v>2018</v>
      </c>
      <c r="O16" s="8">
        <v>44264</v>
      </c>
      <c r="P16" s="44">
        <v>106.65</v>
      </c>
      <c r="Q16" s="44"/>
      <c r="R16" s="47">
        <f>IF(P16="","",T16*M16*LOOKUP(RIGHT($D$2,3),定数!$A$6:$A$13,定数!$B$6:$B$13))</f>
        <v>3327.3845044438162</v>
      </c>
      <c r="S16" s="47"/>
      <c r="T16" s="48">
        <f t="shared" si="4"/>
        <v>45.000000000000284</v>
      </c>
      <c r="U16" s="48"/>
      <c r="V16" s="22">
        <f t="shared" si="2"/>
        <v>8</v>
      </c>
      <c r="W16">
        <f t="shared" si="3"/>
        <v>0</v>
      </c>
      <c r="X16" s="27">
        <f t="shared" si="5"/>
        <v>114609.91070861959</v>
      </c>
      <c r="Y16" s="28">
        <f t="shared" si="6"/>
        <v>0</v>
      </c>
    </row>
    <row r="17" spans="2:25">
      <c r="B17" s="26">
        <v>9</v>
      </c>
      <c r="C17" s="43">
        <f t="shared" si="1"/>
        <v>117937.29521306341</v>
      </c>
      <c r="D17" s="43"/>
      <c r="E17" s="26">
        <v>2018</v>
      </c>
      <c r="F17" s="8">
        <v>44281</v>
      </c>
      <c r="G17" s="35" t="s">
        <v>1</v>
      </c>
      <c r="H17" s="44">
        <v>105.27</v>
      </c>
      <c r="I17" s="44"/>
      <c r="J17" s="26">
        <v>64</v>
      </c>
      <c r="K17" s="45">
        <f t="shared" si="0"/>
        <v>2358.7459042612682</v>
      </c>
      <c r="L17" s="46"/>
      <c r="M17" s="6">
        <f>IF(J17="","",(K17/J17)/LOOKUP(RIGHT($D$2,3),定数!$A$6:$A$13,定数!$B$6:$B$13))</f>
        <v>0.36855404754082316</v>
      </c>
      <c r="N17" s="26">
        <v>2018</v>
      </c>
      <c r="O17" s="8">
        <v>44283</v>
      </c>
      <c r="P17" s="44">
        <v>105.66</v>
      </c>
      <c r="Q17" s="44"/>
      <c r="R17" s="47">
        <f>IF(P17="","",T17*M17*LOOKUP(RIGHT($D$2,3),定数!$A$6:$A$13,定数!$B$6:$B$13))</f>
        <v>1437.3607854092124</v>
      </c>
      <c r="S17" s="47"/>
      <c r="T17" s="48">
        <f t="shared" si="4"/>
        <v>39.000000000000057</v>
      </c>
      <c r="U17" s="48"/>
      <c r="V17" s="22">
        <f t="shared" si="2"/>
        <v>9</v>
      </c>
      <c r="W17">
        <f t="shared" si="3"/>
        <v>0</v>
      </c>
      <c r="X17" s="27">
        <f t="shared" si="5"/>
        <v>117937.29521306341</v>
      </c>
      <c r="Y17" s="28">
        <f t="shared" si="6"/>
        <v>0</v>
      </c>
    </row>
    <row r="18" spans="2:25">
      <c r="B18" s="26">
        <v>10</v>
      </c>
      <c r="C18" s="43">
        <f t="shared" si="1"/>
        <v>119374.65599847262</v>
      </c>
      <c r="D18" s="43"/>
      <c r="E18" s="26">
        <v>2018</v>
      </c>
      <c r="F18" s="8">
        <v>44302</v>
      </c>
      <c r="G18" s="35" t="s">
        <v>0</v>
      </c>
      <c r="H18" s="44">
        <v>107.12</v>
      </c>
      <c r="I18" s="44"/>
      <c r="J18" s="26">
        <v>28</v>
      </c>
      <c r="K18" s="45">
        <f t="shared" si="0"/>
        <v>2387.4931199694524</v>
      </c>
      <c r="L18" s="46"/>
      <c r="M18" s="6">
        <f>IF(J18="","",(K18/J18)/LOOKUP(RIGHT($D$2,3),定数!$A$6:$A$13,定数!$B$6:$B$13))</f>
        <v>0.8526761142748045</v>
      </c>
      <c r="N18" s="26">
        <v>2018</v>
      </c>
      <c r="O18" s="8">
        <v>44304</v>
      </c>
      <c r="P18" s="44">
        <v>107.37</v>
      </c>
      <c r="Q18" s="44"/>
      <c r="R18" s="47">
        <f>IF(P18="","",T18*M18*LOOKUP(RIGHT($D$2,3),定数!$A$6:$A$13,定数!$B$6:$B$13))</f>
        <v>-2131.6902856870111</v>
      </c>
      <c r="S18" s="47"/>
      <c r="T18" s="48">
        <f t="shared" si="4"/>
        <v>-25</v>
      </c>
      <c r="U18" s="48"/>
      <c r="V18" s="22">
        <f t="shared" si="2"/>
        <v>0</v>
      </c>
      <c r="W18">
        <f t="shared" si="3"/>
        <v>1</v>
      </c>
      <c r="X18" s="27">
        <f t="shared" si="5"/>
        <v>119374.65599847262</v>
      </c>
      <c r="Y18" s="28">
        <f t="shared" si="6"/>
        <v>0</v>
      </c>
    </row>
    <row r="19" spans="2:25">
      <c r="B19" s="26">
        <v>11</v>
      </c>
      <c r="C19" s="43">
        <f t="shared" si="1"/>
        <v>117242.9657127856</v>
      </c>
      <c r="D19" s="43"/>
      <c r="E19" s="26">
        <v>2018</v>
      </c>
      <c r="F19" s="8">
        <v>44320</v>
      </c>
      <c r="G19" s="35" t="s">
        <v>1</v>
      </c>
      <c r="H19" s="44">
        <v>110.1</v>
      </c>
      <c r="I19" s="44"/>
      <c r="J19" s="26">
        <v>110</v>
      </c>
      <c r="K19" s="45">
        <f t="shared" si="0"/>
        <v>2344.859314255712</v>
      </c>
      <c r="L19" s="46"/>
      <c r="M19" s="6">
        <f>IF(J19="","",(K19/J19)/LOOKUP(RIGHT($D$2,3),定数!$A$6:$A$13,定数!$B$6:$B$13))</f>
        <v>0.21316902856870107</v>
      </c>
      <c r="N19" s="26">
        <v>2018</v>
      </c>
      <c r="O19" s="8">
        <v>44333</v>
      </c>
      <c r="P19" s="44">
        <v>110.8</v>
      </c>
      <c r="Q19" s="44"/>
      <c r="R19" s="47">
        <f>IF(P19="","",T19*M19*LOOKUP(RIGHT($D$2,3),定数!$A$6:$A$13,定数!$B$6:$B$13))</f>
        <v>1492.1831999809135</v>
      </c>
      <c r="S19" s="47"/>
      <c r="T19" s="48">
        <f t="shared" si="4"/>
        <v>70.000000000000284</v>
      </c>
      <c r="U19" s="48"/>
      <c r="V19" s="22">
        <f t="shared" si="2"/>
        <v>1</v>
      </c>
      <c r="W19">
        <f t="shared" si="3"/>
        <v>0</v>
      </c>
      <c r="X19" s="27">
        <f t="shared" si="5"/>
        <v>119374.65599847262</v>
      </c>
      <c r="Y19" s="28">
        <f t="shared" si="6"/>
        <v>1.7857142857142905E-2</v>
      </c>
    </row>
    <row r="20" spans="2:25">
      <c r="B20" s="26">
        <v>12</v>
      </c>
      <c r="C20" s="43">
        <f t="shared" si="1"/>
        <v>118735.14891276651</v>
      </c>
      <c r="D20" s="43"/>
      <c r="E20" s="26">
        <v>2018</v>
      </c>
      <c r="F20" s="8">
        <v>44345</v>
      </c>
      <c r="G20" s="35" t="s">
        <v>1</v>
      </c>
      <c r="H20" s="44">
        <v>109.07</v>
      </c>
      <c r="I20" s="44"/>
      <c r="J20" s="26">
        <v>69</v>
      </c>
      <c r="K20" s="45">
        <f t="shared" si="0"/>
        <v>2374.7029782553304</v>
      </c>
      <c r="L20" s="46"/>
      <c r="M20" s="6">
        <f>IF(J20="","",(K20/J20)/LOOKUP(RIGHT($D$2,3),定数!$A$6:$A$13,定数!$B$6:$B$13))</f>
        <v>0.34415985192106241</v>
      </c>
      <c r="N20" s="26">
        <v>2018</v>
      </c>
      <c r="O20" s="8">
        <v>44348</v>
      </c>
      <c r="P20" s="44">
        <v>109.66</v>
      </c>
      <c r="Q20" s="44"/>
      <c r="R20" s="47">
        <f>IF(P20="","",T20*M20*LOOKUP(RIGHT($D$2,3),定数!$A$6:$A$13,定数!$B$6:$B$13))</f>
        <v>2030.54312633428</v>
      </c>
      <c r="S20" s="47"/>
      <c r="T20" s="48">
        <f t="shared" si="4"/>
        <v>59.000000000000341</v>
      </c>
      <c r="U20" s="48"/>
      <c r="V20" s="22">
        <f t="shared" si="2"/>
        <v>2</v>
      </c>
      <c r="W20">
        <f t="shared" si="3"/>
        <v>0</v>
      </c>
      <c r="X20" s="27">
        <f t="shared" si="5"/>
        <v>119374.65599847262</v>
      </c>
      <c r="Y20" s="28">
        <f t="shared" si="6"/>
        <v>5.3571428571428381E-3</v>
      </c>
    </row>
    <row r="21" spans="2:25">
      <c r="B21" s="26">
        <v>13</v>
      </c>
      <c r="C21" s="43">
        <f t="shared" si="1"/>
        <v>120765.69203910079</v>
      </c>
      <c r="D21" s="43"/>
      <c r="E21" s="26">
        <v>2018</v>
      </c>
      <c r="F21" s="8">
        <v>44362</v>
      </c>
      <c r="G21" s="35" t="s">
        <v>0</v>
      </c>
      <c r="H21" s="44">
        <v>110.37</v>
      </c>
      <c r="I21" s="44"/>
      <c r="J21" s="26">
        <v>35</v>
      </c>
      <c r="K21" s="45">
        <f t="shared" si="0"/>
        <v>2415.3138407820156</v>
      </c>
      <c r="L21" s="46"/>
      <c r="M21" s="6">
        <f>IF(J21="","",(K21/J21)/LOOKUP(RIGHT($D$2,3),定数!$A$6:$A$13,定数!$B$6:$B$13))</f>
        <v>0.69008966879486167</v>
      </c>
      <c r="N21" s="26">
        <v>2018</v>
      </c>
      <c r="O21" s="8">
        <v>44365</v>
      </c>
      <c r="P21" s="44">
        <v>110.04</v>
      </c>
      <c r="Q21" s="44"/>
      <c r="R21" s="47">
        <f>IF(P21="","",T21*M21*LOOKUP(RIGHT($D$2,3),定数!$A$6:$A$13,定数!$B$6:$B$13))</f>
        <v>2277.2959070230318</v>
      </c>
      <c r="S21" s="47"/>
      <c r="T21" s="48">
        <f t="shared" si="4"/>
        <v>32.999999999999829</v>
      </c>
      <c r="U21" s="48"/>
      <c r="V21" s="22">
        <f t="shared" si="2"/>
        <v>3</v>
      </c>
      <c r="W21">
        <f t="shared" si="3"/>
        <v>0</v>
      </c>
      <c r="X21" s="27">
        <f t="shared" si="5"/>
        <v>120765.69203910079</v>
      </c>
      <c r="Y21" s="28">
        <f t="shared" si="6"/>
        <v>0</v>
      </c>
    </row>
    <row r="22" spans="2:25">
      <c r="B22" s="26">
        <v>14</v>
      </c>
      <c r="C22" s="43">
        <f t="shared" si="1"/>
        <v>123042.98794612382</v>
      </c>
      <c r="D22" s="43"/>
      <c r="E22" s="26">
        <v>2018</v>
      </c>
      <c r="F22" s="8">
        <v>44408</v>
      </c>
      <c r="G22" s="35" t="s">
        <v>1</v>
      </c>
      <c r="H22" s="44">
        <v>111.3</v>
      </c>
      <c r="I22" s="44"/>
      <c r="J22" s="26">
        <v>49</v>
      </c>
      <c r="K22" s="45">
        <f>IF(J22="","",C22*0.02)</f>
        <v>2460.8597589224764</v>
      </c>
      <c r="L22" s="46"/>
      <c r="M22" s="6">
        <f>IF(J22="","",(K22/J22)/LOOKUP(RIGHT($D$2,3),定数!$A$6:$A$13,定数!$B$6:$B$13))</f>
        <v>0.50221627733111762</v>
      </c>
      <c r="N22" s="26">
        <v>2018</v>
      </c>
      <c r="O22" s="8">
        <v>44408</v>
      </c>
      <c r="P22" s="44">
        <v>111.65</v>
      </c>
      <c r="Q22" s="44"/>
      <c r="R22" s="47">
        <f>IF(P22="","",T22*M22*LOOKUP(RIGHT($D$2,3),定数!$A$6:$A$13,定数!$B$6:$B$13))</f>
        <v>1757.7569706589547</v>
      </c>
      <c r="S22" s="47"/>
      <c r="T22" s="48">
        <f t="shared" si="4"/>
        <v>35.000000000000853</v>
      </c>
      <c r="U22" s="48"/>
      <c r="V22" s="22">
        <f t="shared" si="2"/>
        <v>4</v>
      </c>
      <c r="W22">
        <f t="shared" si="3"/>
        <v>0</v>
      </c>
      <c r="X22" s="27">
        <f t="shared" si="5"/>
        <v>123042.98794612382</v>
      </c>
      <c r="Y22" s="28">
        <f t="shared" si="6"/>
        <v>0</v>
      </c>
    </row>
    <row r="23" spans="2:25">
      <c r="B23" s="26">
        <v>15</v>
      </c>
      <c r="C23" s="43">
        <f t="shared" si="1"/>
        <v>124800.74491678277</v>
      </c>
      <c r="D23" s="43"/>
      <c r="E23" s="26">
        <v>2018</v>
      </c>
      <c r="F23" s="8">
        <v>44465</v>
      </c>
      <c r="G23" s="37" t="s">
        <v>0</v>
      </c>
      <c r="H23" s="44">
        <v>112.63</v>
      </c>
      <c r="I23" s="44"/>
      <c r="J23" s="26">
        <v>28</v>
      </c>
      <c r="K23" s="45">
        <f t="shared" si="0"/>
        <v>2496.0148983356553</v>
      </c>
      <c r="L23" s="46"/>
      <c r="M23" s="6">
        <f>IF(J23="","",(K23/J23)/LOOKUP(RIGHT($D$2,3),定数!$A$6:$A$13,定数!$B$6:$B$13))</f>
        <v>0.89143389226273395</v>
      </c>
      <c r="N23" s="26">
        <v>2018</v>
      </c>
      <c r="O23" s="8">
        <v>44466</v>
      </c>
      <c r="P23" s="44">
        <v>112.88</v>
      </c>
      <c r="Q23" s="44"/>
      <c r="R23" s="47">
        <f>IF(P23="","",T23*M23*LOOKUP(RIGHT($D$2,3),定数!$A$6:$A$13,定数!$B$6:$B$13))</f>
        <v>-2228.5847306568348</v>
      </c>
      <c r="S23" s="47"/>
      <c r="T23" s="48">
        <f t="shared" si="4"/>
        <v>-25</v>
      </c>
      <c r="U23" s="48"/>
      <c r="V23" t="str">
        <f t="shared" ref="V23:W74" si="7">IF(S23&lt;&gt;"",IF(S23&lt;0,1+V22,0),"")</f>
        <v/>
      </c>
      <c r="W23">
        <f t="shared" si="3"/>
        <v>1</v>
      </c>
      <c r="X23" s="27">
        <f t="shared" si="5"/>
        <v>124800.74491678277</v>
      </c>
      <c r="Y23" s="28">
        <f t="shared" si="6"/>
        <v>0</v>
      </c>
    </row>
    <row r="24" spans="2:25">
      <c r="B24" s="26">
        <v>16</v>
      </c>
      <c r="C24" s="43">
        <f t="shared" si="1"/>
        <v>122572.16018612594</v>
      </c>
      <c r="D24" s="43"/>
      <c r="E24" s="26">
        <v>2018</v>
      </c>
      <c r="F24" s="8">
        <v>44474</v>
      </c>
      <c r="G24" s="37" t="s">
        <v>0</v>
      </c>
      <c r="H24" s="44">
        <v>113.6</v>
      </c>
      <c r="I24" s="44"/>
      <c r="J24" s="26">
        <v>49</v>
      </c>
      <c r="K24" s="45">
        <f t="shared" si="0"/>
        <v>2451.4432037225188</v>
      </c>
      <c r="L24" s="46"/>
      <c r="M24" s="6">
        <f>IF(J24="","",(K24/J24)/LOOKUP(RIGHT($D$2,3),定数!$A$6:$A$13,定数!$B$6:$B$13))</f>
        <v>0.50029453137194257</v>
      </c>
      <c r="N24" s="26">
        <v>2018</v>
      </c>
      <c r="O24" s="8">
        <v>44477</v>
      </c>
      <c r="P24" s="44">
        <v>113.06</v>
      </c>
      <c r="Q24" s="44"/>
      <c r="R24" s="47">
        <f>IF(P24="","",T24*M24*LOOKUP(RIGHT($D$2,3),定数!$A$6:$A$13,定数!$B$6:$B$13))</f>
        <v>2701.5904694084502</v>
      </c>
      <c r="S24" s="47"/>
      <c r="T24" s="48">
        <f t="shared" si="4"/>
        <v>53.999999999999204</v>
      </c>
      <c r="U24" s="48"/>
      <c r="V24" t="str">
        <f t="shared" si="7"/>
        <v/>
      </c>
      <c r="W24">
        <f t="shared" si="3"/>
        <v>0</v>
      </c>
      <c r="X24" s="27">
        <f t="shared" si="5"/>
        <v>124800.74491678277</v>
      </c>
      <c r="Y24" s="28">
        <f t="shared" si="6"/>
        <v>1.7857142857142794E-2</v>
      </c>
    </row>
    <row r="25" spans="2:25">
      <c r="B25" s="26">
        <v>17</v>
      </c>
      <c r="C25" s="43">
        <f t="shared" si="1"/>
        <v>125273.75065553439</v>
      </c>
      <c r="D25" s="43"/>
      <c r="E25" s="26">
        <v>2018</v>
      </c>
      <c r="F25" s="8">
        <v>44485</v>
      </c>
      <c r="G25" s="37" t="s">
        <v>1</v>
      </c>
      <c r="H25" s="44">
        <v>111.93</v>
      </c>
      <c r="I25" s="44"/>
      <c r="J25" s="26">
        <v>20</v>
      </c>
      <c r="K25" s="45">
        <f t="shared" si="0"/>
        <v>2505.475013110688</v>
      </c>
      <c r="L25" s="46"/>
      <c r="M25" s="6">
        <f>IF(J25="","",(K25/J25)/LOOKUP(RIGHT($D$2,3),定数!$A$6:$A$13,定数!$B$6:$B$13))</f>
        <v>1.2527375065553441</v>
      </c>
      <c r="N25" s="26">
        <v>2018</v>
      </c>
      <c r="O25" s="8">
        <v>44485</v>
      </c>
      <c r="P25" s="44">
        <v>112.1</v>
      </c>
      <c r="Q25" s="44"/>
      <c r="R25" s="47">
        <f>IF(P25="","",T25*M25*LOOKUP(RIGHT($D$2,3),定数!$A$6:$A$13,定数!$B$6:$B$13))</f>
        <v>2129.6537611439285</v>
      </c>
      <c r="S25" s="47"/>
      <c r="T25" s="48">
        <f t="shared" si="4"/>
        <v>16.999999999998749</v>
      </c>
      <c r="U25" s="48"/>
      <c r="V25" t="str">
        <f t="shared" si="7"/>
        <v/>
      </c>
      <c r="W25">
        <f t="shared" si="3"/>
        <v>0</v>
      </c>
      <c r="X25" s="27">
        <f t="shared" si="5"/>
        <v>125273.75065553439</v>
      </c>
      <c r="Y25" s="28">
        <f t="shared" si="6"/>
        <v>0</v>
      </c>
    </row>
    <row r="26" spans="2:25">
      <c r="B26" s="26">
        <v>18</v>
      </c>
      <c r="C26" s="43">
        <f t="shared" si="1"/>
        <v>127403.40441667831</v>
      </c>
      <c r="D26" s="43"/>
      <c r="E26" s="26">
        <v>2018</v>
      </c>
      <c r="F26" s="8">
        <v>44514</v>
      </c>
      <c r="G26" s="37" t="s">
        <v>0</v>
      </c>
      <c r="H26" s="44">
        <v>113.57</v>
      </c>
      <c r="I26" s="44"/>
      <c r="J26" s="26">
        <v>56</v>
      </c>
      <c r="K26" s="45">
        <f t="shared" si="0"/>
        <v>2548.0680883335663</v>
      </c>
      <c r="L26" s="46"/>
      <c r="M26" s="6">
        <f>IF(J26="","",(K26/J26)/LOOKUP(RIGHT($D$2,3),定数!$A$6:$A$13,定数!$B$6:$B$13))</f>
        <v>0.45501215863099398</v>
      </c>
      <c r="N26" s="26">
        <v>2018</v>
      </c>
      <c r="O26" s="8">
        <v>44515</v>
      </c>
      <c r="P26" s="44">
        <v>113.2</v>
      </c>
      <c r="Q26" s="44"/>
      <c r="R26" s="47">
        <f>IF(P26="","",T26*M26*LOOKUP(RIGHT($D$2,3),定数!$A$6:$A$13,定数!$B$6:$B$13))</f>
        <v>1683.5449869346337</v>
      </c>
      <c r="S26" s="47"/>
      <c r="T26" s="48">
        <f t="shared" si="4"/>
        <v>36.999999999999034</v>
      </c>
      <c r="U26" s="48"/>
      <c r="V26" t="str">
        <f t="shared" si="7"/>
        <v/>
      </c>
      <c r="W26">
        <f t="shared" si="3"/>
        <v>0</v>
      </c>
      <c r="X26" s="27">
        <f t="shared" si="5"/>
        <v>127403.40441667831</v>
      </c>
      <c r="Y26" s="28">
        <f t="shared" si="6"/>
        <v>0</v>
      </c>
    </row>
    <row r="27" spans="2:25">
      <c r="B27" s="26">
        <v>19</v>
      </c>
      <c r="C27" s="43">
        <f t="shared" si="1"/>
        <v>129086.94940361295</v>
      </c>
      <c r="D27" s="43"/>
      <c r="E27" s="26">
        <v>2018</v>
      </c>
      <c r="F27" s="8">
        <v>44520</v>
      </c>
      <c r="G27" s="38" t="s">
        <v>1</v>
      </c>
      <c r="H27" s="44">
        <v>112.83</v>
      </c>
      <c r="I27" s="44"/>
      <c r="J27" s="26">
        <v>22</v>
      </c>
      <c r="K27" s="45">
        <f t="shared" si="0"/>
        <v>2581.738988072259</v>
      </c>
      <c r="L27" s="46"/>
      <c r="M27" s="6">
        <f>IF(J27="","",(K27/J27)/LOOKUP(RIGHT($D$2,3),定数!$A$6:$A$13,定数!$B$6:$B$13))</f>
        <v>1.1735177218510267</v>
      </c>
      <c r="N27" s="26">
        <v>2018</v>
      </c>
      <c r="O27" s="8">
        <v>44526</v>
      </c>
      <c r="P27" s="44">
        <v>113.14</v>
      </c>
      <c r="Q27" s="44"/>
      <c r="R27" s="47">
        <f>IF(P27="","",T27*M27*LOOKUP(RIGHT($D$2,3),定数!$A$6:$A$13,定数!$B$6:$B$13))</f>
        <v>3637.9049377382094</v>
      </c>
      <c r="S27" s="47"/>
      <c r="T27" s="48">
        <f t="shared" si="4"/>
        <v>31.000000000000227</v>
      </c>
      <c r="U27" s="48"/>
      <c r="V27" t="str">
        <f t="shared" si="7"/>
        <v/>
      </c>
      <c r="W27">
        <f t="shared" si="3"/>
        <v>0</v>
      </c>
      <c r="X27" s="27">
        <f t="shared" si="5"/>
        <v>129086.94940361295</v>
      </c>
      <c r="Y27" s="28">
        <f t="shared" si="6"/>
        <v>0</v>
      </c>
    </row>
    <row r="28" spans="2:25">
      <c r="B28" s="26">
        <v>20</v>
      </c>
      <c r="C28" s="43">
        <f t="shared" si="1"/>
        <v>132724.85434135117</v>
      </c>
      <c r="D28" s="43"/>
      <c r="E28" s="26">
        <v>2019</v>
      </c>
      <c r="F28" s="8">
        <v>44224</v>
      </c>
      <c r="G28" s="38" t="s">
        <v>0</v>
      </c>
      <c r="H28" s="44">
        <v>109.4</v>
      </c>
      <c r="I28" s="44"/>
      <c r="J28" s="26">
        <v>58</v>
      </c>
      <c r="K28" s="45">
        <f t="shared" si="0"/>
        <v>2654.4970868270234</v>
      </c>
      <c r="L28" s="46"/>
      <c r="M28" s="6">
        <f>IF(J28="","",(K28/J28)/LOOKUP(RIGHT($D$2,3),定数!$A$6:$A$13,定数!$B$6:$B$13))</f>
        <v>0.45767191152190057</v>
      </c>
      <c r="N28" s="26">
        <v>2019</v>
      </c>
      <c r="O28" s="8">
        <v>44226</v>
      </c>
      <c r="P28" s="44">
        <v>109.05</v>
      </c>
      <c r="Q28" s="44"/>
      <c r="R28" s="47">
        <f>IF(P28="","",T28*M28*LOOKUP(RIGHT($D$2,3),定数!$A$6:$A$13,定数!$B$6:$B$13))</f>
        <v>1601.8516903266909</v>
      </c>
      <c r="S28" s="47"/>
      <c r="T28" s="48">
        <f t="shared" si="4"/>
        <v>35.000000000000853</v>
      </c>
      <c r="U28" s="48"/>
      <c r="V28" t="str">
        <f t="shared" si="7"/>
        <v/>
      </c>
      <c r="W28">
        <f t="shared" si="3"/>
        <v>0</v>
      </c>
      <c r="X28" s="27">
        <f t="shared" si="5"/>
        <v>132724.85434135117</v>
      </c>
      <c r="Y28" s="28">
        <f t="shared" si="6"/>
        <v>0</v>
      </c>
    </row>
    <row r="29" spans="2:25">
      <c r="B29" s="26">
        <v>21</v>
      </c>
      <c r="C29" s="43">
        <f t="shared" si="1"/>
        <v>134326.70603167787</v>
      </c>
      <c r="D29" s="43"/>
      <c r="E29" s="26">
        <v>2019</v>
      </c>
      <c r="F29" s="8">
        <v>44261</v>
      </c>
      <c r="G29" s="39" t="s">
        <v>0</v>
      </c>
      <c r="H29" s="44">
        <v>111.71</v>
      </c>
      <c r="I29" s="44"/>
      <c r="J29" s="26">
        <v>14</v>
      </c>
      <c r="K29" s="45">
        <f t="shared" si="0"/>
        <v>2686.5341206335574</v>
      </c>
      <c r="L29" s="46"/>
      <c r="M29" s="6">
        <f>IF(J29="","",(K29/J29)/LOOKUP(RIGHT($D$2,3),定数!$A$6:$A$13,定数!$B$6:$B$13))</f>
        <v>1.9189529433096839</v>
      </c>
      <c r="N29" s="26">
        <v>2019</v>
      </c>
      <c r="O29" s="8">
        <v>44263</v>
      </c>
      <c r="P29" s="44">
        <v>111.492</v>
      </c>
      <c r="Q29" s="44"/>
      <c r="R29" s="47">
        <f>IF(P29="","",T29*M29*LOOKUP(RIGHT($D$2,3),定数!$A$6:$A$13,定数!$B$6:$B$13))</f>
        <v>4183.3174164149059</v>
      </c>
      <c r="S29" s="47"/>
      <c r="T29" s="48">
        <f t="shared" si="4"/>
        <v>21.799999999998931</v>
      </c>
      <c r="U29" s="48"/>
      <c r="V29" t="str">
        <f t="shared" si="7"/>
        <v/>
      </c>
      <c r="W29">
        <f t="shared" si="3"/>
        <v>0</v>
      </c>
      <c r="X29" s="27">
        <f t="shared" si="5"/>
        <v>134326.70603167787</v>
      </c>
      <c r="Y29" s="28">
        <f t="shared" si="6"/>
        <v>0</v>
      </c>
    </row>
    <row r="30" spans="2:25">
      <c r="B30" s="26">
        <v>22</v>
      </c>
      <c r="C30" s="43">
        <f t="shared" si="1"/>
        <v>138510.02344809278</v>
      </c>
      <c r="D30" s="43"/>
      <c r="E30" s="26">
        <v>2019</v>
      </c>
      <c r="F30" s="8">
        <v>44332</v>
      </c>
      <c r="G30" s="39" t="s">
        <v>1</v>
      </c>
      <c r="H30" s="44">
        <v>109.78</v>
      </c>
      <c r="I30" s="44"/>
      <c r="J30" s="26">
        <v>66</v>
      </c>
      <c r="K30" s="45">
        <f t="shared" si="0"/>
        <v>2770.2004689618557</v>
      </c>
      <c r="L30" s="46"/>
      <c r="M30" s="6">
        <f>IF(J30="","",(K30/J30)/LOOKUP(RIGHT($D$2,3),定数!$A$6:$A$13,定数!$B$6:$B$13))</f>
        <v>0.41972734378209936</v>
      </c>
      <c r="N30" s="26">
        <v>2019</v>
      </c>
      <c r="O30" s="8">
        <v>44337</v>
      </c>
      <c r="P30" s="44">
        <v>110.23</v>
      </c>
      <c r="Q30" s="44"/>
      <c r="R30" s="47">
        <f>IF(P30="","",T30*M30*LOOKUP(RIGHT($D$2,3),定数!$A$6:$A$13,定数!$B$6:$B$13))</f>
        <v>1888.773047019459</v>
      </c>
      <c r="S30" s="47"/>
      <c r="T30" s="48">
        <f t="shared" si="4"/>
        <v>45.000000000000284</v>
      </c>
      <c r="U30" s="48"/>
      <c r="V30" t="str">
        <f t="shared" si="7"/>
        <v/>
      </c>
      <c r="W30">
        <f t="shared" si="3"/>
        <v>0</v>
      </c>
      <c r="X30" s="27">
        <f t="shared" si="5"/>
        <v>138510.02344809278</v>
      </c>
      <c r="Y30" s="28">
        <f t="shared" si="6"/>
        <v>0</v>
      </c>
    </row>
    <row r="31" spans="2:25">
      <c r="B31" s="26">
        <v>23</v>
      </c>
      <c r="C31" s="43">
        <f t="shared" si="1"/>
        <v>140398.79649511224</v>
      </c>
      <c r="D31" s="43"/>
      <c r="E31" s="26">
        <v>2019</v>
      </c>
      <c r="F31" s="8">
        <v>44338</v>
      </c>
      <c r="G31" s="39" t="s">
        <v>0</v>
      </c>
      <c r="H31" s="44">
        <v>110.426</v>
      </c>
      <c r="I31" s="44"/>
      <c r="J31" s="26">
        <v>23</v>
      </c>
      <c r="K31" s="45">
        <f t="shared" si="0"/>
        <v>2807.9759299022448</v>
      </c>
      <c r="L31" s="46"/>
      <c r="M31" s="6">
        <f>IF(J31="","",(K31/J31)/LOOKUP(RIGHT($D$2,3),定数!$A$6:$A$13,定数!$B$6:$B$13))</f>
        <v>1.2208590999574978</v>
      </c>
      <c r="N31" s="26">
        <v>2019</v>
      </c>
      <c r="O31" s="8">
        <v>44338</v>
      </c>
      <c r="P31" s="44">
        <v>110.283</v>
      </c>
      <c r="Q31" s="44"/>
      <c r="R31" s="47">
        <f>IF(P31="","",T31*M31*LOOKUP(RIGHT($D$2,3),定数!$A$6:$A$13,定数!$B$6:$B$13))</f>
        <v>1745.8285129392302</v>
      </c>
      <c r="S31" s="47"/>
      <c r="T31" s="48">
        <f t="shared" si="4"/>
        <v>14.300000000000068</v>
      </c>
      <c r="U31" s="48"/>
      <c r="V31" t="str">
        <f t="shared" si="7"/>
        <v/>
      </c>
      <c r="W31">
        <f t="shared" si="3"/>
        <v>0</v>
      </c>
      <c r="X31" s="27">
        <f t="shared" si="5"/>
        <v>140398.79649511224</v>
      </c>
      <c r="Y31" s="28">
        <f t="shared" si="6"/>
        <v>0</v>
      </c>
    </row>
    <row r="32" spans="2:25">
      <c r="B32" s="26">
        <v>24</v>
      </c>
      <c r="C32" s="43">
        <f t="shared" si="1"/>
        <v>142144.62500805146</v>
      </c>
      <c r="D32" s="43"/>
      <c r="E32" s="26">
        <v>2019</v>
      </c>
      <c r="F32" s="8">
        <v>44352</v>
      </c>
      <c r="G32" s="39" t="s">
        <v>1</v>
      </c>
      <c r="H32" s="44">
        <v>108.34</v>
      </c>
      <c r="I32" s="44"/>
      <c r="J32" s="26">
        <v>56</v>
      </c>
      <c r="K32" s="45">
        <f t="shared" si="0"/>
        <v>2842.8925001610291</v>
      </c>
      <c r="L32" s="46"/>
      <c r="M32" s="6">
        <f>IF(J32="","",(K32/J32)/LOOKUP(RIGHT($D$2,3),定数!$A$6:$A$13,定数!$B$6:$B$13))</f>
        <v>0.50765937502875524</v>
      </c>
      <c r="N32" s="26">
        <v>2019</v>
      </c>
      <c r="O32" s="8">
        <v>44357</v>
      </c>
      <c r="P32" s="44">
        <v>108.652</v>
      </c>
      <c r="Q32" s="44"/>
      <c r="R32" s="47">
        <f>IF(P32="","",T32*M32*LOOKUP(RIGHT($D$2,3),定数!$A$6:$A$13,定数!$B$6:$B$13))</f>
        <v>1583.8972500897044</v>
      </c>
      <c r="S32" s="47"/>
      <c r="T32" s="48">
        <f t="shared" si="4"/>
        <v>31.199999999999761</v>
      </c>
      <c r="U32" s="48"/>
      <c r="V32" t="str">
        <f t="shared" si="7"/>
        <v/>
      </c>
      <c r="W32">
        <f t="shared" si="3"/>
        <v>0</v>
      </c>
      <c r="X32" s="27">
        <f t="shared" si="5"/>
        <v>142144.62500805146</v>
      </c>
      <c r="Y32" s="28">
        <f t="shared" si="6"/>
        <v>0</v>
      </c>
    </row>
    <row r="33" spans="2:25">
      <c r="B33" s="26">
        <v>25</v>
      </c>
      <c r="C33" s="43">
        <f t="shared" si="1"/>
        <v>143728.52225814117</v>
      </c>
      <c r="D33" s="43"/>
      <c r="E33" s="26">
        <v>2019</v>
      </c>
      <c r="F33" s="8">
        <v>44459</v>
      </c>
      <c r="G33" s="39" t="s">
        <v>0</v>
      </c>
      <c r="H33" s="44">
        <v>107.77</v>
      </c>
      <c r="I33" s="44"/>
      <c r="J33" s="26">
        <v>38</v>
      </c>
      <c r="K33" s="45">
        <f t="shared" si="0"/>
        <v>2874.5704451628235</v>
      </c>
      <c r="L33" s="46"/>
      <c r="M33" s="6">
        <f>IF(J33="","",(K33/J33)/LOOKUP(RIGHT($D$2,3),定数!$A$6:$A$13,定数!$B$6:$B$13))</f>
        <v>0.75646590662179558</v>
      </c>
      <c r="N33" s="26">
        <v>2019</v>
      </c>
      <c r="O33" s="8">
        <v>44462</v>
      </c>
      <c r="P33" s="44">
        <v>107.36</v>
      </c>
      <c r="Q33" s="44"/>
      <c r="R33" s="47">
        <f>IF(P33="","",T33*M33*LOOKUP(RIGHT($D$2,3),定数!$A$6:$A$13,定数!$B$6:$B$13))</f>
        <v>3101.5102171493359</v>
      </c>
      <c r="S33" s="47"/>
      <c r="T33" s="48">
        <f t="shared" si="4"/>
        <v>40.999999999999659</v>
      </c>
      <c r="U33" s="48"/>
      <c r="V33" t="str">
        <f t="shared" si="7"/>
        <v/>
      </c>
      <c r="W33">
        <f t="shared" si="3"/>
        <v>0</v>
      </c>
      <c r="X33" s="27">
        <f t="shared" si="5"/>
        <v>143728.52225814117</v>
      </c>
      <c r="Y33" s="28">
        <f t="shared" si="6"/>
        <v>0</v>
      </c>
    </row>
    <row r="34" spans="2:25">
      <c r="B34" s="26">
        <v>26</v>
      </c>
      <c r="C34" s="43">
        <f t="shared" si="1"/>
        <v>146830.0324752905</v>
      </c>
      <c r="D34" s="43"/>
      <c r="E34" s="26">
        <v>2019</v>
      </c>
      <c r="F34" s="8">
        <v>44470</v>
      </c>
      <c r="G34" s="40" t="s">
        <v>0</v>
      </c>
      <c r="H34" s="44">
        <v>108.19</v>
      </c>
      <c r="I34" s="44"/>
      <c r="J34" s="26">
        <v>25</v>
      </c>
      <c r="K34" s="45">
        <f t="shared" si="0"/>
        <v>2936.60064950581</v>
      </c>
      <c r="L34" s="46"/>
      <c r="M34" s="6">
        <f>IF(J34="","",(K34/J34)/LOOKUP(RIGHT($D$2,3),定数!$A$6:$A$13,定数!$B$6:$B$13))</f>
        <v>1.174640259802324</v>
      </c>
      <c r="N34" s="40">
        <v>2019</v>
      </c>
      <c r="O34" s="8">
        <v>44470</v>
      </c>
      <c r="P34" s="44">
        <v>108.05</v>
      </c>
      <c r="Q34" s="44"/>
      <c r="R34" s="47">
        <f>IF(P34="","",T34*M34*LOOKUP(RIGHT($D$2,3),定数!$A$6:$A$13,定数!$B$6:$B$13))</f>
        <v>1644.4963637232604</v>
      </c>
      <c r="S34" s="47"/>
      <c r="T34" s="48">
        <f t="shared" si="4"/>
        <v>14.000000000000057</v>
      </c>
      <c r="U34" s="48"/>
      <c r="V34" t="str">
        <f t="shared" si="7"/>
        <v/>
      </c>
      <c r="W34">
        <f t="shared" si="3"/>
        <v>0</v>
      </c>
      <c r="X34" s="27">
        <f t="shared" si="5"/>
        <v>146830.0324752905</v>
      </c>
      <c r="Y34" s="28">
        <f t="shared" si="6"/>
        <v>0</v>
      </c>
    </row>
    <row r="35" spans="2:25">
      <c r="B35" s="26">
        <v>27</v>
      </c>
      <c r="C35" s="43">
        <f t="shared" si="1"/>
        <v>148474.52883901377</v>
      </c>
      <c r="D35" s="43"/>
      <c r="E35" s="40">
        <v>2019</v>
      </c>
      <c r="F35" s="8">
        <v>44473</v>
      </c>
      <c r="G35" s="40" t="s">
        <v>1</v>
      </c>
      <c r="H35" s="44">
        <v>106.925</v>
      </c>
      <c r="I35" s="44"/>
      <c r="J35" s="26">
        <v>36</v>
      </c>
      <c r="K35" s="45">
        <f>IF(J35="","",C35*0.02)</f>
        <v>2969.4905767802757</v>
      </c>
      <c r="L35" s="46"/>
      <c r="M35" s="6">
        <f>IF(J35="","",(K35/J35)/LOOKUP(RIGHT($D$2,3),定数!$A$6:$A$13,定数!$B$6:$B$13))</f>
        <v>0.82485849355007657</v>
      </c>
      <c r="N35" s="40">
        <v>2019</v>
      </c>
      <c r="O35" s="8">
        <v>44476</v>
      </c>
      <c r="P35" s="44">
        <v>107.191</v>
      </c>
      <c r="Q35" s="44"/>
      <c r="R35" s="47">
        <f>IF(P35="","",T35*M35*LOOKUP(RIGHT($D$2,3),定数!$A$6:$A$13,定数!$B$6:$B$13))</f>
        <v>2194.1235928432475</v>
      </c>
      <c r="S35" s="47"/>
      <c r="T35" s="48">
        <f t="shared" si="4"/>
        <v>26.600000000000534</v>
      </c>
      <c r="U35" s="48"/>
      <c r="V35" t="str">
        <f t="shared" si="7"/>
        <v/>
      </c>
      <c r="W35">
        <f t="shared" si="3"/>
        <v>0</v>
      </c>
      <c r="X35" s="27">
        <f t="shared" si="5"/>
        <v>148474.52883901377</v>
      </c>
      <c r="Y35" s="28">
        <f t="shared" si="6"/>
        <v>0</v>
      </c>
    </row>
    <row r="36" spans="2:25">
      <c r="B36" s="26">
        <v>28</v>
      </c>
      <c r="C36" s="43">
        <f t="shared" si="1"/>
        <v>150668.65243185702</v>
      </c>
      <c r="D36" s="43"/>
      <c r="E36" s="40">
        <v>2019</v>
      </c>
      <c r="F36" s="8">
        <v>44498</v>
      </c>
      <c r="G36" s="40" t="s">
        <v>0</v>
      </c>
      <c r="H36" s="44">
        <v>108.93899999999999</v>
      </c>
      <c r="I36" s="44"/>
      <c r="J36" s="26">
        <v>6</v>
      </c>
      <c r="K36" s="45">
        <f>IF(J36="","",C36*0.02)</f>
        <v>3013.3730486371405</v>
      </c>
      <c r="L36" s="46"/>
      <c r="M36" s="6">
        <f>IF(J36="","",(K36/J36)/LOOKUP(RIGHT($D$2,3),定数!$A$6:$A$13,定数!$B$6:$B$13))</f>
        <v>5.0222884143952342</v>
      </c>
      <c r="N36" s="40">
        <v>2019</v>
      </c>
      <c r="O36" s="8">
        <v>44498</v>
      </c>
      <c r="P36" s="44">
        <v>108.875</v>
      </c>
      <c r="Q36" s="44"/>
      <c r="R36" s="47">
        <f>IF(P36="","",T36*M36*LOOKUP(RIGHT($D$2,3),定数!$A$6:$A$13,定数!$B$6:$B$13))</f>
        <v>3214.2645852125961</v>
      </c>
      <c r="S36" s="47"/>
      <c r="T36" s="48">
        <f t="shared" si="4"/>
        <v>6.3999999999992951</v>
      </c>
      <c r="U36" s="48"/>
      <c r="V36" t="str">
        <f t="shared" si="7"/>
        <v/>
      </c>
      <c r="W36">
        <f t="shared" si="3"/>
        <v>0</v>
      </c>
      <c r="X36" s="27">
        <f t="shared" si="5"/>
        <v>150668.65243185702</v>
      </c>
      <c r="Y36" s="28">
        <f t="shared" si="6"/>
        <v>0</v>
      </c>
    </row>
    <row r="37" spans="2:25">
      <c r="B37" s="26">
        <v>29</v>
      </c>
      <c r="C37" s="43">
        <f t="shared" si="1"/>
        <v>153882.91701706962</v>
      </c>
      <c r="D37" s="43"/>
      <c r="E37" s="40">
        <v>2019</v>
      </c>
      <c r="F37" s="8">
        <v>44501</v>
      </c>
      <c r="G37" s="40" t="s">
        <v>1</v>
      </c>
      <c r="H37" s="44">
        <v>108.06</v>
      </c>
      <c r="I37" s="44"/>
      <c r="J37" s="26">
        <v>14</v>
      </c>
      <c r="K37" s="45">
        <f t="shared" si="0"/>
        <v>3077.6583403413924</v>
      </c>
      <c r="L37" s="46"/>
      <c r="M37" s="6">
        <f>IF(J37="","",(K37/J37)/LOOKUP(RIGHT($D$2,3),定数!$A$6:$A$13,定数!$B$6:$B$13))</f>
        <v>2.1983273859581374</v>
      </c>
      <c r="N37" s="40">
        <v>2019</v>
      </c>
      <c r="O37" s="8">
        <v>44501</v>
      </c>
      <c r="P37" s="44">
        <v>108.15</v>
      </c>
      <c r="Q37" s="44"/>
      <c r="R37" s="47">
        <f>IF(P37="","",T37*M37*LOOKUP(RIGHT($D$2,3),定数!$A$6:$A$13,定数!$B$6:$B$13))</f>
        <v>1978.4946473623986</v>
      </c>
      <c r="S37" s="47"/>
      <c r="T37" s="48">
        <f t="shared" si="4"/>
        <v>9.0000000000003411</v>
      </c>
      <c r="U37" s="48"/>
      <c r="V37" t="str">
        <f t="shared" si="7"/>
        <v/>
      </c>
      <c r="W37">
        <f t="shared" si="3"/>
        <v>0</v>
      </c>
      <c r="X37" s="27">
        <f t="shared" si="5"/>
        <v>153882.91701706962</v>
      </c>
      <c r="Y37" s="28">
        <f t="shared" si="6"/>
        <v>0</v>
      </c>
    </row>
    <row r="38" spans="2:25">
      <c r="B38" s="26">
        <v>30</v>
      </c>
      <c r="C38" s="43">
        <f t="shared" si="1"/>
        <v>155861.411664432</v>
      </c>
      <c r="D38" s="43"/>
      <c r="E38" s="40">
        <v>2019</v>
      </c>
      <c r="F38" s="8">
        <v>44514</v>
      </c>
      <c r="G38" s="40" t="s">
        <v>1</v>
      </c>
      <c r="H38" s="44">
        <v>108.45</v>
      </c>
      <c r="I38" s="44"/>
      <c r="J38" s="26">
        <v>9</v>
      </c>
      <c r="K38" s="45">
        <f t="shared" si="0"/>
        <v>3117.2282332886402</v>
      </c>
      <c r="L38" s="46"/>
      <c r="M38" s="6">
        <f>IF(J38="","",(K38/J38)/LOOKUP(RIGHT($D$2,3),定数!$A$6:$A$13,定数!$B$6:$B$13))</f>
        <v>3.463586925876267</v>
      </c>
      <c r="N38" s="40">
        <v>2019</v>
      </c>
      <c r="O38" s="8">
        <v>44515</v>
      </c>
      <c r="P38" s="44">
        <v>108.56</v>
      </c>
      <c r="Q38" s="44"/>
      <c r="R38" s="47">
        <f>IF(P38="","",T38*M38*LOOKUP(RIGHT($D$2,3),定数!$A$6:$A$13,定数!$B$6:$B$13))</f>
        <v>3809.9456184638739</v>
      </c>
      <c r="S38" s="47"/>
      <c r="T38" s="48">
        <f t="shared" si="4"/>
        <v>10.999999999999943</v>
      </c>
      <c r="U38" s="48"/>
      <c r="V38" t="str">
        <f t="shared" si="7"/>
        <v/>
      </c>
      <c r="W38">
        <f t="shared" si="3"/>
        <v>0</v>
      </c>
      <c r="X38" s="27">
        <f t="shared" si="5"/>
        <v>155861.411664432</v>
      </c>
      <c r="Y38" s="28">
        <f t="shared" si="6"/>
        <v>0</v>
      </c>
    </row>
    <row r="39" spans="2:25">
      <c r="B39" s="26">
        <v>31</v>
      </c>
      <c r="C39" s="43">
        <f t="shared" si="1"/>
        <v>159671.35728289589</v>
      </c>
      <c r="D39" s="43"/>
      <c r="E39" s="40">
        <v>2019</v>
      </c>
      <c r="F39" s="8">
        <v>44532</v>
      </c>
      <c r="G39" s="41" t="s">
        <v>0</v>
      </c>
      <c r="H39" s="44">
        <v>109.54</v>
      </c>
      <c r="I39" s="44"/>
      <c r="J39" s="26">
        <v>15</v>
      </c>
      <c r="K39" s="45">
        <f t="shared" si="0"/>
        <v>3193.4271456579177</v>
      </c>
      <c r="L39" s="46"/>
      <c r="M39" s="6">
        <f>IF(J39="","",(K39/J39)/LOOKUP(RIGHT($D$2,3),定数!$A$6:$A$13,定数!$B$6:$B$13))</f>
        <v>2.1289514304386117</v>
      </c>
      <c r="N39" s="40">
        <v>2019</v>
      </c>
      <c r="O39" s="8">
        <v>44532</v>
      </c>
      <c r="P39" s="44">
        <v>109.46</v>
      </c>
      <c r="Q39" s="44"/>
      <c r="R39" s="47">
        <f>IF(P39="","",T39*M39*LOOKUP(RIGHT($D$2,3),定数!$A$6:$A$13,定数!$B$6:$B$13))</f>
        <v>1703.1611443511554</v>
      </c>
      <c r="S39" s="47"/>
      <c r="T39" s="48">
        <f t="shared" si="4"/>
        <v>8.0000000000012506</v>
      </c>
      <c r="U39" s="48"/>
      <c r="V39" t="str">
        <f t="shared" si="7"/>
        <v/>
      </c>
      <c r="W39">
        <f t="shared" si="3"/>
        <v>0</v>
      </c>
      <c r="X39" s="27">
        <f t="shared" si="5"/>
        <v>159671.35728289589</v>
      </c>
      <c r="Y39" s="28">
        <f t="shared" si="6"/>
        <v>0</v>
      </c>
    </row>
    <row r="40" spans="2:25">
      <c r="B40" s="26">
        <v>32</v>
      </c>
      <c r="C40" s="43">
        <f t="shared" si="1"/>
        <v>161374.51842724704</v>
      </c>
      <c r="D40" s="43"/>
      <c r="E40" s="41">
        <v>2019</v>
      </c>
      <c r="F40" s="8">
        <v>44534</v>
      </c>
      <c r="G40" s="42" t="s">
        <v>1</v>
      </c>
      <c r="H40" s="44">
        <v>108.8</v>
      </c>
      <c r="I40" s="44"/>
      <c r="J40" s="26">
        <v>26</v>
      </c>
      <c r="K40" s="45">
        <f>IF(J40="","",C40*0.02)</f>
        <v>3227.4903685449408</v>
      </c>
      <c r="L40" s="46"/>
      <c r="M40" s="6">
        <f>IF(J40="","",(K40/J40)/LOOKUP(RIGHT($D$2,3),定数!$A$6:$A$13,定数!$B$6:$B$13))</f>
        <v>1.2413424494403618</v>
      </c>
      <c r="N40" s="41">
        <v>2019</v>
      </c>
      <c r="O40" s="8">
        <v>44536</v>
      </c>
      <c r="P40" s="44">
        <v>108.54</v>
      </c>
      <c r="Q40" s="44"/>
      <c r="R40" s="47">
        <f>IF(P40="","",T40*M40*LOOKUP(RIGHT($D$2,3),定数!$A$6:$A$13,定数!$B$6:$B$13))</f>
        <v>-3227.490368544828</v>
      </c>
      <c r="S40" s="47"/>
      <c r="T40" s="48">
        <f t="shared" si="4"/>
        <v>-25.999999999999091</v>
      </c>
      <c r="U40" s="48"/>
      <c r="V40" t="str">
        <f t="shared" si="7"/>
        <v/>
      </c>
      <c r="W40">
        <f t="shared" si="3"/>
        <v>1</v>
      </c>
      <c r="X40" s="27">
        <f t="shared" si="5"/>
        <v>161374.51842724704</v>
      </c>
      <c r="Y40" s="28">
        <f t="shared" si="6"/>
        <v>0</v>
      </c>
    </row>
    <row r="41" spans="2:25">
      <c r="B41" s="26">
        <v>33</v>
      </c>
      <c r="C41" s="43">
        <f t="shared" si="1"/>
        <v>158147.02805870221</v>
      </c>
      <c r="D41" s="43"/>
      <c r="E41" s="41">
        <v>2020</v>
      </c>
      <c r="F41" s="8">
        <v>44230</v>
      </c>
      <c r="G41" s="42" t="s">
        <v>1</v>
      </c>
      <c r="H41" s="44">
        <v>108.69</v>
      </c>
      <c r="I41" s="44"/>
      <c r="J41" s="26">
        <v>23</v>
      </c>
      <c r="K41" s="45">
        <f t="shared" ref="K41:K72" si="8">IF(J41="","",C41*0.02)</f>
        <v>3162.9405611740444</v>
      </c>
      <c r="L41" s="46"/>
      <c r="M41" s="6">
        <f>IF(J41="","",(K41/J41)/LOOKUP(RIGHT($D$2,3),定数!$A$6:$A$13,定数!$B$6:$B$13))</f>
        <v>1.3751915483365411</v>
      </c>
      <c r="N41" s="41">
        <v>2020</v>
      </c>
      <c r="O41" s="8">
        <v>44231</v>
      </c>
      <c r="P41" s="44">
        <v>108.91</v>
      </c>
      <c r="Q41" s="44"/>
      <c r="R41" s="47">
        <f>IF(P41="","",T41*M41*LOOKUP(RIGHT($D$2,3),定数!$A$6:$A$13,定数!$B$6:$B$13))</f>
        <v>3025.4214063403747</v>
      </c>
      <c r="S41" s="47"/>
      <c r="T41" s="48">
        <f t="shared" si="4"/>
        <v>21.999999999999886</v>
      </c>
      <c r="U41" s="48"/>
      <c r="V41" t="str">
        <f t="shared" si="7"/>
        <v/>
      </c>
      <c r="W41">
        <f t="shared" si="3"/>
        <v>0</v>
      </c>
      <c r="X41" s="27">
        <f t="shared" si="5"/>
        <v>161374.51842724704</v>
      </c>
      <c r="Y41" s="28">
        <f t="shared" si="6"/>
        <v>1.9999999999999241E-2</v>
      </c>
    </row>
    <row r="42" spans="2:25">
      <c r="B42" s="26">
        <v>34</v>
      </c>
      <c r="C42" s="43">
        <f t="shared" si="1"/>
        <v>161172.44946504259</v>
      </c>
      <c r="D42" s="43"/>
      <c r="E42" s="41">
        <v>2020</v>
      </c>
      <c r="F42" s="8">
        <v>44324</v>
      </c>
      <c r="G42" s="42" t="s">
        <v>1</v>
      </c>
      <c r="H42" s="44">
        <v>106.66</v>
      </c>
      <c r="I42" s="44"/>
      <c r="J42" s="26">
        <v>48</v>
      </c>
      <c r="K42" s="45">
        <f t="shared" si="8"/>
        <v>3223.4489893008517</v>
      </c>
      <c r="L42" s="46"/>
      <c r="M42" s="6">
        <f>IF(J42="","",(K42/J42)/LOOKUP(RIGHT($D$2,3),定数!$A$6:$A$13,定数!$B$6:$B$13))</f>
        <v>0.6715518727710108</v>
      </c>
      <c r="N42" s="41">
        <v>2020</v>
      </c>
      <c r="O42" s="8">
        <v>44327</v>
      </c>
      <c r="P42" s="44">
        <v>107.05</v>
      </c>
      <c r="Q42" s="44"/>
      <c r="R42" s="47">
        <f>IF(P42="","",T42*M42*LOOKUP(RIGHT($D$2,3),定数!$A$6:$A$13,定数!$B$6:$B$13))</f>
        <v>2619.0523038069459</v>
      </c>
      <c r="S42" s="47"/>
      <c r="T42" s="48">
        <f t="shared" si="4"/>
        <v>39.000000000000057</v>
      </c>
      <c r="U42" s="48"/>
      <c r="V42" t="str">
        <f t="shared" si="7"/>
        <v/>
      </c>
      <c r="W42">
        <f t="shared" si="3"/>
        <v>0</v>
      </c>
      <c r="X42" s="27">
        <f t="shared" si="5"/>
        <v>161374.51842724704</v>
      </c>
      <c r="Y42" s="28">
        <f t="shared" si="6"/>
        <v>1.2521739130427756E-3</v>
      </c>
    </row>
    <row r="43" spans="2:25">
      <c r="B43" s="26">
        <v>35</v>
      </c>
      <c r="C43" s="43">
        <f t="shared" si="1"/>
        <v>163791.50176884953</v>
      </c>
      <c r="D43" s="43"/>
      <c r="E43" s="26"/>
      <c r="F43" s="8"/>
      <c r="G43" s="26"/>
      <c r="H43" s="44"/>
      <c r="I43" s="44"/>
      <c r="J43" s="26"/>
      <c r="K43" s="45" t="str">
        <f t="shared" si="8"/>
        <v/>
      </c>
      <c r="L43" s="46"/>
      <c r="M43" s="6" t="str">
        <f>IF(J43="","",(K43/J43)/LOOKUP(RIGHT($D$2,3),定数!$A$6:$A$13,定数!$B$6:$B$13))</f>
        <v/>
      </c>
      <c r="N43" s="26"/>
      <c r="O43" s="8"/>
      <c r="P43" s="44"/>
      <c r="Q43" s="44"/>
      <c r="R43" s="47" t="str">
        <f>IF(P43="","",T43*M43*LOOKUP(RIGHT($D$2,3),定数!$A$6:$A$13,定数!$B$6:$B$13))</f>
        <v/>
      </c>
      <c r="S43" s="47"/>
      <c r="T43" s="48" t="str">
        <f t="shared" si="4"/>
        <v/>
      </c>
      <c r="U43" s="48"/>
      <c r="V43" t="str">
        <f t="shared" si="7"/>
        <v/>
      </c>
      <c r="W43" t="str">
        <f t="shared" si="3"/>
        <v/>
      </c>
      <c r="X43" s="27">
        <f t="shared" si="5"/>
        <v>163791.50176884953</v>
      </c>
      <c r="Y43" s="28">
        <f t="shared" si="6"/>
        <v>0</v>
      </c>
    </row>
    <row r="44" spans="2:25">
      <c r="B44" s="26">
        <v>36</v>
      </c>
      <c r="C44" s="43" t="str">
        <f t="shared" si="1"/>
        <v/>
      </c>
      <c r="D44" s="43"/>
      <c r="E44" s="26"/>
      <c r="F44" s="8"/>
      <c r="G44" s="26"/>
      <c r="H44" s="44"/>
      <c r="I44" s="44"/>
      <c r="J44" s="26"/>
      <c r="K44" s="45" t="str">
        <f t="shared" si="8"/>
        <v/>
      </c>
      <c r="L44" s="46"/>
      <c r="M44" s="6" t="str">
        <f>IF(J44="","",(K44/J44)/LOOKUP(RIGHT($D$2,3),定数!$A$6:$A$13,定数!$B$6:$B$13))</f>
        <v/>
      </c>
      <c r="N44" s="26"/>
      <c r="O44" s="8"/>
      <c r="P44" s="44"/>
      <c r="Q44" s="44"/>
      <c r="R44" s="47" t="str">
        <f>IF(P44="","",T44*M44*LOOKUP(RIGHT($D$2,3),定数!$A$6:$A$13,定数!$B$6:$B$13))</f>
        <v/>
      </c>
      <c r="S44" s="47"/>
      <c r="T44" s="48" t="str">
        <f t="shared" si="4"/>
        <v/>
      </c>
      <c r="U44" s="48"/>
      <c r="V44" t="str">
        <f t="shared" si="7"/>
        <v/>
      </c>
      <c r="W44" t="str">
        <f t="shared" si="3"/>
        <v/>
      </c>
      <c r="X44" s="27" t="str">
        <f t="shared" si="5"/>
        <v/>
      </c>
      <c r="Y44" s="28" t="str">
        <f t="shared" si="6"/>
        <v/>
      </c>
    </row>
    <row r="45" spans="2:25">
      <c r="B45" s="26">
        <v>37</v>
      </c>
      <c r="C45" s="43" t="str">
        <f t="shared" si="1"/>
        <v/>
      </c>
      <c r="D45" s="43"/>
      <c r="E45" s="26"/>
      <c r="F45" s="8"/>
      <c r="G45" s="26"/>
      <c r="H45" s="44"/>
      <c r="I45" s="44"/>
      <c r="J45" s="26"/>
      <c r="K45" s="45" t="str">
        <f t="shared" si="8"/>
        <v/>
      </c>
      <c r="L45" s="46"/>
      <c r="M45" s="6" t="str">
        <f>IF(J45="","",(K45/J45)/LOOKUP(RIGHT($D$2,3),定数!$A$6:$A$13,定数!$B$6:$B$13))</f>
        <v/>
      </c>
      <c r="N45" s="26"/>
      <c r="O45" s="8"/>
      <c r="P45" s="44"/>
      <c r="Q45" s="44"/>
      <c r="R45" s="47" t="str">
        <f>IF(P45="","",T45*M45*LOOKUP(RIGHT($D$2,3),定数!$A$6:$A$13,定数!$B$6:$B$13))</f>
        <v/>
      </c>
      <c r="S45" s="47"/>
      <c r="T45" s="48" t="str">
        <f t="shared" si="4"/>
        <v/>
      </c>
      <c r="U45" s="48"/>
      <c r="V45" t="str">
        <f t="shared" si="7"/>
        <v/>
      </c>
      <c r="W45" t="str">
        <f t="shared" si="3"/>
        <v/>
      </c>
      <c r="X45" s="27" t="str">
        <f t="shared" si="5"/>
        <v/>
      </c>
      <c r="Y45" s="28" t="str">
        <f t="shared" si="6"/>
        <v/>
      </c>
    </row>
    <row r="46" spans="2:25">
      <c r="B46" s="26">
        <v>38</v>
      </c>
      <c r="C46" s="43" t="str">
        <f t="shared" si="1"/>
        <v/>
      </c>
      <c r="D46" s="43"/>
      <c r="E46" s="26"/>
      <c r="F46" s="8"/>
      <c r="G46" s="26"/>
      <c r="H46" s="44"/>
      <c r="I46" s="44"/>
      <c r="J46" s="26"/>
      <c r="K46" s="45" t="str">
        <f t="shared" si="8"/>
        <v/>
      </c>
      <c r="L46" s="46"/>
      <c r="M46" s="6" t="str">
        <f>IF(J46="","",(K46/J46)/LOOKUP(RIGHT($D$2,3),定数!$A$6:$A$13,定数!$B$6:$B$13))</f>
        <v/>
      </c>
      <c r="N46" s="26"/>
      <c r="O46" s="8"/>
      <c r="P46" s="44"/>
      <c r="Q46" s="44"/>
      <c r="R46" s="47" t="str">
        <f>IF(P46="","",T46*M46*LOOKUP(RIGHT($D$2,3),定数!$A$6:$A$13,定数!$B$6:$B$13))</f>
        <v/>
      </c>
      <c r="S46" s="47"/>
      <c r="T46" s="48" t="str">
        <f t="shared" si="4"/>
        <v/>
      </c>
      <c r="U46" s="48"/>
      <c r="V46" t="str">
        <f t="shared" si="7"/>
        <v/>
      </c>
      <c r="W46" t="str">
        <f t="shared" si="3"/>
        <v/>
      </c>
      <c r="X46" s="27" t="str">
        <f t="shared" si="5"/>
        <v/>
      </c>
      <c r="Y46" s="28" t="str">
        <f t="shared" si="6"/>
        <v/>
      </c>
    </row>
    <row r="47" spans="2:25">
      <c r="B47" s="26">
        <v>39</v>
      </c>
      <c r="C47" s="43" t="str">
        <f t="shared" si="1"/>
        <v/>
      </c>
      <c r="D47" s="43"/>
      <c r="E47" s="26"/>
      <c r="F47" s="8"/>
      <c r="G47" s="26"/>
      <c r="H47" s="44"/>
      <c r="I47" s="44"/>
      <c r="J47" s="26"/>
      <c r="K47" s="45" t="str">
        <f t="shared" si="8"/>
        <v/>
      </c>
      <c r="L47" s="46"/>
      <c r="M47" s="6" t="str">
        <f>IF(J47="","",(K47/J47)/LOOKUP(RIGHT($D$2,3),定数!$A$6:$A$13,定数!$B$6:$B$13))</f>
        <v/>
      </c>
      <c r="N47" s="26"/>
      <c r="O47" s="8"/>
      <c r="P47" s="44"/>
      <c r="Q47" s="44"/>
      <c r="R47" s="47" t="str">
        <f>IF(P47="","",T47*M47*LOOKUP(RIGHT($D$2,3),定数!$A$6:$A$13,定数!$B$6:$B$13))</f>
        <v/>
      </c>
      <c r="S47" s="47"/>
      <c r="T47" s="48" t="str">
        <f t="shared" si="4"/>
        <v/>
      </c>
      <c r="U47" s="48"/>
      <c r="V47" t="str">
        <f t="shared" si="7"/>
        <v/>
      </c>
      <c r="W47" t="str">
        <f t="shared" si="3"/>
        <v/>
      </c>
      <c r="X47" s="27" t="str">
        <f t="shared" si="5"/>
        <v/>
      </c>
      <c r="Y47" s="28" t="str">
        <f t="shared" si="6"/>
        <v/>
      </c>
    </row>
    <row r="48" spans="2:25">
      <c r="B48" s="26">
        <v>40</v>
      </c>
      <c r="C48" s="43" t="str">
        <f t="shared" si="1"/>
        <v/>
      </c>
      <c r="D48" s="43"/>
      <c r="E48" s="26"/>
      <c r="F48" s="8"/>
      <c r="G48" s="26"/>
      <c r="H48" s="44"/>
      <c r="I48" s="44"/>
      <c r="J48" s="26"/>
      <c r="K48" s="45" t="str">
        <f t="shared" si="8"/>
        <v/>
      </c>
      <c r="L48" s="46"/>
      <c r="M48" s="6" t="str">
        <f>IF(J48="","",(K48/J48)/LOOKUP(RIGHT($D$2,3),定数!$A$6:$A$13,定数!$B$6:$B$13))</f>
        <v/>
      </c>
      <c r="N48" s="26"/>
      <c r="O48" s="8"/>
      <c r="P48" s="44"/>
      <c r="Q48" s="44"/>
      <c r="R48" s="47" t="str">
        <f>IF(P48="","",T48*M48*LOOKUP(RIGHT($D$2,3),定数!$A$6:$A$13,定数!$B$6:$B$13))</f>
        <v/>
      </c>
      <c r="S48" s="47"/>
      <c r="T48" s="48" t="str">
        <f t="shared" si="4"/>
        <v/>
      </c>
      <c r="U48" s="48"/>
      <c r="V48" t="str">
        <f t="shared" si="7"/>
        <v/>
      </c>
      <c r="W48" t="str">
        <f t="shared" si="3"/>
        <v/>
      </c>
      <c r="X48" s="27" t="str">
        <f t="shared" si="5"/>
        <v/>
      </c>
      <c r="Y48" s="28" t="str">
        <f t="shared" si="6"/>
        <v/>
      </c>
    </row>
    <row r="49" spans="2:25">
      <c r="B49" s="26">
        <v>41</v>
      </c>
      <c r="C49" s="43" t="str">
        <f t="shared" si="1"/>
        <v/>
      </c>
      <c r="D49" s="43"/>
      <c r="E49" s="26"/>
      <c r="F49" s="8"/>
      <c r="G49" s="26"/>
      <c r="H49" s="44"/>
      <c r="I49" s="44"/>
      <c r="J49" s="26"/>
      <c r="K49" s="45" t="str">
        <f t="shared" si="8"/>
        <v/>
      </c>
      <c r="L49" s="46"/>
      <c r="M49" s="6" t="str">
        <f>IF(J49="","",(K49/J49)/LOOKUP(RIGHT($D$2,3),定数!$A$6:$A$13,定数!$B$6:$B$13))</f>
        <v/>
      </c>
      <c r="N49" s="26"/>
      <c r="O49" s="8"/>
      <c r="P49" s="44"/>
      <c r="Q49" s="44"/>
      <c r="R49" s="47" t="str">
        <f>IF(P49="","",T49*M49*LOOKUP(RIGHT($D$2,3),定数!$A$6:$A$13,定数!$B$6:$B$13))</f>
        <v/>
      </c>
      <c r="S49" s="47"/>
      <c r="T49" s="48" t="str">
        <f t="shared" si="4"/>
        <v/>
      </c>
      <c r="U49" s="48"/>
      <c r="V49" t="str">
        <f t="shared" si="7"/>
        <v/>
      </c>
      <c r="W49" t="str">
        <f t="shared" si="3"/>
        <v/>
      </c>
      <c r="X49" s="27" t="str">
        <f t="shared" si="5"/>
        <v/>
      </c>
      <c r="Y49" s="28" t="str">
        <f t="shared" si="6"/>
        <v/>
      </c>
    </row>
    <row r="50" spans="2:25">
      <c r="B50" s="26">
        <v>42</v>
      </c>
      <c r="C50" s="43" t="str">
        <f t="shared" si="1"/>
        <v/>
      </c>
      <c r="D50" s="43"/>
      <c r="E50" s="26"/>
      <c r="F50" s="8"/>
      <c r="G50" s="26"/>
      <c r="H50" s="44"/>
      <c r="I50" s="44"/>
      <c r="J50" s="26"/>
      <c r="K50" s="45" t="str">
        <f t="shared" si="8"/>
        <v/>
      </c>
      <c r="L50" s="46"/>
      <c r="M50" s="6" t="str">
        <f>IF(J50="","",(K50/J50)/LOOKUP(RIGHT($D$2,3),定数!$A$6:$A$13,定数!$B$6:$B$13))</f>
        <v/>
      </c>
      <c r="N50" s="26"/>
      <c r="O50" s="8"/>
      <c r="P50" s="44"/>
      <c r="Q50" s="44"/>
      <c r="R50" s="47" t="str">
        <f>IF(P50="","",T50*M50*LOOKUP(RIGHT($D$2,3),定数!$A$6:$A$13,定数!$B$6:$B$13))</f>
        <v/>
      </c>
      <c r="S50" s="47"/>
      <c r="T50" s="48" t="str">
        <f t="shared" si="4"/>
        <v/>
      </c>
      <c r="U50" s="48"/>
      <c r="V50" t="str">
        <f t="shared" si="7"/>
        <v/>
      </c>
      <c r="W50" t="str">
        <f t="shared" si="3"/>
        <v/>
      </c>
      <c r="X50" s="27" t="str">
        <f t="shared" si="5"/>
        <v/>
      </c>
      <c r="Y50" s="28" t="str">
        <f t="shared" si="6"/>
        <v/>
      </c>
    </row>
    <row r="51" spans="2:25">
      <c r="B51" s="26">
        <v>43</v>
      </c>
      <c r="C51" s="43" t="str">
        <f t="shared" si="1"/>
        <v/>
      </c>
      <c r="D51" s="43"/>
      <c r="E51" s="26"/>
      <c r="F51" s="8"/>
      <c r="G51" s="26"/>
      <c r="H51" s="44"/>
      <c r="I51" s="44"/>
      <c r="J51" s="26"/>
      <c r="K51" s="45" t="str">
        <f t="shared" si="8"/>
        <v/>
      </c>
      <c r="L51" s="46"/>
      <c r="M51" s="6" t="str">
        <f>IF(J51="","",(K51/J51)/LOOKUP(RIGHT($D$2,3),定数!$A$6:$A$13,定数!$B$6:$B$13))</f>
        <v/>
      </c>
      <c r="N51" s="26"/>
      <c r="O51" s="8"/>
      <c r="P51" s="44"/>
      <c r="Q51" s="44"/>
      <c r="R51" s="47" t="str">
        <f>IF(P51="","",T51*M51*LOOKUP(RIGHT($D$2,3),定数!$A$6:$A$13,定数!$B$6:$B$13))</f>
        <v/>
      </c>
      <c r="S51" s="47"/>
      <c r="T51" s="48" t="str">
        <f t="shared" si="4"/>
        <v/>
      </c>
      <c r="U51" s="48"/>
      <c r="V51" t="str">
        <f t="shared" si="7"/>
        <v/>
      </c>
      <c r="W51" t="str">
        <f t="shared" si="3"/>
        <v/>
      </c>
      <c r="X51" s="27" t="str">
        <f t="shared" si="5"/>
        <v/>
      </c>
      <c r="Y51" s="28" t="str">
        <f t="shared" si="6"/>
        <v/>
      </c>
    </row>
    <row r="52" spans="2:25">
      <c r="B52" s="26">
        <v>44</v>
      </c>
      <c r="C52" s="43" t="str">
        <f t="shared" si="1"/>
        <v/>
      </c>
      <c r="D52" s="43"/>
      <c r="E52" s="26"/>
      <c r="F52" s="8"/>
      <c r="G52" s="26"/>
      <c r="H52" s="44"/>
      <c r="I52" s="44"/>
      <c r="J52" s="26"/>
      <c r="K52" s="45" t="str">
        <f t="shared" si="8"/>
        <v/>
      </c>
      <c r="L52" s="46"/>
      <c r="M52" s="6" t="str">
        <f>IF(J52="","",(K52/J52)/LOOKUP(RIGHT($D$2,3),定数!$A$6:$A$13,定数!$B$6:$B$13))</f>
        <v/>
      </c>
      <c r="N52" s="26"/>
      <c r="O52" s="8"/>
      <c r="P52" s="44"/>
      <c r="Q52" s="44"/>
      <c r="R52" s="47" t="str">
        <f>IF(P52="","",T52*M52*LOOKUP(RIGHT($D$2,3),定数!$A$6:$A$13,定数!$B$6:$B$13))</f>
        <v/>
      </c>
      <c r="S52" s="47"/>
      <c r="T52" s="48" t="str">
        <f t="shared" si="4"/>
        <v/>
      </c>
      <c r="U52" s="48"/>
      <c r="V52" t="str">
        <f t="shared" si="7"/>
        <v/>
      </c>
      <c r="W52" t="str">
        <f t="shared" si="3"/>
        <v/>
      </c>
      <c r="X52" s="27" t="str">
        <f t="shared" si="5"/>
        <v/>
      </c>
      <c r="Y52" s="28" t="str">
        <f t="shared" si="6"/>
        <v/>
      </c>
    </row>
    <row r="53" spans="2:25">
      <c r="B53" s="26">
        <v>45</v>
      </c>
      <c r="C53" s="43" t="str">
        <f t="shared" si="1"/>
        <v/>
      </c>
      <c r="D53" s="43"/>
      <c r="E53" s="26"/>
      <c r="F53" s="8"/>
      <c r="G53" s="26"/>
      <c r="H53" s="44"/>
      <c r="I53" s="44"/>
      <c r="J53" s="26"/>
      <c r="K53" s="45" t="str">
        <f t="shared" si="8"/>
        <v/>
      </c>
      <c r="L53" s="46"/>
      <c r="M53" s="6" t="str">
        <f>IF(J53="","",(K53/J53)/LOOKUP(RIGHT($D$2,3),定数!$A$6:$A$13,定数!$B$6:$B$13))</f>
        <v/>
      </c>
      <c r="N53" s="26"/>
      <c r="O53" s="8"/>
      <c r="P53" s="44"/>
      <c r="Q53" s="44"/>
      <c r="R53" s="47" t="str">
        <f>IF(P53="","",T53*M53*LOOKUP(RIGHT($D$2,3),定数!$A$6:$A$13,定数!$B$6:$B$13))</f>
        <v/>
      </c>
      <c r="S53" s="47"/>
      <c r="T53" s="48" t="str">
        <f t="shared" si="4"/>
        <v/>
      </c>
      <c r="U53" s="48"/>
      <c r="V53" t="str">
        <f t="shared" si="7"/>
        <v/>
      </c>
      <c r="W53" t="str">
        <f t="shared" si="3"/>
        <v/>
      </c>
      <c r="X53" s="27" t="str">
        <f t="shared" si="5"/>
        <v/>
      </c>
      <c r="Y53" s="28" t="str">
        <f t="shared" si="6"/>
        <v/>
      </c>
    </row>
    <row r="54" spans="2:25">
      <c r="B54" s="26">
        <v>46</v>
      </c>
      <c r="C54" s="43" t="str">
        <f t="shared" si="1"/>
        <v/>
      </c>
      <c r="D54" s="43"/>
      <c r="E54" s="26"/>
      <c r="F54" s="8"/>
      <c r="G54" s="26"/>
      <c r="H54" s="44"/>
      <c r="I54" s="44"/>
      <c r="J54" s="26"/>
      <c r="K54" s="45" t="str">
        <f t="shared" si="8"/>
        <v/>
      </c>
      <c r="L54" s="46"/>
      <c r="M54" s="6" t="str">
        <f>IF(J54="","",(K54/J54)/LOOKUP(RIGHT($D$2,3),定数!$A$6:$A$13,定数!$B$6:$B$13))</f>
        <v/>
      </c>
      <c r="N54" s="26"/>
      <c r="O54" s="8"/>
      <c r="P54" s="44"/>
      <c r="Q54" s="44"/>
      <c r="R54" s="47" t="str">
        <f>IF(P54="","",T54*M54*LOOKUP(RIGHT($D$2,3),定数!$A$6:$A$13,定数!$B$6:$B$13))</f>
        <v/>
      </c>
      <c r="S54" s="47"/>
      <c r="T54" s="48" t="str">
        <f t="shared" si="4"/>
        <v/>
      </c>
      <c r="U54" s="48"/>
      <c r="V54" t="str">
        <f t="shared" si="7"/>
        <v/>
      </c>
      <c r="W54" t="str">
        <f t="shared" si="3"/>
        <v/>
      </c>
      <c r="X54" s="27" t="str">
        <f t="shared" si="5"/>
        <v/>
      </c>
      <c r="Y54" s="28" t="str">
        <f t="shared" si="6"/>
        <v/>
      </c>
    </row>
    <row r="55" spans="2:25">
      <c r="B55" s="26">
        <v>47</v>
      </c>
      <c r="C55" s="43" t="str">
        <f t="shared" si="1"/>
        <v/>
      </c>
      <c r="D55" s="43"/>
      <c r="E55" s="26"/>
      <c r="F55" s="8"/>
      <c r="G55" s="26"/>
      <c r="H55" s="44"/>
      <c r="I55" s="44"/>
      <c r="J55" s="26"/>
      <c r="K55" s="45" t="str">
        <f t="shared" si="8"/>
        <v/>
      </c>
      <c r="L55" s="46"/>
      <c r="M55" s="6" t="str">
        <f>IF(J55="","",(K55/J55)/LOOKUP(RIGHT($D$2,3),定数!$A$6:$A$13,定数!$B$6:$B$13))</f>
        <v/>
      </c>
      <c r="N55" s="26"/>
      <c r="O55" s="8"/>
      <c r="P55" s="44"/>
      <c r="Q55" s="44"/>
      <c r="R55" s="47" t="str">
        <f>IF(P55="","",T55*M55*LOOKUP(RIGHT($D$2,3),定数!$A$6:$A$13,定数!$B$6:$B$13))</f>
        <v/>
      </c>
      <c r="S55" s="47"/>
      <c r="T55" s="48" t="str">
        <f t="shared" si="4"/>
        <v/>
      </c>
      <c r="U55" s="48"/>
      <c r="V55" t="str">
        <f t="shared" si="7"/>
        <v/>
      </c>
      <c r="W55" t="str">
        <f t="shared" si="3"/>
        <v/>
      </c>
      <c r="X55" s="27" t="str">
        <f t="shared" si="5"/>
        <v/>
      </c>
      <c r="Y55" s="28" t="str">
        <f t="shared" si="6"/>
        <v/>
      </c>
    </row>
    <row r="56" spans="2:25">
      <c r="B56" s="26">
        <v>48</v>
      </c>
      <c r="C56" s="43" t="str">
        <f t="shared" si="1"/>
        <v/>
      </c>
      <c r="D56" s="43"/>
      <c r="E56" s="26"/>
      <c r="F56" s="8"/>
      <c r="G56" s="26"/>
      <c r="H56" s="44"/>
      <c r="I56" s="44"/>
      <c r="J56" s="26"/>
      <c r="K56" s="45" t="str">
        <f t="shared" si="8"/>
        <v/>
      </c>
      <c r="L56" s="46"/>
      <c r="M56" s="6" t="str">
        <f>IF(J56="","",(K56/J56)/LOOKUP(RIGHT($D$2,3),定数!$A$6:$A$13,定数!$B$6:$B$13))</f>
        <v/>
      </c>
      <c r="N56" s="26"/>
      <c r="O56" s="8"/>
      <c r="P56" s="44"/>
      <c r="Q56" s="44"/>
      <c r="R56" s="47" t="str">
        <f>IF(P56="","",T56*M56*LOOKUP(RIGHT($D$2,3),定数!$A$6:$A$13,定数!$B$6:$B$13))</f>
        <v/>
      </c>
      <c r="S56" s="47"/>
      <c r="T56" s="48" t="str">
        <f t="shared" si="4"/>
        <v/>
      </c>
      <c r="U56" s="48"/>
      <c r="V56" t="str">
        <f t="shared" si="7"/>
        <v/>
      </c>
      <c r="W56" t="str">
        <f t="shared" si="3"/>
        <v/>
      </c>
      <c r="X56" s="27" t="str">
        <f t="shared" si="5"/>
        <v/>
      </c>
      <c r="Y56" s="28" t="str">
        <f t="shared" si="6"/>
        <v/>
      </c>
    </row>
    <row r="57" spans="2:25">
      <c r="B57" s="26">
        <v>49</v>
      </c>
      <c r="C57" s="43" t="str">
        <f t="shared" si="1"/>
        <v/>
      </c>
      <c r="D57" s="43"/>
      <c r="E57" s="26"/>
      <c r="F57" s="8"/>
      <c r="G57" s="26"/>
      <c r="H57" s="44"/>
      <c r="I57" s="44"/>
      <c r="J57" s="26"/>
      <c r="K57" s="45" t="str">
        <f t="shared" si="8"/>
        <v/>
      </c>
      <c r="L57" s="46"/>
      <c r="M57" s="6" t="str">
        <f>IF(J57="","",(K57/J57)/LOOKUP(RIGHT($D$2,3),定数!$A$6:$A$13,定数!$B$6:$B$13))</f>
        <v/>
      </c>
      <c r="N57" s="26"/>
      <c r="O57" s="8"/>
      <c r="P57" s="44"/>
      <c r="Q57" s="44"/>
      <c r="R57" s="47" t="str">
        <f>IF(P57="","",T57*M57*LOOKUP(RIGHT($D$2,3),定数!$A$6:$A$13,定数!$B$6:$B$13))</f>
        <v/>
      </c>
      <c r="S57" s="47"/>
      <c r="T57" s="48" t="str">
        <f t="shared" si="4"/>
        <v/>
      </c>
      <c r="U57" s="48"/>
      <c r="V57" t="str">
        <f t="shared" si="7"/>
        <v/>
      </c>
      <c r="W57" t="str">
        <f t="shared" si="3"/>
        <v/>
      </c>
      <c r="X57" s="27" t="str">
        <f t="shared" si="5"/>
        <v/>
      </c>
      <c r="Y57" s="28" t="str">
        <f t="shared" si="6"/>
        <v/>
      </c>
    </row>
    <row r="58" spans="2:25">
      <c r="B58" s="26">
        <v>50</v>
      </c>
      <c r="C58" s="43" t="str">
        <f t="shared" si="1"/>
        <v/>
      </c>
      <c r="D58" s="43"/>
      <c r="E58" s="26"/>
      <c r="F58" s="8"/>
      <c r="G58" s="26"/>
      <c r="H58" s="44"/>
      <c r="I58" s="44"/>
      <c r="J58" s="26"/>
      <c r="K58" s="45" t="str">
        <f t="shared" si="8"/>
        <v/>
      </c>
      <c r="L58" s="46"/>
      <c r="M58" s="6" t="str">
        <f>IF(J58="","",(K58/J58)/LOOKUP(RIGHT($D$2,3),定数!$A$6:$A$13,定数!$B$6:$B$13))</f>
        <v/>
      </c>
      <c r="N58" s="26"/>
      <c r="O58" s="8"/>
      <c r="P58" s="44"/>
      <c r="Q58" s="44"/>
      <c r="R58" s="47" t="str">
        <f>IF(P58="","",T58*M58*LOOKUP(RIGHT($D$2,3),定数!$A$6:$A$13,定数!$B$6:$B$13))</f>
        <v/>
      </c>
      <c r="S58" s="47"/>
      <c r="T58" s="48" t="str">
        <f t="shared" si="4"/>
        <v/>
      </c>
      <c r="U58" s="48"/>
      <c r="V58" t="str">
        <f t="shared" si="7"/>
        <v/>
      </c>
      <c r="W58" t="str">
        <f t="shared" si="3"/>
        <v/>
      </c>
      <c r="X58" s="27" t="str">
        <f t="shared" si="5"/>
        <v/>
      </c>
      <c r="Y58" s="28" t="str">
        <f t="shared" si="6"/>
        <v/>
      </c>
    </row>
    <row r="59" spans="2:25">
      <c r="B59" s="26">
        <v>51</v>
      </c>
      <c r="C59" s="43" t="str">
        <f t="shared" si="1"/>
        <v/>
      </c>
      <c r="D59" s="43"/>
      <c r="E59" s="26"/>
      <c r="F59" s="8"/>
      <c r="G59" s="26"/>
      <c r="H59" s="44"/>
      <c r="I59" s="44"/>
      <c r="J59" s="26"/>
      <c r="K59" s="45" t="str">
        <f t="shared" si="8"/>
        <v/>
      </c>
      <c r="L59" s="46"/>
      <c r="M59" s="6" t="str">
        <f>IF(J59="","",(K59/J59)/LOOKUP(RIGHT($D$2,3),定数!$A$6:$A$13,定数!$B$6:$B$13))</f>
        <v/>
      </c>
      <c r="N59" s="26"/>
      <c r="O59" s="8"/>
      <c r="P59" s="44"/>
      <c r="Q59" s="44"/>
      <c r="R59" s="47" t="str">
        <f>IF(P59="","",T59*M59*LOOKUP(RIGHT($D$2,3),定数!$A$6:$A$13,定数!$B$6:$B$13))</f>
        <v/>
      </c>
      <c r="S59" s="47"/>
      <c r="T59" s="48" t="str">
        <f t="shared" si="4"/>
        <v/>
      </c>
      <c r="U59" s="48"/>
      <c r="V59" t="str">
        <f t="shared" si="7"/>
        <v/>
      </c>
      <c r="W59" t="str">
        <f t="shared" si="3"/>
        <v/>
      </c>
      <c r="X59" s="27" t="str">
        <f t="shared" si="5"/>
        <v/>
      </c>
      <c r="Y59" s="28" t="str">
        <f t="shared" si="6"/>
        <v/>
      </c>
    </row>
    <row r="60" spans="2:25">
      <c r="B60" s="26">
        <v>52</v>
      </c>
      <c r="C60" s="43" t="str">
        <f t="shared" si="1"/>
        <v/>
      </c>
      <c r="D60" s="43"/>
      <c r="E60" s="26"/>
      <c r="F60" s="8"/>
      <c r="G60" s="26"/>
      <c r="H60" s="44"/>
      <c r="I60" s="44"/>
      <c r="J60" s="26"/>
      <c r="K60" s="45" t="str">
        <f t="shared" si="8"/>
        <v/>
      </c>
      <c r="L60" s="46"/>
      <c r="M60" s="6" t="str">
        <f>IF(J60="","",(K60/J60)/LOOKUP(RIGHT($D$2,3),定数!$A$6:$A$13,定数!$B$6:$B$13))</f>
        <v/>
      </c>
      <c r="N60" s="26"/>
      <c r="O60" s="8"/>
      <c r="P60" s="44"/>
      <c r="Q60" s="44"/>
      <c r="R60" s="47" t="str">
        <f>IF(P60="","",T60*M60*LOOKUP(RIGHT($D$2,3),定数!$A$6:$A$13,定数!$B$6:$B$13))</f>
        <v/>
      </c>
      <c r="S60" s="47"/>
      <c r="T60" s="48" t="str">
        <f t="shared" si="4"/>
        <v/>
      </c>
      <c r="U60" s="48"/>
      <c r="V60" t="str">
        <f t="shared" si="7"/>
        <v/>
      </c>
      <c r="W60" t="str">
        <f t="shared" si="3"/>
        <v/>
      </c>
      <c r="X60" s="27" t="str">
        <f t="shared" si="5"/>
        <v/>
      </c>
      <c r="Y60" s="28" t="str">
        <f t="shared" si="6"/>
        <v/>
      </c>
    </row>
    <row r="61" spans="2:25">
      <c r="B61" s="26">
        <v>53</v>
      </c>
      <c r="C61" s="43" t="str">
        <f t="shared" si="1"/>
        <v/>
      </c>
      <c r="D61" s="43"/>
      <c r="E61" s="26"/>
      <c r="F61" s="8"/>
      <c r="G61" s="26"/>
      <c r="H61" s="44"/>
      <c r="I61" s="44"/>
      <c r="J61" s="26"/>
      <c r="K61" s="45" t="str">
        <f t="shared" si="8"/>
        <v/>
      </c>
      <c r="L61" s="46"/>
      <c r="M61" s="6" t="str">
        <f>IF(J61="","",(K61/J61)/LOOKUP(RIGHT($D$2,3),定数!$A$6:$A$13,定数!$B$6:$B$13))</f>
        <v/>
      </c>
      <c r="N61" s="26"/>
      <c r="O61" s="8"/>
      <c r="P61" s="44"/>
      <c r="Q61" s="44"/>
      <c r="R61" s="47" t="str">
        <f>IF(P61="","",T61*M61*LOOKUP(RIGHT($D$2,3),定数!$A$6:$A$13,定数!$B$6:$B$13))</f>
        <v/>
      </c>
      <c r="S61" s="47"/>
      <c r="T61" s="48" t="str">
        <f t="shared" si="4"/>
        <v/>
      </c>
      <c r="U61" s="48"/>
      <c r="V61" t="str">
        <f t="shared" si="7"/>
        <v/>
      </c>
      <c r="W61" t="str">
        <f t="shared" si="3"/>
        <v/>
      </c>
      <c r="X61" s="27" t="str">
        <f t="shared" si="5"/>
        <v/>
      </c>
      <c r="Y61" s="28" t="str">
        <f t="shared" si="6"/>
        <v/>
      </c>
    </row>
    <row r="62" spans="2:25">
      <c r="B62" s="26">
        <v>54</v>
      </c>
      <c r="C62" s="43" t="str">
        <f t="shared" si="1"/>
        <v/>
      </c>
      <c r="D62" s="43"/>
      <c r="E62" s="26"/>
      <c r="F62" s="8"/>
      <c r="G62" s="26"/>
      <c r="H62" s="44"/>
      <c r="I62" s="44"/>
      <c r="J62" s="26"/>
      <c r="K62" s="45" t="str">
        <f t="shared" si="8"/>
        <v/>
      </c>
      <c r="L62" s="46"/>
      <c r="M62" s="6" t="str">
        <f>IF(J62="","",(K62/J62)/LOOKUP(RIGHT($D$2,3),定数!$A$6:$A$13,定数!$B$6:$B$13))</f>
        <v/>
      </c>
      <c r="N62" s="26"/>
      <c r="O62" s="8"/>
      <c r="P62" s="44"/>
      <c r="Q62" s="44"/>
      <c r="R62" s="47" t="str">
        <f>IF(P62="","",T62*M62*LOOKUP(RIGHT($D$2,3),定数!$A$6:$A$13,定数!$B$6:$B$13))</f>
        <v/>
      </c>
      <c r="S62" s="47"/>
      <c r="T62" s="48" t="str">
        <f t="shared" si="4"/>
        <v/>
      </c>
      <c r="U62" s="48"/>
      <c r="V62" t="str">
        <f t="shared" si="7"/>
        <v/>
      </c>
      <c r="W62" t="str">
        <f t="shared" si="3"/>
        <v/>
      </c>
      <c r="X62" s="27" t="str">
        <f t="shared" si="5"/>
        <v/>
      </c>
      <c r="Y62" s="28" t="str">
        <f t="shared" si="6"/>
        <v/>
      </c>
    </row>
    <row r="63" spans="2:25">
      <c r="B63" s="26">
        <v>55</v>
      </c>
      <c r="C63" s="43" t="str">
        <f t="shared" si="1"/>
        <v/>
      </c>
      <c r="D63" s="43"/>
      <c r="E63" s="26"/>
      <c r="F63" s="8"/>
      <c r="G63" s="26"/>
      <c r="H63" s="44"/>
      <c r="I63" s="44"/>
      <c r="J63" s="26"/>
      <c r="K63" s="45" t="str">
        <f t="shared" si="8"/>
        <v/>
      </c>
      <c r="L63" s="46"/>
      <c r="M63" s="6" t="str">
        <f>IF(J63="","",(K63/J63)/LOOKUP(RIGHT($D$2,3),定数!$A$6:$A$13,定数!$B$6:$B$13))</f>
        <v/>
      </c>
      <c r="N63" s="26"/>
      <c r="O63" s="8"/>
      <c r="P63" s="44"/>
      <c r="Q63" s="44"/>
      <c r="R63" s="47" t="str">
        <f>IF(P63="","",T63*M63*LOOKUP(RIGHT($D$2,3),定数!$A$6:$A$13,定数!$B$6:$B$13))</f>
        <v/>
      </c>
      <c r="S63" s="47"/>
      <c r="T63" s="48" t="str">
        <f t="shared" si="4"/>
        <v/>
      </c>
      <c r="U63" s="48"/>
      <c r="V63" t="str">
        <f t="shared" si="7"/>
        <v/>
      </c>
      <c r="W63" t="str">
        <f t="shared" si="3"/>
        <v/>
      </c>
      <c r="X63" s="27" t="str">
        <f t="shared" si="5"/>
        <v/>
      </c>
      <c r="Y63" s="28" t="str">
        <f t="shared" si="6"/>
        <v/>
      </c>
    </row>
    <row r="64" spans="2:25">
      <c r="B64" s="26">
        <v>56</v>
      </c>
      <c r="C64" s="43" t="str">
        <f t="shared" si="1"/>
        <v/>
      </c>
      <c r="D64" s="43"/>
      <c r="E64" s="26"/>
      <c r="F64" s="8"/>
      <c r="G64" s="26"/>
      <c r="H64" s="44"/>
      <c r="I64" s="44"/>
      <c r="J64" s="26"/>
      <c r="K64" s="45" t="str">
        <f t="shared" si="8"/>
        <v/>
      </c>
      <c r="L64" s="46"/>
      <c r="M64" s="6" t="str">
        <f>IF(J64="","",(K64/J64)/LOOKUP(RIGHT($D$2,3),定数!$A$6:$A$13,定数!$B$6:$B$13))</f>
        <v/>
      </c>
      <c r="N64" s="26"/>
      <c r="O64" s="8"/>
      <c r="P64" s="44"/>
      <c r="Q64" s="44"/>
      <c r="R64" s="47" t="str">
        <f>IF(P64="","",T64*M64*LOOKUP(RIGHT($D$2,3),定数!$A$6:$A$13,定数!$B$6:$B$13))</f>
        <v/>
      </c>
      <c r="S64" s="47"/>
      <c r="T64" s="48" t="str">
        <f t="shared" si="4"/>
        <v/>
      </c>
      <c r="U64" s="48"/>
      <c r="V64" t="str">
        <f t="shared" si="7"/>
        <v/>
      </c>
      <c r="W64" t="str">
        <f t="shared" si="3"/>
        <v/>
      </c>
      <c r="X64" s="27" t="str">
        <f t="shared" si="5"/>
        <v/>
      </c>
      <c r="Y64" s="28" t="str">
        <f t="shared" si="6"/>
        <v/>
      </c>
    </row>
    <row r="65" spans="2:25">
      <c r="B65" s="26">
        <v>57</v>
      </c>
      <c r="C65" s="43" t="str">
        <f t="shared" si="1"/>
        <v/>
      </c>
      <c r="D65" s="43"/>
      <c r="E65" s="26"/>
      <c r="F65" s="8"/>
      <c r="G65" s="26"/>
      <c r="H65" s="44"/>
      <c r="I65" s="44"/>
      <c r="J65" s="26"/>
      <c r="K65" s="45" t="str">
        <f t="shared" si="8"/>
        <v/>
      </c>
      <c r="L65" s="46"/>
      <c r="M65" s="6" t="str">
        <f>IF(J65="","",(K65/J65)/LOOKUP(RIGHT($D$2,3),定数!$A$6:$A$13,定数!$B$6:$B$13))</f>
        <v/>
      </c>
      <c r="N65" s="26"/>
      <c r="O65" s="8"/>
      <c r="P65" s="44"/>
      <c r="Q65" s="44"/>
      <c r="R65" s="47" t="str">
        <f>IF(P65="","",T65*M65*LOOKUP(RIGHT($D$2,3),定数!$A$6:$A$13,定数!$B$6:$B$13))</f>
        <v/>
      </c>
      <c r="S65" s="47"/>
      <c r="T65" s="48" t="str">
        <f t="shared" si="4"/>
        <v/>
      </c>
      <c r="U65" s="48"/>
      <c r="V65" t="str">
        <f t="shared" si="7"/>
        <v/>
      </c>
      <c r="W65" t="str">
        <f t="shared" si="3"/>
        <v/>
      </c>
      <c r="X65" s="27" t="str">
        <f t="shared" si="5"/>
        <v/>
      </c>
      <c r="Y65" s="28" t="str">
        <f t="shared" si="6"/>
        <v/>
      </c>
    </row>
    <row r="66" spans="2:25">
      <c r="B66" s="26">
        <v>58</v>
      </c>
      <c r="C66" s="43" t="str">
        <f t="shared" si="1"/>
        <v/>
      </c>
      <c r="D66" s="43"/>
      <c r="E66" s="26"/>
      <c r="F66" s="8"/>
      <c r="G66" s="26"/>
      <c r="H66" s="44"/>
      <c r="I66" s="44"/>
      <c r="J66" s="26"/>
      <c r="K66" s="45" t="str">
        <f t="shared" si="8"/>
        <v/>
      </c>
      <c r="L66" s="46"/>
      <c r="M66" s="6" t="str">
        <f>IF(J66="","",(K66/J66)/LOOKUP(RIGHT($D$2,3),定数!$A$6:$A$13,定数!$B$6:$B$13))</f>
        <v/>
      </c>
      <c r="N66" s="26"/>
      <c r="O66" s="8"/>
      <c r="P66" s="44"/>
      <c r="Q66" s="44"/>
      <c r="R66" s="47" t="str">
        <f>IF(P66="","",T66*M66*LOOKUP(RIGHT($D$2,3),定数!$A$6:$A$13,定数!$B$6:$B$13))</f>
        <v/>
      </c>
      <c r="S66" s="47"/>
      <c r="T66" s="48" t="str">
        <f t="shared" si="4"/>
        <v/>
      </c>
      <c r="U66" s="48"/>
      <c r="V66" t="str">
        <f t="shared" si="7"/>
        <v/>
      </c>
      <c r="W66" t="str">
        <f t="shared" si="3"/>
        <v/>
      </c>
      <c r="X66" s="27" t="str">
        <f t="shared" si="5"/>
        <v/>
      </c>
      <c r="Y66" s="28" t="str">
        <f t="shared" si="6"/>
        <v/>
      </c>
    </row>
    <row r="67" spans="2:25">
      <c r="B67" s="26">
        <v>59</v>
      </c>
      <c r="C67" s="43" t="str">
        <f t="shared" si="1"/>
        <v/>
      </c>
      <c r="D67" s="43"/>
      <c r="E67" s="26"/>
      <c r="F67" s="8"/>
      <c r="G67" s="26"/>
      <c r="H67" s="44"/>
      <c r="I67" s="44"/>
      <c r="J67" s="26"/>
      <c r="K67" s="45" t="str">
        <f t="shared" si="8"/>
        <v/>
      </c>
      <c r="L67" s="46"/>
      <c r="M67" s="6" t="str">
        <f>IF(J67="","",(K67/J67)/LOOKUP(RIGHT($D$2,3),定数!$A$6:$A$13,定数!$B$6:$B$13))</f>
        <v/>
      </c>
      <c r="N67" s="26"/>
      <c r="O67" s="8"/>
      <c r="P67" s="44"/>
      <c r="Q67" s="44"/>
      <c r="R67" s="47" t="str">
        <f>IF(P67="","",T67*M67*LOOKUP(RIGHT($D$2,3),定数!$A$6:$A$13,定数!$B$6:$B$13))</f>
        <v/>
      </c>
      <c r="S67" s="47"/>
      <c r="T67" s="48" t="str">
        <f t="shared" si="4"/>
        <v/>
      </c>
      <c r="U67" s="48"/>
      <c r="V67" t="str">
        <f t="shared" si="7"/>
        <v/>
      </c>
      <c r="W67" t="str">
        <f t="shared" si="3"/>
        <v/>
      </c>
      <c r="X67" s="27" t="str">
        <f t="shared" si="5"/>
        <v/>
      </c>
      <c r="Y67" s="28" t="str">
        <f t="shared" si="6"/>
        <v/>
      </c>
    </row>
    <row r="68" spans="2:25">
      <c r="B68" s="26">
        <v>60</v>
      </c>
      <c r="C68" s="43" t="str">
        <f t="shared" si="1"/>
        <v/>
      </c>
      <c r="D68" s="43"/>
      <c r="E68" s="26"/>
      <c r="F68" s="8"/>
      <c r="G68" s="26"/>
      <c r="H68" s="44"/>
      <c r="I68" s="44"/>
      <c r="J68" s="26"/>
      <c r="K68" s="45" t="str">
        <f t="shared" si="8"/>
        <v/>
      </c>
      <c r="L68" s="46"/>
      <c r="M68" s="6" t="str">
        <f>IF(J68="","",(K68/J68)/LOOKUP(RIGHT($D$2,3),定数!$A$6:$A$13,定数!$B$6:$B$13))</f>
        <v/>
      </c>
      <c r="N68" s="26"/>
      <c r="O68" s="8"/>
      <c r="P68" s="44"/>
      <c r="Q68" s="44"/>
      <c r="R68" s="47" t="str">
        <f>IF(P68="","",T68*M68*LOOKUP(RIGHT($D$2,3),定数!$A$6:$A$13,定数!$B$6:$B$13))</f>
        <v/>
      </c>
      <c r="S68" s="47"/>
      <c r="T68" s="48" t="str">
        <f t="shared" si="4"/>
        <v/>
      </c>
      <c r="U68" s="48"/>
      <c r="V68" t="str">
        <f t="shared" si="7"/>
        <v/>
      </c>
      <c r="W68" t="str">
        <f t="shared" si="3"/>
        <v/>
      </c>
      <c r="X68" s="27" t="str">
        <f t="shared" si="5"/>
        <v/>
      </c>
      <c r="Y68" s="28" t="str">
        <f t="shared" si="6"/>
        <v/>
      </c>
    </row>
    <row r="69" spans="2:25">
      <c r="B69" s="26">
        <v>61</v>
      </c>
      <c r="C69" s="43" t="str">
        <f t="shared" si="1"/>
        <v/>
      </c>
      <c r="D69" s="43"/>
      <c r="E69" s="26"/>
      <c r="F69" s="8"/>
      <c r="G69" s="26"/>
      <c r="H69" s="44"/>
      <c r="I69" s="44"/>
      <c r="J69" s="26"/>
      <c r="K69" s="45" t="str">
        <f t="shared" si="8"/>
        <v/>
      </c>
      <c r="L69" s="46"/>
      <c r="M69" s="6" t="str">
        <f>IF(J69="","",(K69/J69)/LOOKUP(RIGHT($D$2,3),定数!$A$6:$A$13,定数!$B$6:$B$13))</f>
        <v/>
      </c>
      <c r="N69" s="26"/>
      <c r="O69" s="8"/>
      <c r="P69" s="44"/>
      <c r="Q69" s="44"/>
      <c r="R69" s="47" t="str">
        <f>IF(P69="","",T69*M69*LOOKUP(RIGHT($D$2,3),定数!$A$6:$A$13,定数!$B$6:$B$13))</f>
        <v/>
      </c>
      <c r="S69" s="47"/>
      <c r="T69" s="48" t="str">
        <f t="shared" si="4"/>
        <v/>
      </c>
      <c r="U69" s="48"/>
      <c r="V69" t="str">
        <f t="shared" si="7"/>
        <v/>
      </c>
      <c r="W69" t="str">
        <f t="shared" si="3"/>
        <v/>
      </c>
      <c r="X69" s="27" t="str">
        <f t="shared" si="5"/>
        <v/>
      </c>
      <c r="Y69" s="28" t="str">
        <f t="shared" si="6"/>
        <v/>
      </c>
    </row>
    <row r="70" spans="2:25">
      <c r="B70" s="26">
        <v>62</v>
      </c>
      <c r="C70" s="43" t="str">
        <f t="shared" si="1"/>
        <v/>
      </c>
      <c r="D70" s="43"/>
      <c r="E70" s="26"/>
      <c r="F70" s="8"/>
      <c r="G70" s="26"/>
      <c r="H70" s="44"/>
      <c r="I70" s="44"/>
      <c r="J70" s="26"/>
      <c r="K70" s="45" t="str">
        <f t="shared" si="8"/>
        <v/>
      </c>
      <c r="L70" s="46"/>
      <c r="M70" s="6" t="str">
        <f>IF(J70="","",(K70/J70)/LOOKUP(RIGHT($D$2,3),定数!$A$6:$A$13,定数!$B$6:$B$13))</f>
        <v/>
      </c>
      <c r="N70" s="26"/>
      <c r="O70" s="8"/>
      <c r="P70" s="44"/>
      <c r="Q70" s="44"/>
      <c r="R70" s="47" t="str">
        <f>IF(P70="","",T70*M70*LOOKUP(RIGHT($D$2,3),定数!$A$6:$A$13,定数!$B$6:$B$13))</f>
        <v/>
      </c>
      <c r="S70" s="47"/>
      <c r="T70" s="48" t="str">
        <f t="shared" si="4"/>
        <v/>
      </c>
      <c r="U70" s="48"/>
      <c r="V70" t="str">
        <f t="shared" si="7"/>
        <v/>
      </c>
      <c r="W70" t="str">
        <f t="shared" si="3"/>
        <v/>
      </c>
      <c r="X70" s="27" t="str">
        <f t="shared" si="5"/>
        <v/>
      </c>
      <c r="Y70" s="28" t="str">
        <f t="shared" si="6"/>
        <v/>
      </c>
    </row>
    <row r="71" spans="2:25">
      <c r="B71" s="26">
        <v>63</v>
      </c>
      <c r="C71" s="43" t="str">
        <f t="shared" si="1"/>
        <v/>
      </c>
      <c r="D71" s="43"/>
      <c r="E71" s="26"/>
      <c r="F71" s="8"/>
      <c r="G71" s="26"/>
      <c r="H71" s="44"/>
      <c r="I71" s="44"/>
      <c r="J71" s="26"/>
      <c r="K71" s="45" t="str">
        <f t="shared" si="8"/>
        <v/>
      </c>
      <c r="L71" s="46"/>
      <c r="M71" s="6" t="str">
        <f>IF(J71="","",(K71/J71)/LOOKUP(RIGHT($D$2,3),定数!$A$6:$A$13,定数!$B$6:$B$13))</f>
        <v/>
      </c>
      <c r="N71" s="26"/>
      <c r="O71" s="8"/>
      <c r="P71" s="44"/>
      <c r="Q71" s="44"/>
      <c r="R71" s="47" t="str">
        <f>IF(P71="","",T71*M71*LOOKUP(RIGHT($D$2,3),定数!$A$6:$A$13,定数!$B$6:$B$13))</f>
        <v/>
      </c>
      <c r="S71" s="47"/>
      <c r="T71" s="48" t="str">
        <f t="shared" si="4"/>
        <v/>
      </c>
      <c r="U71" s="48"/>
      <c r="V71" t="str">
        <f t="shared" si="7"/>
        <v/>
      </c>
      <c r="W71" t="str">
        <f t="shared" si="3"/>
        <v/>
      </c>
      <c r="X71" s="27" t="str">
        <f t="shared" si="5"/>
        <v/>
      </c>
      <c r="Y71" s="28" t="str">
        <f t="shared" si="6"/>
        <v/>
      </c>
    </row>
    <row r="72" spans="2:25">
      <c r="B72" s="26">
        <v>64</v>
      </c>
      <c r="C72" s="43" t="str">
        <f t="shared" si="1"/>
        <v/>
      </c>
      <c r="D72" s="43"/>
      <c r="E72" s="26"/>
      <c r="F72" s="8"/>
      <c r="G72" s="26"/>
      <c r="H72" s="44"/>
      <c r="I72" s="44"/>
      <c r="J72" s="26"/>
      <c r="K72" s="45" t="str">
        <f t="shared" si="8"/>
        <v/>
      </c>
      <c r="L72" s="46"/>
      <c r="M72" s="6" t="str">
        <f>IF(J72="","",(K72/J72)/LOOKUP(RIGHT($D$2,3),定数!$A$6:$A$13,定数!$B$6:$B$13))</f>
        <v/>
      </c>
      <c r="N72" s="26"/>
      <c r="O72" s="8"/>
      <c r="P72" s="44"/>
      <c r="Q72" s="44"/>
      <c r="R72" s="47" t="str">
        <f>IF(P72="","",T72*M72*LOOKUP(RIGHT($D$2,3),定数!$A$6:$A$13,定数!$B$6:$B$13))</f>
        <v/>
      </c>
      <c r="S72" s="47"/>
      <c r="T72" s="48" t="str">
        <f t="shared" si="4"/>
        <v/>
      </c>
      <c r="U72" s="48"/>
      <c r="V72" t="str">
        <f t="shared" si="7"/>
        <v/>
      </c>
      <c r="W72" t="str">
        <f t="shared" si="3"/>
        <v/>
      </c>
      <c r="X72" s="27" t="str">
        <f t="shared" si="5"/>
        <v/>
      </c>
      <c r="Y72" s="28" t="str">
        <f t="shared" si="6"/>
        <v/>
      </c>
    </row>
    <row r="73" spans="2:25">
      <c r="B73" s="26">
        <v>65</v>
      </c>
      <c r="C73" s="43" t="str">
        <f t="shared" si="1"/>
        <v/>
      </c>
      <c r="D73" s="43"/>
      <c r="E73" s="26"/>
      <c r="F73" s="8"/>
      <c r="G73" s="26"/>
      <c r="H73" s="44"/>
      <c r="I73" s="44"/>
      <c r="J73" s="26"/>
      <c r="K73" s="45" t="str">
        <f t="shared" ref="K73:K104" si="9">IF(J73="","",C73*0.02)</f>
        <v/>
      </c>
      <c r="L73" s="46"/>
      <c r="M73" s="6" t="str">
        <f>IF(J73="","",(K73/J73)/LOOKUP(RIGHT($D$2,3),定数!$A$6:$A$13,定数!$B$6:$B$13))</f>
        <v/>
      </c>
      <c r="N73" s="26"/>
      <c r="O73" s="8"/>
      <c r="P73" s="44"/>
      <c r="Q73" s="44"/>
      <c r="R73" s="47" t="str">
        <f>IF(P73="","",T73*M73*LOOKUP(RIGHT($D$2,3),定数!$A$6:$A$13,定数!$B$6:$B$13))</f>
        <v/>
      </c>
      <c r="S73" s="47"/>
      <c r="T73" s="48" t="str">
        <f t="shared" si="4"/>
        <v/>
      </c>
      <c r="U73" s="48"/>
      <c r="V73" t="str">
        <f t="shared" si="7"/>
        <v/>
      </c>
      <c r="W73" t="str">
        <f t="shared" si="3"/>
        <v/>
      </c>
      <c r="X73" s="27" t="str">
        <f t="shared" si="5"/>
        <v/>
      </c>
      <c r="Y73" s="28" t="str">
        <f t="shared" si="6"/>
        <v/>
      </c>
    </row>
    <row r="74" spans="2:25">
      <c r="B74" s="26">
        <v>66</v>
      </c>
      <c r="C74" s="43" t="str">
        <f t="shared" ref="C74:C108" si="10">IF(R73="","",C73+R73)</f>
        <v/>
      </c>
      <c r="D74" s="43"/>
      <c r="E74" s="26"/>
      <c r="F74" s="8"/>
      <c r="G74" s="26"/>
      <c r="H74" s="44"/>
      <c r="I74" s="44"/>
      <c r="J74" s="26"/>
      <c r="K74" s="45" t="str">
        <f t="shared" si="9"/>
        <v/>
      </c>
      <c r="L74" s="46"/>
      <c r="M74" s="6" t="str">
        <f>IF(J74="","",(K74/J74)/LOOKUP(RIGHT($D$2,3),定数!$A$6:$A$13,定数!$B$6:$B$13))</f>
        <v/>
      </c>
      <c r="N74" s="26"/>
      <c r="O74" s="8"/>
      <c r="P74" s="44"/>
      <c r="Q74" s="44"/>
      <c r="R74" s="47" t="str">
        <f>IF(P74="","",T74*M74*LOOKUP(RIGHT($D$2,3),定数!$A$6:$A$13,定数!$B$6:$B$13))</f>
        <v/>
      </c>
      <c r="S74" s="47"/>
      <c r="T74" s="48" t="str">
        <f t="shared" si="4"/>
        <v/>
      </c>
      <c r="U74" s="48"/>
      <c r="V74" t="str">
        <f t="shared" si="7"/>
        <v/>
      </c>
      <c r="W74" t="str">
        <f t="shared" si="7"/>
        <v/>
      </c>
      <c r="X74" s="27" t="str">
        <f t="shared" si="5"/>
        <v/>
      </c>
      <c r="Y74" s="28" t="str">
        <f t="shared" si="6"/>
        <v/>
      </c>
    </row>
    <row r="75" spans="2:25">
      <c r="B75" s="26">
        <v>67</v>
      </c>
      <c r="C75" s="43" t="str">
        <f t="shared" si="10"/>
        <v/>
      </c>
      <c r="D75" s="43"/>
      <c r="E75" s="26"/>
      <c r="F75" s="8"/>
      <c r="G75" s="26"/>
      <c r="H75" s="44"/>
      <c r="I75" s="44"/>
      <c r="J75" s="26"/>
      <c r="K75" s="45" t="str">
        <f t="shared" si="9"/>
        <v/>
      </c>
      <c r="L75" s="46"/>
      <c r="M75" s="6" t="str">
        <f>IF(J75="","",(K75/J75)/LOOKUP(RIGHT($D$2,3),定数!$A$6:$A$13,定数!$B$6:$B$13))</f>
        <v/>
      </c>
      <c r="N75" s="26"/>
      <c r="O75" s="8"/>
      <c r="P75" s="44"/>
      <c r="Q75" s="44"/>
      <c r="R75" s="47" t="str">
        <f>IF(P75="","",T75*M75*LOOKUP(RIGHT($D$2,3),定数!$A$6:$A$13,定数!$B$6:$B$13))</f>
        <v/>
      </c>
      <c r="S75" s="47"/>
      <c r="T75" s="48" t="str">
        <f t="shared" si="4"/>
        <v/>
      </c>
      <c r="U75" s="48"/>
      <c r="V75" t="str">
        <f t="shared" ref="V75:W90" si="11">IF(S75&lt;&gt;"",IF(S75&lt;0,1+V74,0),"")</f>
        <v/>
      </c>
      <c r="W75" t="str">
        <f t="shared" si="11"/>
        <v/>
      </c>
      <c r="X75" s="27" t="str">
        <f t="shared" si="5"/>
        <v/>
      </c>
      <c r="Y75" s="28" t="str">
        <f t="shared" si="6"/>
        <v/>
      </c>
    </row>
    <row r="76" spans="2:25">
      <c r="B76" s="26">
        <v>68</v>
      </c>
      <c r="C76" s="43" t="str">
        <f t="shared" si="10"/>
        <v/>
      </c>
      <c r="D76" s="43"/>
      <c r="E76" s="26"/>
      <c r="F76" s="8"/>
      <c r="G76" s="26"/>
      <c r="H76" s="44"/>
      <c r="I76" s="44"/>
      <c r="J76" s="26"/>
      <c r="K76" s="45" t="str">
        <f t="shared" si="9"/>
        <v/>
      </c>
      <c r="L76" s="46"/>
      <c r="M76" s="6" t="str">
        <f>IF(J76="","",(K76/J76)/LOOKUP(RIGHT($D$2,3),定数!$A$6:$A$13,定数!$B$6:$B$13))</f>
        <v/>
      </c>
      <c r="N76" s="26"/>
      <c r="O76" s="8"/>
      <c r="P76" s="44"/>
      <c r="Q76" s="44"/>
      <c r="R76" s="47" t="str">
        <f>IF(P76="","",T76*M76*LOOKUP(RIGHT($D$2,3),定数!$A$6:$A$13,定数!$B$6:$B$13))</f>
        <v/>
      </c>
      <c r="S76" s="47"/>
      <c r="T76" s="48" t="str">
        <f t="shared" ref="T76:T108" si="12">IF(P76="","",IF(G76="買",(P76-H76),(H76-P76))*IF(RIGHT($D$2,3)="JPY",100,10000))</f>
        <v/>
      </c>
      <c r="U76" s="48"/>
      <c r="V76" t="str">
        <f t="shared" si="11"/>
        <v/>
      </c>
      <c r="W76" t="str">
        <f t="shared" si="11"/>
        <v/>
      </c>
      <c r="X76" s="27" t="str">
        <f t="shared" ref="X76:X108" si="13">IF(C76&lt;&gt;"",MAX(X75,C76),"")</f>
        <v/>
      </c>
      <c r="Y76" s="28" t="str">
        <f t="shared" ref="Y76:Y108" si="14">IF(X76&lt;&gt;"",1-(C76/X76),"")</f>
        <v/>
      </c>
    </row>
    <row r="77" spans="2:25">
      <c r="B77" s="26">
        <v>69</v>
      </c>
      <c r="C77" s="43" t="str">
        <f t="shared" si="10"/>
        <v/>
      </c>
      <c r="D77" s="43"/>
      <c r="E77" s="26"/>
      <c r="F77" s="8"/>
      <c r="G77" s="26"/>
      <c r="H77" s="44"/>
      <c r="I77" s="44"/>
      <c r="J77" s="26"/>
      <c r="K77" s="45" t="str">
        <f t="shared" si="9"/>
        <v/>
      </c>
      <c r="L77" s="46"/>
      <c r="M77" s="6" t="str">
        <f>IF(J77="","",(K77/J77)/LOOKUP(RIGHT($D$2,3),定数!$A$6:$A$13,定数!$B$6:$B$13))</f>
        <v/>
      </c>
      <c r="N77" s="26"/>
      <c r="O77" s="8"/>
      <c r="P77" s="44"/>
      <c r="Q77" s="44"/>
      <c r="R77" s="47" t="str">
        <f>IF(P77="","",T77*M77*LOOKUP(RIGHT($D$2,3),定数!$A$6:$A$13,定数!$B$6:$B$13))</f>
        <v/>
      </c>
      <c r="S77" s="47"/>
      <c r="T77" s="48" t="str">
        <f t="shared" si="12"/>
        <v/>
      </c>
      <c r="U77" s="48"/>
      <c r="V77" t="str">
        <f t="shared" si="11"/>
        <v/>
      </c>
      <c r="W77" t="str">
        <f t="shared" si="11"/>
        <v/>
      </c>
      <c r="X77" s="27" t="str">
        <f t="shared" si="13"/>
        <v/>
      </c>
      <c r="Y77" s="28" t="str">
        <f t="shared" si="14"/>
        <v/>
      </c>
    </row>
    <row r="78" spans="2:25">
      <c r="B78" s="26">
        <v>70</v>
      </c>
      <c r="C78" s="43" t="str">
        <f t="shared" si="10"/>
        <v/>
      </c>
      <c r="D78" s="43"/>
      <c r="E78" s="26"/>
      <c r="F78" s="8"/>
      <c r="G78" s="26"/>
      <c r="H78" s="44"/>
      <c r="I78" s="44"/>
      <c r="J78" s="26"/>
      <c r="K78" s="45" t="str">
        <f t="shared" si="9"/>
        <v/>
      </c>
      <c r="L78" s="46"/>
      <c r="M78" s="6" t="str">
        <f>IF(J78="","",(K78/J78)/LOOKUP(RIGHT($D$2,3),定数!$A$6:$A$13,定数!$B$6:$B$13))</f>
        <v/>
      </c>
      <c r="N78" s="26"/>
      <c r="O78" s="8"/>
      <c r="P78" s="44"/>
      <c r="Q78" s="44"/>
      <c r="R78" s="47" t="str">
        <f>IF(P78="","",T78*M78*LOOKUP(RIGHT($D$2,3),定数!$A$6:$A$13,定数!$B$6:$B$13))</f>
        <v/>
      </c>
      <c r="S78" s="47"/>
      <c r="T78" s="48" t="str">
        <f t="shared" si="12"/>
        <v/>
      </c>
      <c r="U78" s="48"/>
      <c r="V78" t="str">
        <f t="shared" si="11"/>
        <v/>
      </c>
      <c r="W78" t="str">
        <f t="shared" si="11"/>
        <v/>
      </c>
      <c r="X78" s="27" t="str">
        <f t="shared" si="13"/>
        <v/>
      </c>
      <c r="Y78" s="28" t="str">
        <f t="shared" si="14"/>
        <v/>
      </c>
    </row>
    <row r="79" spans="2:25">
      <c r="B79" s="26">
        <v>71</v>
      </c>
      <c r="C79" s="43" t="str">
        <f t="shared" si="10"/>
        <v/>
      </c>
      <c r="D79" s="43"/>
      <c r="E79" s="26"/>
      <c r="F79" s="8"/>
      <c r="G79" s="26"/>
      <c r="H79" s="44"/>
      <c r="I79" s="44"/>
      <c r="J79" s="26"/>
      <c r="K79" s="45" t="str">
        <f t="shared" si="9"/>
        <v/>
      </c>
      <c r="L79" s="46"/>
      <c r="M79" s="6" t="str">
        <f>IF(J79="","",(K79/J79)/LOOKUP(RIGHT($D$2,3),定数!$A$6:$A$13,定数!$B$6:$B$13))</f>
        <v/>
      </c>
      <c r="N79" s="26"/>
      <c r="O79" s="8"/>
      <c r="P79" s="44"/>
      <c r="Q79" s="44"/>
      <c r="R79" s="47" t="str">
        <f>IF(P79="","",T79*M79*LOOKUP(RIGHT($D$2,3),定数!$A$6:$A$13,定数!$B$6:$B$13))</f>
        <v/>
      </c>
      <c r="S79" s="47"/>
      <c r="T79" s="48" t="str">
        <f t="shared" si="12"/>
        <v/>
      </c>
      <c r="U79" s="48"/>
      <c r="V79" t="str">
        <f t="shared" si="11"/>
        <v/>
      </c>
      <c r="W79" t="str">
        <f t="shared" si="11"/>
        <v/>
      </c>
      <c r="X79" s="27" t="str">
        <f t="shared" si="13"/>
        <v/>
      </c>
      <c r="Y79" s="28" t="str">
        <f t="shared" si="14"/>
        <v/>
      </c>
    </row>
    <row r="80" spans="2:25">
      <c r="B80" s="26">
        <v>72</v>
      </c>
      <c r="C80" s="43" t="str">
        <f t="shared" si="10"/>
        <v/>
      </c>
      <c r="D80" s="43"/>
      <c r="E80" s="26"/>
      <c r="F80" s="8"/>
      <c r="G80" s="26"/>
      <c r="H80" s="44"/>
      <c r="I80" s="44"/>
      <c r="J80" s="26"/>
      <c r="K80" s="45" t="str">
        <f t="shared" si="9"/>
        <v/>
      </c>
      <c r="L80" s="46"/>
      <c r="M80" s="6" t="str">
        <f>IF(J80="","",(K80/J80)/LOOKUP(RIGHT($D$2,3),定数!$A$6:$A$13,定数!$B$6:$B$13))</f>
        <v/>
      </c>
      <c r="N80" s="26"/>
      <c r="O80" s="8"/>
      <c r="P80" s="44"/>
      <c r="Q80" s="44"/>
      <c r="R80" s="47" t="str">
        <f>IF(P80="","",T80*M80*LOOKUP(RIGHT($D$2,3),定数!$A$6:$A$13,定数!$B$6:$B$13))</f>
        <v/>
      </c>
      <c r="S80" s="47"/>
      <c r="T80" s="48" t="str">
        <f t="shared" si="12"/>
        <v/>
      </c>
      <c r="U80" s="48"/>
      <c r="V80" t="str">
        <f t="shared" si="11"/>
        <v/>
      </c>
      <c r="W80" t="str">
        <f t="shared" si="11"/>
        <v/>
      </c>
      <c r="X80" s="27" t="str">
        <f t="shared" si="13"/>
        <v/>
      </c>
      <c r="Y80" s="28" t="str">
        <f t="shared" si="14"/>
        <v/>
      </c>
    </row>
    <row r="81" spans="2:25">
      <c r="B81" s="26">
        <v>73</v>
      </c>
      <c r="C81" s="43" t="str">
        <f t="shared" si="10"/>
        <v/>
      </c>
      <c r="D81" s="43"/>
      <c r="E81" s="26"/>
      <c r="F81" s="8"/>
      <c r="G81" s="26"/>
      <c r="H81" s="44"/>
      <c r="I81" s="44"/>
      <c r="J81" s="26"/>
      <c r="K81" s="45" t="str">
        <f t="shared" si="9"/>
        <v/>
      </c>
      <c r="L81" s="46"/>
      <c r="M81" s="6" t="str">
        <f>IF(J81="","",(K81/J81)/LOOKUP(RIGHT($D$2,3),定数!$A$6:$A$13,定数!$B$6:$B$13))</f>
        <v/>
      </c>
      <c r="N81" s="26"/>
      <c r="O81" s="8"/>
      <c r="P81" s="44"/>
      <c r="Q81" s="44"/>
      <c r="R81" s="47" t="str">
        <f>IF(P81="","",T81*M81*LOOKUP(RIGHT($D$2,3),定数!$A$6:$A$13,定数!$B$6:$B$13))</f>
        <v/>
      </c>
      <c r="S81" s="47"/>
      <c r="T81" s="48" t="str">
        <f t="shared" si="12"/>
        <v/>
      </c>
      <c r="U81" s="48"/>
      <c r="V81" t="str">
        <f t="shared" si="11"/>
        <v/>
      </c>
      <c r="W81" t="str">
        <f t="shared" si="11"/>
        <v/>
      </c>
      <c r="X81" s="27" t="str">
        <f t="shared" si="13"/>
        <v/>
      </c>
      <c r="Y81" s="28" t="str">
        <f t="shared" si="14"/>
        <v/>
      </c>
    </row>
    <row r="82" spans="2:25">
      <c r="B82" s="26">
        <v>74</v>
      </c>
      <c r="C82" s="43" t="str">
        <f t="shared" si="10"/>
        <v/>
      </c>
      <c r="D82" s="43"/>
      <c r="E82" s="26"/>
      <c r="F82" s="8"/>
      <c r="G82" s="26"/>
      <c r="H82" s="44"/>
      <c r="I82" s="44"/>
      <c r="J82" s="26"/>
      <c r="K82" s="45" t="str">
        <f t="shared" si="9"/>
        <v/>
      </c>
      <c r="L82" s="46"/>
      <c r="M82" s="6" t="str">
        <f>IF(J82="","",(K82/J82)/LOOKUP(RIGHT($D$2,3),定数!$A$6:$A$13,定数!$B$6:$B$13))</f>
        <v/>
      </c>
      <c r="N82" s="26"/>
      <c r="O82" s="8"/>
      <c r="P82" s="44"/>
      <c r="Q82" s="44"/>
      <c r="R82" s="47" t="str">
        <f>IF(P82="","",T82*M82*LOOKUP(RIGHT($D$2,3),定数!$A$6:$A$13,定数!$B$6:$B$13))</f>
        <v/>
      </c>
      <c r="S82" s="47"/>
      <c r="T82" s="48" t="str">
        <f t="shared" si="12"/>
        <v/>
      </c>
      <c r="U82" s="48"/>
      <c r="V82" t="str">
        <f t="shared" si="11"/>
        <v/>
      </c>
      <c r="W82" t="str">
        <f t="shared" si="11"/>
        <v/>
      </c>
      <c r="X82" s="27" t="str">
        <f t="shared" si="13"/>
        <v/>
      </c>
      <c r="Y82" s="28" t="str">
        <f t="shared" si="14"/>
        <v/>
      </c>
    </row>
    <row r="83" spans="2:25">
      <c r="B83" s="26">
        <v>75</v>
      </c>
      <c r="C83" s="43" t="str">
        <f t="shared" si="10"/>
        <v/>
      </c>
      <c r="D83" s="43"/>
      <c r="E83" s="26"/>
      <c r="F83" s="8"/>
      <c r="G83" s="26"/>
      <c r="H83" s="44"/>
      <c r="I83" s="44"/>
      <c r="J83" s="26"/>
      <c r="K83" s="45" t="str">
        <f t="shared" si="9"/>
        <v/>
      </c>
      <c r="L83" s="46"/>
      <c r="M83" s="6" t="str">
        <f>IF(J83="","",(K83/J83)/LOOKUP(RIGHT($D$2,3),定数!$A$6:$A$13,定数!$B$6:$B$13))</f>
        <v/>
      </c>
      <c r="N83" s="26"/>
      <c r="O83" s="8"/>
      <c r="P83" s="44"/>
      <c r="Q83" s="44"/>
      <c r="R83" s="47" t="str">
        <f>IF(P83="","",T83*M83*LOOKUP(RIGHT($D$2,3),定数!$A$6:$A$13,定数!$B$6:$B$13))</f>
        <v/>
      </c>
      <c r="S83" s="47"/>
      <c r="T83" s="48" t="str">
        <f t="shared" si="12"/>
        <v/>
      </c>
      <c r="U83" s="48"/>
      <c r="V83" t="str">
        <f t="shared" si="11"/>
        <v/>
      </c>
      <c r="W83" t="str">
        <f t="shared" si="11"/>
        <v/>
      </c>
      <c r="X83" s="27" t="str">
        <f t="shared" si="13"/>
        <v/>
      </c>
      <c r="Y83" s="28" t="str">
        <f t="shared" si="14"/>
        <v/>
      </c>
    </row>
    <row r="84" spans="2:25">
      <c r="B84" s="26">
        <v>76</v>
      </c>
      <c r="C84" s="43" t="str">
        <f t="shared" si="10"/>
        <v/>
      </c>
      <c r="D84" s="43"/>
      <c r="E84" s="26"/>
      <c r="F84" s="8"/>
      <c r="G84" s="26"/>
      <c r="H84" s="44"/>
      <c r="I84" s="44"/>
      <c r="J84" s="26"/>
      <c r="K84" s="45" t="str">
        <f t="shared" si="9"/>
        <v/>
      </c>
      <c r="L84" s="46"/>
      <c r="M84" s="6" t="str">
        <f>IF(J84="","",(K84/J84)/LOOKUP(RIGHT($D$2,3),定数!$A$6:$A$13,定数!$B$6:$B$13))</f>
        <v/>
      </c>
      <c r="N84" s="26"/>
      <c r="O84" s="8"/>
      <c r="P84" s="44"/>
      <c r="Q84" s="44"/>
      <c r="R84" s="47" t="str">
        <f>IF(P84="","",T84*M84*LOOKUP(RIGHT($D$2,3),定数!$A$6:$A$13,定数!$B$6:$B$13))</f>
        <v/>
      </c>
      <c r="S84" s="47"/>
      <c r="T84" s="48" t="str">
        <f t="shared" si="12"/>
        <v/>
      </c>
      <c r="U84" s="48"/>
      <c r="V84" t="str">
        <f t="shared" si="11"/>
        <v/>
      </c>
      <c r="W84" t="str">
        <f t="shared" si="11"/>
        <v/>
      </c>
      <c r="X84" s="27" t="str">
        <f t="shared" si="13"/>
        <v/>
      </c>
      <c r="Y84" s="28" t="str">
        <f t="shared" si="14"/>
        <v/>
      </c>
    </row>
    <row r="85" spans="2:25">
      <c r="B85" s="26">
        <v>77</v>
      </c>
      <c r="C85" s="43" t="str">
        <f t="shared" si="10"/>
        <v/>
      </c>
      <c r="D85" s="43"/>
      <c r="E85" s="26"/>
      <c r="F85" s="8"/>
      <c r="G85" s="26"/>
      <c r="H85" s="44"/>
      <c r="I85" s="44"/>
      <c r="J85" s="26"/>
      <c r="K85" s="45" t="str">
        <f t="shared" si="9"/>
        <v/>
      </c>
      <c r="L85" s="46"/>
      <c r="M85" s="6" t="str">
        <f>IF(J85="","",(K85/J85)/LOOKUP(RIGHT($D$2,3),定数!$A$6:$A$13,定数!$B$6:$B$13))</f>
        <v/>
      </c>
      <c r="N85" s="26"/>
      <c r="O85" s="8"/>
      <c r="P85" s="44"/>
      <c r="Q85" s="44"/>
      <c r="R85" s="47" t="str">
        <f>IF(P85="","",T85*M85*LOOKUP(RIGHT($D$2,3),定数!$A$6:$A$13,定数!$B$6:$B$13))</f>
        <v/>
      </c>
      <c r="S85" s="47"/>
      <c r="T85" s="48" t="str">
        <f t="shared" si="12"/>
        <v/>
      </c>
      <c r="U85" s="48"/>
      <c r="V85" t="str">
        <f t="shared" si="11"/>
        <v/>
      </c>
      <c r="W85" t="str">
        <f t="shared" si="11"/>
        <v/>
      </c>
      <c r="X85" s="27" t="str">
        <f t="shared" si="13"/>
        <v/>
      </c>
      <c r="Y85" s="28" t="str">
        <f t="shared" si="14"/>
        <v/>
      </c>
    </row>
    <row r="86" spans="2:25">
      <c r="B86" s="26">
        <v>78</v>
      </c>
      <c r="C86" s="43" t="str">
        <f t="shared" si="10"/>
        <v/>
      </c>
      <c r="D86" s="43"/>
      <c r="E86" s="26"/>
      <c r="F86" s="8"/>
      <c r="G86" s="26"/>
      <c r="H86" s="44"/>
      <c r="I86" s="44"/>
      <c r="J86" s="26"/>
      <c r="K86" s="45" t="str">
        <f t="shared" si="9"/>
        <v/>
      </c>
      <c r="L86" s="46"/>
      <c r="M86" s="6" t="str">
        <f>IF(J86="","",(K86/J86)/LOOKUP(RIGHT($D$2,3),定数!$A$6:$A$13,定数!$B$6:$B$13))</f>
        <v/>
      </c>
      <c r="N86" s="26"/>
      <c r="O86" s="8"/>
      <c r="P86" s="44"/>
      <c r="Q86" s="44"/>
      <c r="R86" s="47" t="str">
        <f>IF(P86="","",T86*M86*LOOKUP(RIGHT($D$2,3),定数!$A$6:$A$13,定数!$B$6:$B$13))</f>
        <v/>
      </c>
      <c r="S86" s="47"/>
      <c r="T86" s="48" t="str">
        <f t="shared" si="12"/>
        <v/>
      </c>
      <c r="U86" s="48"/>
      <c r="V86" t="str">
        <f t="shared" si="11"/>
        <v/>
      </c>
      <c r="W86" t="str">
        <f t="shared" si="11"/>
        <v/>
      </c>
      <c r="X86" s="27" t="str">
        <f t="shared" si="13"/>
        <v/>
      </c>
      <c r="Y86" s="28" t="str">
        <f t="shared" si="14"/>
        <v/>
      </c>
    </row>
    <row r="87" spans="2:25">
      <c r="B87" s="26">
        <v>79</v>
      </c>
      <c r="C87" s="43" t="str">
        <f t="shared" si="10"/>
        <v/>
      </c>
      <c r="D87" s="43"/>
      <c r="E87" s="26"/>
      <c r="F87" s="8"/>
      <c r="G87" s="26"/>
      <c r="H87" s="44"/>
      <c r="I87" s="44"/>
      <c r="J87" s="26"/>
      <c r="K87" s="45" t="str">
        <f t="shared" si="9"/>
        <v/>
      </c>
      <c r="L87" s="46"/>
      <c r="M87" s="6" t="str">
        <f>IF(J87="","",(K87/J87)/LOOKUP(RIGHT($D$2,3),定数!$A$6:$A$13,定数!$B$6:$B$13))</f>
        <v/>
      </c>
      <c r="N87" s="26"/>
      <c r="O87" s="8"/>
      <c r="P87" s="44"/>
      <c r="Q87" s="44"/>
      <c r="R87" s="47" t="str">
        <f>IF(P87="","",T87*M87*LOOKUP(RIGHT($D$2,3),定数!$A$6:$A$13,定数!$B$6:$B$13))</f>
        <v/>
      </c>
      <c r="S87" s="47"/>
      <c r="T87" s="48" t="str">
        <f t="shared" si="12"/>
        <v/>
      </c>
      <c r="U87" s="48"/>
      <c r="V87" t="str">
        <f t="shared" si="11"/>
        <v/>
      </c>
      <c r="W87" t="str">
        <f t="shared" si="11"/>
        <v/>
      </c>
      <c r="X87" s="27" t="str">
        <f t="shared" si="13"/>
        <v/>
      </c>
      <c r="Y87" s="28" t="str">
        <f t="shared" si="14"/>
        <v/>
      </c>
    </row>
    <row r="88" spans="2:25">
      <c r="B88" s="26">
        <v>80</v>
      </c>
      <c r="C88" s="43" t="str">
        <f t="shared" si="10"/>
        <v/>
      </c>
      <c r="D88" s="43"/>
      <c r="E88" s="26"/>
      <c r="F88" s="8"/>
      <c r="G88" s="26"/>
      <c r="H88" s="44"/>
      <c r="I88" s="44"/>
      <c r="J88" s="26"/>
      <c r="K88" s="45" t="str">
        <f t="shared" si="9"/>
        <v/>
      </c>
      <c r="L88" s="46"/>
      <c r="M88" s="6" t="str">
        <f>IF(J88="","",(K88/J88)/LOOKUP(RIGHT($D$2,3),定数!$A$6:$A$13,定数!$B$6:$B$13))</f>
        <v/>
      </c>
      <c r="N88" s="26"/>
      <c r="O88" s="8"/>
      <c r="P88" s="44"/>
      <c r="Q88" s="44"/>
      <c r="R88" s="47" t="str">
        <f>IF(P88="","",T88*M88*LOOKUP(RIGHT($D$2,3),定数!$A$6:$A$13,定数!$B$6:$B$13))</f>
        <v/>
      </c>
      <c r="S88" s="47"/>
      <c r="T88" s="48" t="str">
        <f t="shared" si="12"/>
        <v/>
      </c>
      <c r="U88" s="48"/>
      <c r="V88" t="str">
        <f t="shared" si="11"/>
        <v/>
      </c>
      <c r="W88" t="str">
        <f t="shared" si="11"/>
        <v/>
      </c>
      <c r="X88" s="27" t="str">
        <f t="shared" si="13"/>
        <v/>
      </c>
      <c r="Y88" s="28" t="str">
        <f t="shared" si="14"/>
        <v/>
      </c>
    </row>
    <row r="89" spans="2:25">
      <c r="B89" s="26">
        <v>81</v>
      </c>
      <c r="C89" s="43" t="str">
        <f t="shared" si="10"/>
        <v/>
      </c>
      <c r="D89" s="43"/>
      <c r="E89" s="26"/>
      <c r="F89" s="8"/>
      <c r="G89" s="26"/>
      <c r="H89" s="44"/>
      <c r="I89" s="44"/>
      <c r="J89" s="26"/>
      <c r="K89" s="45" t="str">
        <f t="shared" si="9"/>
        <v/>
      </c>
      <c r="L89" s="46"/>
      <c r="M89" s="6" t="str">
        <f>IF(J89="","",(K89/J89)/LOOKUP(RIGHT($D$2,3),定数!$A$6:$A$13,定数!$B$6:$B$13))</f>
        <v/>
      </c>
      <c r="N89" s="26"/>
      <c r="O89" s="8"/>
      <c r="P89" s="44"/>
      <c r="Q89" s="44"/>
      <c r="R89" s="47" t="str">
        <f>IF(P89="","",T89*M89*LOOKUP(RIGHT($D$2,3),定数!$A$6:$A$13,定数!$B$6:$B$13))</f>
        <v/>
      </c>
      <c r="S89" s="47"/>
      <c r="T89" s="48" t="str">
        <f t="shared" si="12"/>
        <v/>
      </c>
      <c r="U89" s="48"/>
      <c r="V89" t="str">
        <f t="shared" si="11"/>
        <v/>
      </c>
      <c r="W89" t="str">
        <f t="shared" si="11"/>
        <v/>
      </c>
      <c r="X89" s="27" t="str">
        <f t="shared" si="13"/>
        <v/>
      </c>
      <c r="Y89" s="28" t="str">
        <f t="shared" si="14"/>
        <v/>
      </c>
    </row>
    <row r="90" spans="2:25">
      <c r="B90" s="26">
        <v>82</v>
      </c>
      <c r="C90" s="43" t="str">
        <f t="shared" si="10"/>
        <v/>
      </c>
      <c r="D90" s="43"/>
      <c r="E90" s="26"/>
      <c r="F90" s="8"/>
      <c r="G90" s="26"/>
      <c r="H90" s="44"/>
      <c r="I90" s="44"/>
      <c r="J90" s="26"/>
      <c r="K90" s="45" t="str">
        <f t="shared" si="9"/>
        <v/>
      </c>
      <c r="L90" s="46"/>
      <c r="M90" s="6" t="str">
        <f>IF(J90="","",(K90/J90)/LOOKUP(RIGHT($D$2,3),定数!$A$6:$A$13,定数!$B$6:$B$13))</f>
        <v/>
      </c>
      <c r="N90" s="26"/>
      <c r="O90" s="8"/>
      <c r="P90" s="44"/>
      <c r="Q90" s="44"/>
      <c r="R90" s="47" t="str">
        <f>IF(P90="","",T90*M90*LOOKUP(RIGHT($D$2,3),定数!$A$6:$A$13,定数!$B$6:$B$13))</f>
        <v/>
      </c>
      <c r="S90" s="47"/>
      <c r="T90" s="48" t="str">
        <f t="shared" si="12"/>
        <v/>
      </c>
      <c r="U90" s="48"/>
      <c r="V90" t="str">
        <f t="shared" si="11"/>
        <v/>
      </c>
      <c r="W90" t="str">
        <f t="shared" si="11"/>
        <v/>
      </c>
      <c r="X90" s="27" t="str">
        <f t="shared" si="13"/>
        <v/>
      </c>
      <c r="Y90" s="28" t="str">
        <f t="shared" si="14"/>
        <v/>
      </c>
    </row>
    <row r="91" spans="2:25">
      <c r="B91" s="26">
        <v>83</v>
      </c>
      <c r="C91" s="43" t="str">
        <f t="shared" si="10"/>
        <v/>
      </c>
      <c r="D91" s="43"/>
      <c r="E91" s="26"/>
      <c r="F91" s="8"/>
      <c r="G91" s="26"/>
      <c r="H91" s="44"/>
      <c r="I91" s="44"/>
      <c r="J91" s="26"/>
      <c r="K91" s="45" t="str">
        <f t="shared" si="9"/>
        <v/>
      </c>
      <c r="L91" s="46"/>
      <c r="M91" s="6" t="str">
        <f>IF(J91="","",(K91/J91)/LOOKUP(RIGHT($D$2,3),定数!$A$6:$A$13,定数!$B$6:$B$13))</f>
        <v/>
      </c>
      <c r="N91" s="26"/>
      <c r="O91" s="8"/>
      <c r="P91" s="44"/>
      <c r="Q91" s="44"/>
      <c r="R91" s="47" t="str">
        <f>IF(P91="","",T91*M91*LOOKUP(RIGHT($D$2,3),定数!$A$6:$A$13,定数!$B$6:$B$13))</f>
        <v/>
      </c>
      <c r="S91" s="47"/>
      <c r="T91" s="48" t="str">
        <f t="shared" si="12"/>
        <v/>
      </c>
      <c r="U91" s="48"/>
      <c r="V91" t="str">
        <f t="shared" ref="V91:W106" si="15">IF(S91&lt;&gt;"",IF(S91&lt;0,1+V90,0),"")</f>
        <v/>
      </c>
      <c r="W91" t="str">
        <f t="shared" si="15"/>
        <v/>
      </c>
      <c r="X91" s="27" t="str">
        <f t="shared" si="13"/>
        <v/>
      </c>
      <c r="Y91" s="28" t="str">
        <f t="shared" si="14"/>
        <v/>
      </c>
    </row>
    <row r="92" spans="2:25">
      <c r="B92" s="26">
        <v>84</v>
      </c>
      <c r="C92" s="43" t="str">
        <f t="shared" si="10"/>
        <v/>
      </c>
      <c r="D92" s="43"/>
      <c r="E92" s="26"/>
      <c r="F92" s="8"/>
      <c r="G92" s="26"/>
      <c r="H92" s="44"/>
      <c r="I92" s="44"/>
      <c r="J92" s="26"/>
      <c r="K92" s="45" t="str">
        <f t="shared" si="9"/>
        <v/>
      </c>
      <c r="L92" s="46"/>
      <c r="M92" s="6" t="str">
        <f>IF(J92="","",(K92/J92)/LOOKUP(RIGHT($D$2,3),定数!$A$6:$A$13,定数!$B$6:$B$13))</f>
        <v/>
      </c>
      <c r="N92" s="26"/>
      <c r="O92" s="8"/>
      <c r="P92" s="44"/>
      <c r="Q92" s="44"/>
      <c r="R92" s="47" t="str">
        <f>IF(P92="","",T92*M92*LOOKUP(RIGHT($D$2,3),定数!$A$6:$A$13,定数!$B$6:$B$13))</f>
        <v/>
      </c>
      <c r="S92" s="47"/>
      <c r="T92" s="48" t="str">
        <f t="shared" si="12"/>
        <v/>
      </c>
      <c r="U92" s="48"/>
      <c r="V92" t="str">
        <f t="shared" si="15"/>
        <v/>
      </c>
      <c r="W92" t="str">
        <f t="shared" si="15"/>
        <v/>
      </c>
      <c r="X92" s="27" t="str">
        <f t="shared" si="13"/>
        <v/>
      </c>
      <c r="Y92" s="28" t="str">
        <f t="shared" si="14"/>
        <v/>
      </c>
    </row>
    <row r="93" spans="2:25">
      <c r="B93" s="26">
        <v>85</v>
      </c>
      <c r="C93" s="43" t="str">
        <f t="shared" si="10"/>
        <v/>
      </c>
      <c r="D93" s="43"/>
      <c r="E93" s="26"/>
      <c r="F93" s="8"/>
      <c r="G93" s="26"/>
      <c r="H93" s="44"/>
      <c r="I93" s="44"/>
      <c r="J93" s="26"/>
      <c r="K93" s="45" t="str">
        <f t="shared" si="9"/>
        <v/>
      </c>
      <c r="L93" s="46"/>
      <c r="M93" s="6" t="str">
        <f>IF(J93="","",(K93/J93)/LOOKUP(RIGHT($D$2,3),定数!$A$6:$A$13,定数!$B$6:$B$13))</f>
        <v/>
      </c>
      <c r="N93" s="26"/>
      <c r="O93" s="8"/>
      <c r="P93" s="44"/>
      <c r="Q93" s="44"/>
      <c r="R93" s="47" t="str">
        <f>IF(P93="","",T93*M93*LOOKUP(RIGHT($D$2,3),定数!$A$6:$A$13,定数!$B$6:$B$13))</f>
        <v/>
      </c>
      <c r="S93" s="47"/>
      <c r="T93" s="48" t="str">
        <f t="shared" si="12"/>
        <v/>
      </c>
      <c r="U93" s="48"/>
      <c r="V93" t="str">
        <f t="shared" si="15"/>
        <v/>
      </c>
      <c r="W93" t="str">
        <f t="shared" si="15"/>
        <v/>
      </c>
      <c r="X93" s="27" t="str">
        <f t="shared" si="13"/>
        <v/>
      </c>
      <c r="Y93" s="28" t="str">
        <f t="shared" si="14"/>
        <v/>
      </c>
    </row>
    <row r="94" spans="2:25">
      <c r="B94" s="26">
        <v>86</v>
      </c>
      <c r="C94" s="43" t="str">
        <f t="shared" si="10"/>
        <v/>
      </c>
      <c r="D94" s="43"/>
      <c r="E94" s="26"/>
      <c r="F94" s="8"/>
      <c r="G94" s="26"/>
      <c r="H94" s="44"/>
      <c r="I94" s="44"/>
      <c r="J94" s="26"/>
      <c r="K94" s="45" t="str">
        <f t="shared" si="9"/>
        <v/>
      </c>
      <c r="L94" s="46"/>
      <c r="M94" s="6" t="str">
        <f>IF(J94="","",(K94/J94)/LOOKUP(RIGHT($D$2,3),定数!$A$6:$A$13,定数!$B$6:$B$13))</f>
        <v/>
      </c>
      <c r="N94" s="26"/>
      <c r="O94" s="8"/>
      <c r="P94" s="44"/>
      <c r="Q94" s="44"/>
      <c r="R94" s="47" t="str">
        <f>IF(P94="","",T94*M94*LOOKUP(RIGHT($D$2,3),定数!$A$6:$A$13,定数!$B$6:$B$13))</f>
        <v/>
      </c>
      <c r="S94" s="47"/>
      <c r="T94" s="48" t="str">
        <f t="shared" si="12"/>
        <v/>
      </c>
      <c r="U94" s="48"/>
      <c r="V94" t="str">
        <f t="shared" si="15"/>
        <v/>
      </c>
      <c r="W94" t="str">
        <f t="shared" si="15"/>
        <v/>
      </c>
      <c r="X94" s="27" t="str">
        <f t="shared" si="13"/>
        <v/>
      </c>
      <c r="Y94" s="28" t="str">
        <f t="shared" si="14"/>
        <v/>
      </c>
    </row>
    <row r="95" spans="2:25">
      <c r="B95" s="26">
        <v>87</v>
      </c>
      <c r="C95" s="43" t="str">
        <f t="shared" si="10"/>
        <v/>
      </c>
      <c r="D95" s="43"/>
      <c r="E95" s="26"/>
      <c r="F95" s="8"/>
      <c r="G95" s="26"/>
      <c r="H95" s="44"/>
      <c r="I95" s="44"/>
      <c r="J95" s="26"/>
      <c r="K95" s="45" t="str">
        <f t="shared" si="9"/>
        <v/>
      </c>
      <c r="L95" s="46"/>
      <c r="M95" s="6" t="str">
        <f>IF(J95="","",(K95/J95)/LOOKUP(RIGHT($D$2,3),定数!$A$6:$A$13,定数!$B$6:$B$13))</f>
        <v/>
      </c>
      <c r="N95" s="26"/>
      <c r="O95" s="8"/>
      <c r="P95" s="44"/>
      <c r="Q95" s="44"/>
      <c r="R95" s="47" t="str">
        <f>IF(P95="","",T95*M95*LOOKUP(RIGHT($D$2,3),定数!$A$6:$A$13,定数!$B$6:$B$13))</f>
        <v/>
      </c>
      <c r="S95" s="47"/>
      <c r="T95" s="48" t="str">
        <f t="shared" si="12"/>
        <v/>
      </c>
      <c r="U95" s="48"/>
      <c r="V95" t="str">
        <f t="shared" si="15"/>
        <v/>
      </c>
      <c r="W95" t="str">
        <f t="shared" si="15"/>
        <v/>
      </c>
      <c r="X95" s="27" t="str">
        <f t="shared" si="13"/>
        <v/>
      </c>
      <c r="Y95" s="28" t="str">
        <f t="shared" si="14"/>
        <v/>
      </c>
    </row>
    <row r="96" spans="2:25">
      <c r="B96" s="26">
        <v>88</v>
      </c>
      <c r="C96" s="43" t="str">
        <f t="shared" si="10"/>
        <v/>
      </c>
      <c r="D96" s="43"/>
      <c r="E96" s="26"/>
      <c r="F96" s="8"/>
      <c r="G96" s="26"/>
      <c r="H96" s="44"/>
      <c r="I96" s="44"/>
      <c r="J96" s="26"/>
      <c r="K96" s="45" t="str">
        <f t="shared" si="9"/>
        <v/>
      </c>
      <c r="L96" s="46"/>
      <c r="M96" s="6" t="str">
        <f>IF(J96="","",(K96/J96)/LOOKUP(RIGHT($D$2,3),定数!$A$6:$A$13,定数!$B$6:$B$13))</f>
        <v/>
      </c>
      <c r="N96" s="26"/>
      <c r="O96" s="8"/>
      <c r="P96" s="44"/>
      <c r="Q96" s="44"/>
      <c r="R96" s="47" t="str">
        <f>IF(P96="","",T96*M96*LOOKUP(RIGHT($D$2,3),定数!$A$6:$A$13,定数!$B$6:$B$13))</f>
        <v/>
      </c>
      <c r="S96" s="47"/>
      <c r="T96" s="48" t="str">
        <f t="shared" si="12"/>
        <v/>
      </c>
      <c r="U96" s="48"/>
      <c r="V96" t="str">
        <f t="shared" si="15"/>
        <v/>
      </c>
      <c r="W96" t="str">
        <f t="shared" si="15"/>
        <v/>
      </c>
      <c r="X96" s="27" t="str">
        <f t="shared" si="13"/>
        <v/>
      </c>
      <c r="Y96" s="28" t="str">
        <f t="shared" si="14"/>
        <v/>
      </c>
    </row>
    <row r="97" spans="2:25">
      <c r="B97" s="26">
        <v>89</v>
      </c>
      <c r="C97" s="43" t="str">
        <f t="shared" si="10"/>
        <v/>
      </c>
      <c r="D97" s="43"/>
      <c r="E97" s="26"/>
      <c r="F97" s="8"/>
      <c r="G97" s="26"/>
      <c r="H97" s="44"/>
      <c r="I97" s="44"/>
      <c r="J97" s="26"/>
      <c r="K97" s="45" t="str">
        <f t="shared" si="9"/>
        <v/>
      </c>
      <c r="L97" s="46"/>
      <c r="M97" s="6" t="str">
        <f>IF(J97="","",(K97/J97)/LOOKUP(RIGHT($D$2,3),定数!$A$6:$A$13,定数!$B$6:$B$13))</f>
        <v/>
      </c>
      <c r="N97" s="26"/>
      <c r="O97" s="8"/>
      <c r="P97" s="44"/>
      <c r="Q97" s="44"/>
      <c r="R97" s="47" t="str">
        <f>IF(P97="","",T97*M97*LOOKUP(RIGHT($D$2,3),定数!$A$6:$A$13,定数!$B$6:$B$13))</f>
        <v/>
      </c>
      <c r="S97" s="47"/>
      <c r="T97" s="48" t="str">
        <f t="shared" si="12"/>
        <v/>
      </c>
      <c r="U97" s="48"/>
      <c r="V97" t="str">
        <f t="shared" si="15"/>
        <v/>
      </c>
      <c r="W97" t="str">
        <f t="shared" si="15"/>
        <v/>
      </c>
      <c r="X97" s="27" t="str">
        <f t="shared" si="13"/>
        <v/>
      </c>
      <c r="Y97" s="28" t="str">
        <f t="shared" si="14"/>
        <v/>
      </c>
    </row>
    <row r="98" spans="2:25">
      <c r="B98" s="26">
        <v>90</v>
      </c>
      <c r="C98" s="43" t="str">
        <f t="shared" si="10"/>
        <v/>
      </c>
      <c r="D98" s="43"/>
      <c r="E98" s="26"/>
      <c r="F98" s="8"/>
      <c r="G98" s="26"/>
      <c r="H98" s="44"/>
      <c r="I98" s="44"/>
      <c r="J98" s="26"/>
      <c r="K98" s="45" t="str">
        <f t="shared" si="9"/>
        <v/>
      </c>
      <c r="L98" s="46"/>
      <c r="M98" s="6" t="str">
        <f>IF(J98="","",(K98/J98)/LOOKUP(RIGHT($D$2,3),定数!$A$6:$A$13,定数!$B$6:$B$13))</f>
        <v/>
      </c>
      <c r="N98" s="26"/>
      <c r="O98" s="8"/>
      <c r="P98" s="44"/>
      <c r="Q98" s="44"/>
      <c r="R98" s="47" t="str">
        <f>IF(P98="","",T98*M98*LOOKUP(RIGHT($D$2,3),定数!$A$6:$A$13,定数!$B$6:$B$13))</f>
        <v/>
      </c>
      <c r="S98" s="47"/>
      <c r="T98" s="48" t="str">
        <f t="shared" si="12"/>
        <v/>
      </c>
      <c r="U98" s="48"/>
      <c r="V98" t="str">
        <f t="shared" si="15"/>
        <v/>
      </c>
      <c r="W98" t="str">
        <f t="shared" si="15"/>
        <v/>
      </c>
      <c r="X98" s="27" t="str">
        <f t="shared" si="13"/>
        <v/>
      </c>
      <c r="Y98" s="28" t="str">
        <f t="shared" si="14"/>
        <v/>
      </c>
    </row>
    <row r="99" spans="2:25">
      <c r="B99" s="26">
        <v>91</v>
      </c>
      <c r="C99" s="43" t="str">
        <f t="shared" si="10"/>
        <v/>
      </c>
      <c r="D99" s="43"/>
      <c r="E99" s="26"/>
      <c r="F99" s="8"/>
      <c r="G99" s="26"/>
      <c r="H99" s="44"/>
      <c r="I99" s="44"/>
      <c r="J99" s="26"/>
      <c r="K99" s="45" t="str">
        <f t="shared" si="9"/>
        <v/>
      </c>
      <c r="L99" s="46"/>
      <c r="M99" s="6" t="str">
        <f>IF(J99="","",(K99/J99)/LOOKUP(RIGHT($D$2,3),定数!$A$6:$A$13,定数!$B$6:$B$13))</f>
        <v/>
      </c>
      <c r="N99" s="26"/>
      <c r="O99" s="8"/>
      <c r="P99" s="44"/>
      <c r="Q99" s="44"/>
      <c r="R99" s="47" t="str">
        <f>IF(P99="","",T99*M99*LOOKUP(RIGHT($D$2,3),定数!$A$6:$A$13,定数!$B$6:$B$13))</f>
        <v/>
      </c>
      <c r="S99" s="47"/>
      <c r="T99" s="48" t="str">
        <f t="shared" si="12"/>
        <v/>
      </c>
      <c r="U99" s="48"/>
      <c r="V99" t="str">
        <f t="shared" si="15"/>
        <v/>
      </c>
      <c r="W99" t="str">
        <f t="shared" si="15"/>
        <v/>
      </c>
      <c r="X99" s="27" t="str">
        <f t="shared" si="13"/>
        <v/>
      </c>
      <c r="Y99" s="28" t="str">
        <f t="shared" si="14"/>
        <v/>
      </c>
    </row>
    <row r="100" spans="2:25">
      <c r="B100" s="26">
        <v>92</v>
      </c>
      <c r="C100" s="43" t="str">
        <f t="shared" si="10"/>
        <v/>
      </c>
      <c r="D100" s="43"/>
      <c r="E100" s="26"/>
      <c r="F100" s="8"/>
      <c r="G100" s="26"/>
      <c r="H100" s="44"/>
      <c r="I100" s="44"/>
      <c r="J100" s="26"/>
      <c r="K100" s="45" t="str">
        <f t="shared" si="9"/>
        <v/>
      </c>
      <c r="L100" s="46"/>
      <c r="M100" s="6" t="str">
        <f>IF(J100="","",(K100/J100)/LOOKUP(RIGHT($D$2,3),定数!$A$6:$A$13,定数!$B$6:$B$13))</f>
        <v/>
      </c>
      <c r="N100" s="26"/>
      <c r="O100" s="8"/>
      <c r="P100" s="44"/>
      <c r="Q100" s="44"/>
      <c r="R100" s="47" t="str">
        <f>IF(P100="","",T100*M100*LOOKUP(RIGHT($D$2,3),定数!$A$6:$A$13,定数!$B$6:$B$13))</f>
        <v/>
      </c>
      <c r="S100" s="47"/>
      <c r="T100" s="48" t="str">
        <f t="shared" si="12"/>
        <v/>
      </c>
      <c r="U100" s="48"/>
      <c r="V100" t="str">
        <f t="shared" si="15"/>
        <v/>
      </c>
      <c r="W100" t="str">
        <f t="shared" si="15"/>
        <v/>
      </c>
      <c r="X100" s="27" t="str">
        <f t="shared" si="13"/>
        <v/>
      </c>
      <c r="Y100" s="28" t="str">
        <f t="shared" si="14"/>
        <v/>
      </c>
    </row>
    <row r="101" spans="2:25">
      <c r="B101" s="26">
        <v>93</v>
      </c>
      <c r="C101" s="43" t="str">
        <f t="shared" si="10"/>
        <v/>
      </c>
      <c r="D101" s="43"/>
      <c r="E101" s="26"/>
      <c r="F101" s="8"/>
      <c r="G101" s="26"/>
      <c r="H101" s="44"/>
      <c r="I101" s="44"/>
      <c r="J101" s="26"/>
      <c r="K101" s="45" t="str">
        <f t="shared" si="9"/>
        <v/>
      </c>
      <c r="L101" s="46"/>
      <c r="M101" s="6" t="str">
        <f>IF(J101="","",(K101/J101)/LOOKUP(RIGHT($D$2,3),定数!$A$6:$A$13,定数!$B$6:$B$13))</f>
        <v/>
      </c>
      <c r="N101" s="26"/>
      <c r="O101" s="8"/>
      <c r="P101" s="44"/>
      <c r="Q101" s="44"/>
      <c r="R101" s="47" t="str">
        <f>IF(P101="","",T101*M101*LOOKUP(RIGHT($D$2,3),定数!$A$6:$A$13,定数!$B$6:$B$13))</f>
        <v/>
      </c>
      <c r="S101" s="47"/>
      <c r="T101" s="48" t="str">
        <f t="shared" si="12"/>
        <v/>
      </c>
      <c r="U101" s="48"/>
      <c r="V101" t="str">
        <f t="shared" si="15"/>
        <v/>
      </c>
      <c r="W101" t="str">
        <f t="shared" si="15"/>
        <v/>
      </c>
      <c r="X101" s="27" t="str">
        <f t="shared" si="13"/>
        <v/>
      </c>
      <c r="Y101" s="28" t="str">
        <f t="shared" si="14"/>
        <v/>
      </c>
    </row>
    <row r="102" spans="2:25">
      <c r="B102" s="26">
        <v>94</v>
      </c>
      <c r="C102" s="43" t="str">
        <f t="shared" si="10"/>
        <v/>
      </c>
      <c r="D102" s="43"/>
      <c r="E102" s="26"/>
      <c r="F102" s="8"/>
      <c r="G102" s="26"/>
      <c r="H102" s="44"/>
      <c r="I102" s="44"/>
      <c r="J102" s="26"/>
      <c r="K102" s="45" t="str">
        <f t="shared" si="9"/>
        <v/>
      </c>
      <c r="L102" s="46"/>
      <c r="M102" s="6" t="str">
        <f>IF(J102="","",(K102/J102)/LOOKUP(RIGHT($D$2,3),定数!$A$6:$A$13,定数!$B$6:$B$13))</f>
        <v/>
      </c>
      <c r="N102" s="26"/>
      <c r="O102" s="8"/>
      <c r="P102" s="44"/>
      <c r="Q102" s="44"/>
      <c r="R102" s="47" t="str">
        <f>IF(P102="","",T102*M102*LOOKUP(RIGHT($D$2,3),定数!$A$6:$A$13,定数!$B$6:$B$13))</f>
        <v/>
      </c>
      <c r="S102" s="47"/>
      <c r="T102" s="48" t="str">
        <f t="shared" si="12"/>
        <v/>
      </c>
      <c r="U102" s="48"/>
      <c r="V102" t="str">
        <f t="shared" si="15"/>
        <v/>
      </c>
      <c r="W102" t="str">
        <f t="shared" si="15"/>
        <v/>
      </c>
      <c r="X102" s="27" t="str">
        <f t="shared" si="13"/>
        <v/>
      </c>
      <c r="Y102" s="28" t="str">
        <f t="shared" si="14"/>
        <v/>
      </c>
    </row>
    <row r="103" spans="2:25">
      <c r="B103" s="26">
        <v>95</v>
      </c>
      <c r="C103" s="43" t="str">
        <f t="shared" si="10"/>
        <v/>
      </c>
      <c r="D103" s="43"/>
      <c r="E103" s="26"/>
      <c r="F103" s="8"/>
      <c r="G103" s="26"/>
      <c r="H103" s="44"/>
      <c r="I103" s="44"/>
      <c r="J103" s="26"/>
      <c r="K103" s="45" t="str">
        <f t="shared" si="9"/>
        <v/>
      </c>
      <c r="L103" s="46"/>
      <c r="M103" s="6" t="str">
        <f>IF(J103="","",(K103/J103)/LOOKUP(RIGHT($D$2,3),定数!$A$6:$A$13,定数!$B$6:$B$13))</f>
        <v/>
      </c>
      <c r="N103" s="26"/>
      <c r="O103" s="8"/>
      <c r="P103" s="44"/>
      <c r="Q103" s="44"/>
      <c r="R103" s="47" t="str">
        <f>IF(P103="","",T103*M103*LOOKUP(RIGHT($D$2,3),定数!$A$6:$A$13,定数!$B$6:$B$13))</f>
        <v/>
      </c>
      <c r="S103" s="47"/>
      <c r="T103" s="48" t="str">
        <f t="shared" si="12"/>
        <v/>
      </c>
      <c r="U103" s="48"/>
      <c r="V103" t="str">
        <f t="shared" si="15"/>
        <v/>
      </c>
      <c r="W103" t="str">
        <f t="shared" si="15"/>
        <v/>
      </c>
      <c r="X103" s="27" t="str">
        <f t="shared" si="13"/>
        <v/>
      </c>
      <c r="Y103" s="28" t="str">
        <f t="shared" si="14"/>
        <v/>
      </c>
    </row>
    <row r="104" spans="2:25">
      <c r="B104" s="26">
        <v>96</v>
      </c>
      <c r="C104" s="43" t="str">
        <f t="shared" si="10"/>
        <v/>
      </c>
      <c r="D104" s="43"/>
      <c r="E104" s="26"/>
      <c r="F104" s="8"/>
      <c r="G104" s="26"/>
      <c r="H104" s="44"/>
      <c r="I104" s="44"/>
      <c r="J104" s="26"/>
      <c r="K104" s="45" t="str">
        <f t="shared" si="9"/>
        <v/>
      </c>
      <c r="L104" s="46"/>
      <c r="M104" s="6" t="str">
        <f>IF(J104="","",(K104/J104)/LOOKUP(RIGHT($D$2,3),定数!$A$6:$A$13,定数!$B$6:$B$13))</f>
        <v/>
      </c>
      <c r="N104" s="26"/>
      <c r="O104" s="8"/>
      <c r="P104" s="44"/>
      <c r="Q104" s="44"/>
      <c r="R104" s="47" t="str">
        <f>IF(P104="","",T104*M104*LOOKUP(RIGHT($D$2,3),定数!$A$6:$A$13,定数!$B$6:$B$13))</f>
        <v/>
      </c>
      <c r="S104" s="47"/>
      <c r="T104" s="48" t="str">
        <f t="shared" si="12"/>
        <v/>
      </c>
      <c r="U104" s="48"/>
      <c r="V104" t="str">
        <f t="shared" si="15"/>
        <v/>
      </c>
      <c r="W104" t="str">
        <f t="shared" si="15"/>
        <v/>
      </c>
      <c r="X104" s="27" t="str">
        <f t="shared" si="13"/>
        <v/>
      </c>
      <c r="Y104" s="28" t="str">
        <f t="shared" si="14"/>
        <v/>
      </c>
    </row>
    <row r="105" spans="2:25">
      <c r="B105" s="26">
        <v>97</v>
      </c>
      <c r="C105" s="43" t="str">
        <f t="shared" si="10"/>
        <v/>
      </c>
      <c r="D105" s="43"/>
      <c r="E105" s="26"/>
      <c r="F105" s="8"/>
      <c r="G105" s="26"/>
      <c r="H105" s="44"/>
      <c r="I105" s="44"/>
      <c r="J105" s="26"/>
      <c r="K105" s="45" t="str">
        <f>IF(J105="","",C105*0.02)</f>
        <v/>
      </c>
      <c r="L105" s="46"/>
      <c r="M105" s="6" t="str">
        <f>IF(J105="","",(K105/J105)/LOOKUP(RIGHT($D$2,3),定数!$A$6:$A$13,定数!$B$6:$B$13))</f>
        <v/>
      </c>
      <c r="N105" s="26"/>
      <c r="O105" s="8"/>
      <c r="P105" s="44"/>
      <c r="Q105" s="44"/>
      <c r="R105" s="47" t="str">
        <f>IF(P105="","",T105*M105*LOOKUP(RIGHT($D$2,3),定数!$A$6:$A$13,定数!$B$6:$B$13))</f>
        <v/>
      </c>
      <c r="S105" s="47"/>
      <c r="T105" s="48" t="str">
        <f t="shared" si="12"/>
        <v/>
      </c>
      <c r="U105" s="48"/>
      <c r="V105" t="str">
        <f t="shared" si="15"/>
        <v/>
      </c>
      <c r="W105" t="str">
        <f t="shared" si="15"/>
        <v/>
      </c>
      <c r="X105" s="27" t="str">
        <f t="shared" si="13"/>
        <v/>
      </c>
      <c r="Y105" s="28" t="str">
        <f t="shared" si="14"/>
        <v/>
      </c>
    </row>
    <row r="106" spans="2:25">
      <c r="B106" s="26">
        <v>98</v>
      </c>
      <c r="C106" s="43" t="str">
        <f t="shared" si="10"/>
        <v/>
      </c>
      <c r="D106" s="43"/>
      <c r="E106" s="26"/>
      <c r="F106" s="8"/>
      <c r="G106" s="26"/>
      <c r="H106" s="44"/>
      <c r="I106" s="44"/>
      <c r="J106" s="26"/>
      <c r="K106" s="45" t="str">
        <f>IF(J106="","",C106*0.02)</f>
        <v/>
      </c>
      <c r="L106" s="46"/>
      <c r="M106" s="6" t="str">
        <f>IF(J106="","",(K106/J106)/LOOKUP(RIGHT($D$2,3),定数!$A$6:$A$13,定数!$B$6:$B$13))</f>
        <v/>
      </c>
      <c r="N106" s="26"/>
      <c r="O106" s="8"/>
      <c r="P106" s="44"/>
      <c r="Q106" s="44"/>
      <c r="R106" s="47" t="str">
        <f>IF(P106="","",T106*M106*LOOKUP(RIGHT($D$2,3),定数!$A$6:$A$13,定数!$B$6:$B$13))</f>
        <v/>
      </c>
      <c r="S106" s="47"/>
      <c r="T106" s="48" t="str">
        <f t="shared" si="12"/>
        <v/>
      </c>
      <c r="U106" s="48"/>
      <c r="V106" t="str">
        <f t="shared" si="15"/>
        <v/>
      </c>
      <c r="W106" t="str">
        <f t="shared" si="15"/>
        <v/>
      </c>
      <c r="X106" s="27" t="str">
        <f t="shared" si="13"/>
        <v/>
      </c>
      <c r="Y106" s="28" t="str">
        <f t="shared" si="14"/>
        <v/>
      </c>
    </row>
    <row r="107" spans="2:25">
      <c r="B107" s="26">
        <v>99</v>
      </c>
      <c r="C107" s="43" t="str">
        <f t="shared" si="10"/>
        <v/>
      </c>
      <c r="D107" s="43"/>
      <c r="E107" s="26"/>
      <c r="F107" s="8"/>
      <c r="G107" s="26"/>
      <c r="H107" s="44"/>
      <c r="I107" s="44"/>
      <c r="J107" s="26"/>
      <c r="K107" s="45" t="str">
        <f>IF(J107="","",C107*0.02)</f>
        <v/>
      </c>
      <c r="L107" s="46"/>
      <c r="M107" s="6" t="str">
        <f>IF(J107="","",(K107/J107)/LOOKUP(RIGHT($D$2,3),定数!$A$6:$A$13,定数!$B$6:$B$13))</f>
        <v/>
      </c>
      <c r="N107" s="26"/>
      <c r="O107" s="8"/>
      <c r="P107" s="44"/>
      <c r="Q107" s="44"/>
      <c r="R107" s="47" t="str">
        <f>IF(P107="","",T107*M107*LOOKUP(RIGHT($D$2,3),定数!$A$6:$A$13,定数!$B$6:$B$13))</f>
        <v/>
      </c>
      <c r="S107" s="47"/>
      <c r="T107" s="48" t="str">
        <f t="shared" si="12"/>
        <v/>
      </c>
      <c r="U107" s="48"/>
      <c r="V107" t="str">
        <f>IF(S107&lt;&gt;"",IF(S107&lt;0,1+V106,0),"")</f>
        <v/>
      </c>
      <c r="W107" t="str">
        <f>IF(T107&lt;&gt;"",IF(T107&lt;0,1+W106,0),"")</f>
        <v/>
      </c>
      <c r="X107" s="27" t="str">
        <f t="shared" si="13"/>
        <v/>
      </c>
      <c r="Y107" s="28" t="str">
        <f t="shared" si="14"/>
        <v/>
      </c>
    </row>
    <row r="108" spans="2:25">
      <c r="B108" s="26">
        <v>100</v>
      </c>
      <c r="C108" s="43" t="str">
        <f t="shared" si="10"/>
        <v/>
      </c>
      <c r="D108" s="43"/>
      <c r="E108" s="26"/>
      <c r="F108" s="8"/>
      <c r="G108" s="26"/>
      <c r="H108" s="44"/>
      <c r="I108" s="44"/>
      <c r="J108" s="26"/>
      <c r="K108" s="45" t="str">
        <f>IF(J108="","",C108*0.02)</f>
        <v/>
      </c>
      <c r="L108" s="46"/>
      <c r="M108" s="6" t="str">
        <f>IF(J108="","",(K108/J108)/LOOKUP(RIGHT($D$2,3),定数!$A$6:$A$13,定数!$B$6:$B$13))</f>
        <v/>
      </c>
      <c r="N108" s="26"/>
      <c r="O108" s="8"/>
      <c r="P108" s="44"/>
      <c r="Q108" s="44"/>
      <c r="R108" s="47" t="str">
        <f>IF(P108="","",T108*M108*LOOKUP(RIGHT($D$2,3),定数!$A$6:$A$13,定数!$B$6:$B$13))</f>
        <v/>
      </c>
      <c r="S108" s="47"/>
      <c r="T108" s="48" t="str">
        <f t="shared" si="12"/>
        <v/>
      </c>
      <c r="U108" s="48"/>
      <c r="V108" t="str">
        <f>IF(S108&lt;&gt;"",IF(S108&lt;0,1+V107,0),"")</f>
        <v/>
      </c>
      <c r="W108" t="str">
        <f>IF(T108&lt;&gt;"",IF(T108&lt;0,1+W107,0),"")</f>
        <v/>
      </c>
      <c r="X108" s="27" t="str">
        <f t="shared" si="13"/>
        <v/>
      </c>
      <c r="Y108" s="28" t="str">
        <f t="shared" si="14"/>
        <v/>
      </c>
    </row>
    <row r="109" spans="2:2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sheetCalcPr fullCalcOnLoad="1"/>
  <mergeCells count="635"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</mergeCells>
  <phoneticPr fontId="2"/>
  <conditionalFormatting sqref="G9:G108">
    <cfRule type="cellIs" dxfId="9" priority="5" stopIfTrue="1" operator="equal">
      <formula>"買"</formula>
    </cfRule>
    <cfRule type="cellIs" dxfId="8" priority="6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B736"/>
  <sheetViews>
    <sheetView topLeftCell="A43" workbookViewId="0">
      <selection activeCell="A122" sqref="A122:IV157"/>
    </sheetView>
  </sheetViews>
  <sheetFormatPr defaultRowHeight="14.25"/>
  <cols>
    <col min="1" max="1" width="7.5" style="23" customWidth="1"/>
    <col min="2" max="2" width="12" style="36" customWidth="1"/>
  </cols>
  <sheetData>
    <row r="1" spans="2:2">
      <c r="B1" s="36">
        <v>43131</v>
      </c>
    </row>
    <row r="83" spans="2:2">
      <c r="B83" s="36">
        <v>43206</v>
      </c>
    </row>
    <row r="122" spans="2:2">
      <c r="B122" s="36">
        <v>43249</v>
      </c>
    </row>
    <row r="156" spans="2:2">
      <c r="B156" s="36">
        <v>43266</v>
      </c>
    </row>
    <row r="194" spans="2:2">
      <c r="B194" s="36">
        <v>43312</v>
      </c>
    </row>
    <row r="233" spans="2:2">
      <c r="B233" s="36">
        <v>43369</v>
      </c>
    </row>
    <row r="271" spans="2:2">
      <c r="B271" s="36">
        <v>43378</v>
      </c>
    </row>
    <row r="307" spans="2:2">
      <c r="B307" s="36">
        <v>43389</v>
      </c>
    </row>
    <row r="341" spans="2:2">
      <c r="B341" s="36">
        <v>43418</v>
      </c>
    </row>
    <row r="376" spans="2:2" ht="17.25" customHeight="1">
      <c r="B376" s="36">
        <v>43424</v>
      </c>
    </row>
    <row r="412" spans="2:2">
      <c r="B412" s="36">
        <v>43494</v>
      </c>
    </row>
    <row r="449" spans="2:2">
      <c r="B449" s="36">
        <v>43601</v>
      </c>
    </row>
    <row r="484" spans="2:2">
      <c r="B484" s="36">
        <v>43607</v>
      </c>
    </row>
    <row r="519" spans="2:2">
      <c r="B519" s="36">
        <v>43621</v>
      </c>
    </row>
    <row r="556" spans="2:2">
      <c r="B556" s="36">
        <v>43728</v>
      </c>
    </row>
    <row r="592" spans="2:2">
      <c r="B592" s="36">
        <v>43739</v>
      </c>
    </row>
    <row r="628" spans="2:2">
      <c r="B628" s="36">
        <v>43742</v>
      </c>
    </row>
    <row r="664" spans="2:2">
      <c r="B664" s="36">
        <v>43767</v>
      </c>
    </row>
    <row r="700" spans="2:2">
      <c r="B700" s="36">
        <v>43770</v>
      </c>
    </row>
    <row r="736" spans="2:2">
      <c r="B736" s="36">
        <v>43801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B2:V109"/>
  <sheetViews>
    <sheetView zoomScale="115" zoomScaleNormal="115" workbookViewId="0">
      <pane ySplit="8" topLeftCell="A9" activePane="bottomLeft" state="frozen"/>
      <selection pane="bottomLeft" activeCell="C7" sqref="C7:D8"/>
    </sheetView>
  </sheetViews>
  <sheetFormatPr defaultRowHeight="13.5"/>
  <cols>
    <col min="1" max="1" width="2.875" customWidth="1"/>
    <col min="2" max="18" width="6.5" customWidth="1"/>
    <col min="22" max="22" width="10.875" style="22" bestFit="1" customWidth="1"/>
  </cols>
  <sheetData>
    <row r="2" spans="2:21">
      <c r="B2" s="73" t="s">
        <v>2</v>
      </c>
      <c r="C2" s="73"/>
      <c r="D2" s="76"/>
      <c r="E2" s="76"/>
      <c r="F2" s="73" t="s">
        <v>3</v>
      </c>
      <c r="G2" s="73"/>
      <c r="H2" s="76" t="s">
        <v>33</v>
      </c>
      <c r="I2" s="76"/>
      <c r="J2" s="73" t="s">
        <v>4</v>
      </c>
      <c r="K2" s="73"/>
      <c r="L2" s="70">
        <f>C9</f>
        <v>1000000</v>
      </c>
      <c r="M2" s="76"/>
      <c r="N2" s="73" t="s">
        <v>5</v>
      </c>
      <c r="O2" s="73"/>
      <c r="P2" s="70" t="e">
        <f>C108+R108</f>
        <v>#VALUE!</v>
      </c>
      <c r="Q2" s="76"/>
      <c r="R2" s="1"/>
      <c r="S2" s="1"/>
      <c r="T2" s="1"/>
    </row>
    <row r="3" spans="2:21" ht="57" customHeight="1">
      <c r="B3" s="73" t="s">
        <v>6</v>
      </c>
      <c r="C3" s="73"/>
      <c r="D3" s="82" t="s">
        <v>35</v>
      </c>
      <c r="E3" s="82"/>
      <c r="F3" s="82"/>
      <c r="G3" s="82"/>
      <c r="H3" s="82"/>
      <c r="I3" s="82"/>
      <c r="J3" s="73" t="s">
        <v>7</v>
      </c>
      <c r="K3" s="73"/>
      <c r="L3" s="82" t="s">
        <v>32</v>
      </c>
      <c r="M3" s="83"/>
      <c r="N3" s="83"/>
      <c r="O3" s="83"/>
      <c r="P3" s="83"/>
      <c r="Q3" s="83"/>
      <c r="R3" s="1"/>
      <c r="S3" s="1"/>
    </row>
    <row r="4" spans="2:21">
      <c r="B4" s="73" t="s">
        <v>8</v>
      </c>
      <c r="C4" s="73"/>
      <c r="D4" s="77">
        <f>SUM($R$9:$S$993)</f>
        <v>153684.21052631587</v>
      </c>
      <c r="E4" s="77"/>
      <c r="F4" s="73" t="s">
        <v>9</v>
      </c>
      <c r="G4" s="73"/>
      <c r="H4" s="78">
        <f>SUM($T$9:$U$108)</f>
        <v>292.00000000000017</v>
      </c>
      <c r="I4" s="76"/>
      <c r="J4" s="69" t="s">
        <v>10</v>
      </c>
      <c r="K4" s="69"/>
      <c r="L4" s="70">
        <f>MAX($C$9:$D$990)-C9</f>
        <v>153684.21052631596</v>
      </c>
      <c r="M4" s="70"/>
      <c r="N4" s="69" t="s">
        <v>11</v>
      </c>
      <c r="O4" s="69"/>
      <c r="P4" s="77">
        <f>MIN($C$9:$D$990)-C9</f>
        <v>0</v>
      </c>
      <c r="Q4" s="77"/>
      <c r="R4" s="1"/>
      <c r="S4" s="1"/>
      <c r="T4" s="1"/>
    </row>
    <row r="5" spans="2:21">
      <c r="B5" s="21" t="s">
        <v>12</v>
      </c>
      <c r="C5" s="2">
        <f>COUNTIF($R$9:$R$990,"&gt;0")</f>
        <v>1</v>
      </c>
      <c r="D5" s="20" t="s">
        <v>13</v>
      </c>
      <c r="E5" s="15">
        <f>COUNTIF($R$9:$R$990,"&lt;0")</f>
        <v>0</v>
      </c>
      <c r="F5" s="20" t="s">
        <v>14</v>
      </c>
      <c r="G5" s="2">
        <f>COUNTIF($R$9:$R$990,"=0")</f>
        <v>0</v>
      </c>
      <c r="H5" s="20" t="s">
        <v>15</v>
      </c>
      <c r="I5" s="3">
        <f>C5/SUM(C5,E5,G5)</f>
        <v>1</v>
      </c>
      <c r="J5" s="72" t="s">
        <v>16</v>
      </c>
      <c r="K5" s="73"/>
      <c r="L5" s="74"/>
      <c r="M5" s="75"/>
      <c r="N5" s="17" t="s">
        <v>17</v>
      </c>
      <c r="O5" s="9"/>
      <c r="P5" s="74"/>
      <c r="Q5" s="75"/>
      <c r="R5" s="1"/>
      <c r="S5" s="1"/>
      <c r="T5" s="1"/>
    </row>
    <row r="6" spans="2:21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1">
      <c r="B7" s="56" t="s">
        <v>18</v>
      </c>
      <c r="C7" s="58" t="s">
        <v>19</v>
      </c>
      <c r="D7" s="59"/>
      <c r="E7" s="62" t="s">
        <v>20</v>
      </c>
      <c r="F7" s="63"/>
      <c r="G7" s="63"/>
      <c r="H7" s="63"/>
      <c r="I7" s="51"/>
      <c r="J7" s="64" t="s">
        <v>21</v>
      </c>
      <c r="K7" s="65"/>
      <c r="L7" s="53"/>
      <c r="M7" s="66" t="s">
        <v>22</v>
      </c>
      <c r="N7" s="67" t="s">
        <v>23</v>
      </c>
      <c r="O7" s="68"/>
      <c r="P7" s="68"/>
      <c r="Q7" s="55"/>
      <c r="R7" s="49" t="s">
        <v>24</v>
      </c>
      <c r="S7" s="49"/>
      <c r="T7" s="49"/>
      <c r="U7" s="49"/>
    </row>
    <row r="8" spans="2:21">
      <c r="B8" s="57"/>
      <c r="C8" s="60"/>
      <c r="D8" s="61"/>
      <c r="E8" s="18" t="s">
        <v>25</v>
      </c>
      <c r="F8" s="18" t="s">
        <v>26</v>
      </c>
      <c r="G8" s="18" t="s">
        <v>27</v>
      </c>
      <c r="H8" s="50" t="s">
        <v>28</v>
      </c>
      <c r="I8" s="51"/>
      <c r="J8" s="4" t="s">
        <v>29</v>
      </c>
      <c r="K8" s="52" t="s">
        <v>30</v>
      </c>
      <c r="L8" s="53"/>
      <c r="M8" s="66"/>
      <c r="N8" s="5" t="s">
        <v>25</v>
      </c>
      <c r="O8" s="5" t="s">
        <v>26</v>
      </c>
      <c r="P8" s="54" t="s">
        <v>28</v>
      </c>
      <c r="Q8" s="55"/>
      <c r="R8" s="49" t="s">
        <v>31</v>
      </c>
      <c r="S8" s="49"/>
      <c r="T8" s="49" t="s">
        <v>29</v>
      </c>
      <c r="U8" s="49"/>
    </row>
    <row r="9" spans="2:21">
      <c r="B9" s="19">
        <v>1</v>
      </c>
      <c r="C9" s="43">
        <v>1000000</v>
      </c>
      <c r="D9" s="43"/>
      <c r="E9" s="19">
        <v>2001</v>
      </c>
      <c r="F9" s="8">
        <v>42111</v>
      </c>
      <c r="G9" s="19" t="s">
        <v>1</v>
      </c>
      <c r="H9" s="44">
        <v>105.33</v>
      </c>
      <c r="I9" s="44"/>
      <c r="J9" s="19">
        <v>57</v>
      </c>
      <c r="K9" s="43">
        <f t="shared" ref="K9:K72" si="0">IF(F9="","",C9*0.03)</f>
        <v>30000</v>
      </c>
      <c r="L9" s="43"/>
      <c r="M9" s="6">
        <f>IF(J9="","",(K9/J9)/1000)</f>
        <v>0.52631578947368418</v>
      </c>
      <c r="N9" s="19">
        <v>2001</v>
      </c>
      <c r="O9" s="8">
        <v>42111</v>
      </c>
      <c r="P9" s="44">
        <v>108.25</v>
      </c>
      <c r="Q9" s="44"/>
      <c r="R9" s="47">
        <f>IF(O9="","",(IF(G9="売",H9-P9,P9-H9))*M9*100000)</f>
        <v>153684.21052631587</v>
      </c>
      <c r="S9" s="47"/>
      <c r="T9" s="48">
        <f>IF(O9="","",IF(R9&lt;0,J9*(-1),IF(G9="買",(P9-H9)*100,(H9-P9)*100)))</f>
        <v>292.00000000000017</v>
      </c>
      <c r="U9" s="48"/>
    </row>
    <row r="10" spans="2:21">
      <c r="B10" s="19">
        <v>2</v>
      </c>
      <c r="C10" s="43">
        <f t="shared" ref="C10:C73" si="1">IF(R9="","",C9+R9)</f>
        <v>1153684.210526316</v>
      </c>
      <c r="D10" s="43"/>
      <c r="E10" s="19"/>
      <c r="F10" s="8"/>
      <c r="G10" s="19" t="s">
        <v>1</v>
      </c>
      <c r="H10" s="44"/>
      <c r="I10" s="44"/>
      <c r="J10" s="19"/>
      <c r="K10" s="43" t="str">
        <f t="shared" si="0"/>
        <v/>
      </c>
      <c r="L10" s="43"/>
      <c r="M10" s="6" t="str">
        <f t="shared" ref="M10:M73" si="2">IF(J10="","",(K10/J10)/1000)</f>
        <v/>
      </c>
      <c r="N10" s="19"/>
      <c r="O10" s="8"/>
      <c r="P10" s="44"/>
      <c r="Q10" s="44"/>
      <c r="R10" s="47" t="str">
        <f t="shared" ref="R10:R73" si="3">IF(O10="","",(IF(G10="売",H10-P10,P10-H10))*M10*100000)</f>
        <v/>
      </c>
      <c r="S10" s="47"/>
      <c r="T10" s="48" t="str">
        <f t="shared" ref="T10:T73" si="4">IF(O10="","",IF(R10&lt;0,J10*(-1),IF(G10="買",(P10-H10)*100,(H10-P10)*100)))</f>
        <v/>
      </c>
      <c r="U10" s="48"/>
    </row>
    <row r="11" spans="2:21">
      <c r="B11" s="19">
        <v>3</v>
      </c>
      <c r="C11" s="43" t="str">
        <f t="shared" si="1"/>
        <v/>
      </c>
      <c r="D11" s="43"/>
      <c r="E11" s="19"/>
      <c r="F11" s="8"/>
      <c r="G11" s="19" t="s">
        <v>1</v>
      </c>
      <c r="H11" s="44"/>
      <c r="I11" s="44"/>
      <c r="J11" s="19"/>
      <c r="K11" s="43" t="str">
        <f t="shared" si="0"/>
        <v/>
      </c>
      <c r="L11" s="43"/>
      <c r="M11" s="6" t="str">
        <f t="shared" si="2"/>
        <v/>
      </c>
      <c r="N11" s="19"/>
      <c r="O11" s="8"/>
      <c r="P11" s="44"/>
      <c r="Q11" s="44"/>
      <c r="R11" s="47" t="str">
        <f t="shared" si="3"/>
        <v/>
      </c>
      <c r="S11" s="47"/>
      <c r="T11" s="48" t="str">
        <f t="shared" si="4"/>
        <v/>
      </c>
      <c r="U11" s="48"/>
    </row>
    <row r="12" spans="2:21">
      <c r="B12" s="19">
        <v>4</v>
      </c>
      <c r="C12" s="43" t="str">
        <f t="shared" si="1"/>
        <v/>
      </c>
      <c r="D12" s="43"/>
      <c r="E12" s="19"/>
      <c r="F12" s="8"/>
      <c r="G12" s="19" t="s">
        <v>0</v>
      </c>
      <c r="H12" s="44"/>
      <c r="I12" s="44"/>
      <c r="J12" s="19"/>
      <c r="K12" s="43" t="str">
        <f t="shared" si="0"/>
        <v/>
      </c>
      <c r="L12" s="43"/>
      <c r="M12" s="6" t="str">
        <f t="shared" si="2"/>
        <v/>
      </c>
      <c r="N12" s="19"/>
      <c r="O12" s="8"/>
      <c r="P12" s="44"/>
      <c r="Q12" s="44"/>
      <c r="R12" s="47" t="str">
        <f t="shared" si="3"/>
        <v/>
      </c>
      <c r="S12" s="47"/>
      <c r="T12" s="48" t="str">
        <f t="shared" si="4"/>
        <v/>
      </c>
      <c r="U12" s="48"/>
    </row>
    <row r="13" spans="2:21">
      <c r="B13" s="19">
        <v>5</v>
      </c>
      <c r="C13" s="43" t="str">
        <f t="shared" si="1"/>
        <v/>
      </c>
      <c r="D13" s="43"/>
      <c r="E13" s="19"/>
      <c r="F13" s="8"/>
      <c r="G13" s="19" t="s">
        <v>0</v>
      </c>
      <c r="H13" s="44"/>
      <c r="I13" s="44"/>
      <c r="J13" s="19"/>
      <c r="K13" s="43" t="str">
        <f t="shared" si="0"/>
        <v/>
      </c>
      <c r="L13" s="43"/>
      <c r="M13" s="6" t="str">
        <f t="shared" si="2"/>
        <v/>
      </c>
      <c r="N13" s="19"/>
      <c r="O13" s="8"/>
      <c r="P13" s="44"/>
      <c r="Q13" s="44"/>
      <c r="R13" s="47" t="str">
        <f t="shared" si="3"/>
        <v/>
      </c>
      <c r="S13" s="47"/>
      <c r="T13" s="48" t="str">
        <f t="shared" si="4"/>
        <v/>
      </c>
      <c r="U13" s="48"/>
    </row>
    <row r="14" spans="2:21">
      <c r="B14" s="19">
        <v>6</v>
      </c>
      <c r="C14" s="43" t="str">
        <f t="shared" si="1"/>
        <v/>
      </c>
      <c r="D14" s="43"/>
      <c r="E14" s="19"/>
      <c r="F14" s="8"/>
      <c r="G14" s="19" t="s">
        <v>1</v>
      </c>
      <c r="H14" s="44"/>
      <c r="I14" s="44"/>
      <c r="J14" s="19"/>
      <c r="K14" s="43" t="str">
        <f t="shared" si="0"/>
        <v/>
      </c>
      <c r="L14" s="43"/>
      <c r="M14" s="6" t="str">
        <f t="shared" si="2"/>
        <v/>
      </c>
      <c r="N14" s="19"/>
      <c r="O14" s="8"/>
      <c r="P14" s="44"/>
      <c r="Q14" s="44"/>
      <c r="R14" s="47" t="str">
        <f t="shared" si="3"/>
        <v/>
      </c>
      <c r="S14" s="47"/>
      <c r="T14" s="48" t="str">
        <f t="shared" si="4"/>
        <v/>
      </c>
      <c r="U14" s="48"/>
    </row>
    <row r="15" spans="2:21">
      <c r="B15" s="19">
        <v>7</v>
      </c>
      <c r="C15" s="43" t="str">
        <f t="shared" si="1"/>
        <v/>
      </c>
      <c r="D15" s="43"/>
      <c r="E15" s="19"/>
      <c r="F15" s="8"/>
      <c r="G15" s="19" t="s">
        <v>1</v>
      </c>
      <c r="H15" s="44"/>
      <c r="I15" s="44"/>
      <c r="J15" s="19"/>
      <c r="K15" s="43" t="str">
        <f t="shared" si="0"/>
        <v/>
      </c>
      <c r="L15" s="43"/>
      <c r="M15" s="6" t="str">
        <f t="shared" si="2"/>
        <v/>
      </c>
      <c r="N15" s="19"/>
      <c r="O15" s="8"/>
      <c r="P15" s="44"/>
      <c r="Q15" s="44"/>
      <c r="R15" s="47" t="str">
        <f t="shared" si="3"/>
        <v/>
      </c>
      <c r="S15" s="47"/>
      <c r="T15" s="48" t="str">
        <f t="shared" si="4"/>
        <v/>
      </c>
      <c r="U15" s="48"/>
    </row>
    <row r="16" spans="2:21">
      <c r="B16" s="19">
        <v>8</v>
      </c>
      <c r="C16" s="43" t="str">
        <f t="shared" si="1"/>
        <v/>
      </c>
      <c r="D16" s="43"/>
      <c r="E16" s="19"/>
      <c r="F16" s="8"/>
      <c r="G16" s="19" t="s">
        <v>1</v>
      </c>
      <c r="H16" s="44"/>
      <c r="I16" s="44"/>
      <c r="J16" s="19"/>
      <c r="K16" s="43" t="str">
        <f t="shared" si="0"/>
        <v/>
      </c>
      <c r="L16" s="43"/>
      <c r="M16" s="6" t="str">
        <f t="shared" si="2"/>
        <v/>
      </c>
      <c r="N16" s="19"/>
      <c r="O16" s="8"/>
      <c r="P16" s="44"/>
      <c r="Q16" s="44"/>
      <c r="R16" s="47" t="str">
        <f t="shared" si="3"/>
        <v/>
      </c>
      <c r="S16" s="47"/>
      <c r="T16" s="48" t="str">
        <f t="shared" si="4"/>
        <v/>
      </c>
      <c r="U16" s="48"/>
    </row>
    <row r="17" spans="2:21">
      <c r="B17" s="19">
        <v>9</v>
      </c>
      <c r="C17" s="43" t="str">
        <f t="shared" si="1"/>
        <v/>
      </c>
      <c r="D17" s="43"/>
      <c r="E17" s="19"/>
      <c r="F17" s="8"/>
      <c r="G17" s="19" t="s">
        <v>1</v>
      </c>
      <c r="H17" s="44"/>
      <c r="I17" s="44"/>
      <c r="J17" s="19"/>
      <c r="K17" s="43" t="str">
        <f t="shared" si="0"/>
        <v/>
      </c>
      <c r="L17" s="43"/>
      <c r="M17" s="6" t="str">
        <f t="shared" si="2"/>
        <v/>
      </c>
      <c r="N17" s="19"/>
      <c r="O17" s="8"/>
      <c r="P17" s="44"/>
      <c r="Q17" s="44"/>
      <c r="R17" s="47" t="str">
        <f t="shared" si="3"/>
        <v/>
      </c>
      <c r="S17" s="47"/>
      <c r="T17" s="48" t="str">
        <f t="shared" si="4"/>
        <v/>
      </c>
      <c r="U17" s="48"/>
    </row>
    <row r="18" spans="2:21">
      <c r="B18" s="19">
        <v>10</v>
      </c>
      <c r="C18" s="43" t="str">
        <f t="shared" si="1"/>
        <v/>
      </c>
      <c r="D18" s="43"/>
      <c r="E18" s="19"/>
      <c r="F18" s="8"/>
      <c r="G18" s="19" t="s">
        <v>1</v>
      </c>
      <c r="H18" s="44"/>
      <c r="I18" s="44"/>
      <c r="J18" s="19"/>
      <c r="K18" s="43" t="str">
        <f t="shared" si="0"/>
        <v/>
      </c>
      <c r="L18" s="43"/>
      <c r="M18" s="6" t="str">
        <f t="shared" si="2"/>
        <v/>
      </c>
      <c r="N18" s="19"/>
      <c r="O18" s="8"/>
      <c r="P18" s="44"/>
      <c r="Q18" s="44"/>
      <c r="R18" s="47" t="str">
        <f t="shared" si="3"/>
        <v/>
      </c>
      <c r="S18" s="47"/>
      <c r="T18" s="48" t="str">
        <f t="shared" si="4"/>
        <v/>
      </c>
      <c r="U18" s="48"/>
    </row>
    <row r="19" spans="2:21">
      <c r="B19" s="19">
        <v>11</v>
      </c>
      <c r="C19" s="43" t="str">
        <f t="shared" si="1"/>
        <v/>
      </c>
      <c r="D19" s="43"/>
      <c r="E19" s="19"/>
      <c r="F19" s="8"/>
      <c r="G19" s="19" t="s">
        <v>1</v>
      </c>
      <c r="H19" s="44"/>
      <c r="I19" s="44"/>
      <c r="J19" s="19"/>
      <c r="K19" s="43" t="str">
        <f t="shared" si="0"/>
        <v/>
      </c>
      <c r="L19" s="43"/>
      <c r="M19" s="6" t="str">
        <f t="shared" si="2"/>
        <v/>
      </c>
      <c r="N19" s="19"/>
      <c r="O19" s="8"/>
      <c r="P19" s="44"/>
      <c r="Q19" s="44"/>
      <c r="R19" s="47" t="str">
        <f t="shared" si="3"/>
        <v/>
      </c>
      <c r="S19" s="47"/>
      <c r="T19" s="48" t="str">
        <f t="shared" si="4"/>
        <v/>
      </c>
      <c r="U19" s="48"/>
    </row>
    <row r="20" spans="2:21">
      <c r="B20" s="19">
        <v>12</v>
      </c>
      <c r="C20" s="43" t="str">
        <f t="shared" si="1"/>
        <v/>
      </c>
      <c r="D20" s="43"/>
      <c r="E20" s="19"/>
      <c r="F20" s="8"/>
      <c r="G20" s="19" t="s">
        <v>1</v>
      </c>
      <c r="H20" s="44"/>
      <c r="I20" s="44"/>
      <c r="J20" s="19"/>
      <c r="K20" s="43" t="str">
        <f t="shared" si="0"/>
        <v/>
      </c>
      <c r="L20" s="43"/>
      <c r="M20" s="6" t="str">
        <f t="shared" si="2"/>
        <v/>
      </c>
      <c r="N20" s="19"/>
      <c r="O20" s="8"/>
      <c r="P20" s="44"/>
      <c r="Q20" s="44"/>
      <c r="R20" s="47" t="str">
        <f t="shared" si="3"/>
        <v/>
      </c>
      <c r="S20" s="47"/>
      <c r="T20" s="48" t="str">
        <f t="shared" si="4"/>
        <v/>
      </c>
      <c r="U20" s="48"/>
    </row>
    <row r="21" spans="2:21">
      <c r="B21" s="19">
        <v>13</v>
      </c>
      <c r="C21" s="43" t="str">
        <f t="shared" si="1"/>
        <v/>
      </c>
      <c r="D21" s="43"/>
      <c r="E21" s="19"/>
      <c r="F21" s="8"/>
      <c r="G21" s="19" t="s">
        <v>1</v>
      </c>
      <c r="H21" s="44"/>
      <c r="I21" s="44"/>
      <c r="J21" s="19"/>
      <c r="K21" s="43" t="str">
        <f t="shared" si="0"/>
        <v/>
      </c>
      <c r="L21" s="43"/>
      <c r="M21" s="6" t="str">
        <f t="shared" si="2"/>
        <v/>
      </c>
      <c r="N21" s="19"/>
      <c r="O21" s="8"/>
      <c r="P21" s="44"/>
      <c r="Q21" s="44"/>
      <c r="R21" s="47" t="str">
        <f t="shared" si="3"/>
        <v/>
      </c>
      <c r="S21" s="47"/>
      <c r="T21" s="48" t="str">
        <f t="shared" si="4"/>
        <v/>
      </c>
      <c r="U21" s="48"/>
    </row>
    <row r="22" spans="2:21">
      <c r="B22" s="19">
        <v>14</v>
      </c>
      <c r="C22" s="43" t="str">
        <f t="shared" si="1"/>
        <v/>
      </c>
      <c r="D22" s="43"/>
      <c r="E22" s="19"/>
      <c r="F22" s="8"/>
      <c r="G22" s="19" t="s">
        <v>0</v>
      </c>
      <c r="H22" s="44"/>
      <c r="I22" s="44"/>
      <c r="J22" s="19"/>
      <c r="K22" s="43" t="str">
        <f t="shared" si="0"/>
        <v/>
      </c>
      <c r="L22" s="43"/>
      <c r="M22" s="6" t="str">
        <f t="shared" si="2"/>
        <v/>
      </c>
      <c r="N22" s="19"/>
      <c r="O22" s="8"/>
      <c r="P22" s="44"/>
      <c r="Q22" s="44"/>
      <c r="R22" s="47" t="str">
        <f t="shared" si="3"/>
        <v/>
      </c>
      <c r="S22" s="47"/>
      <c r="T22" s="48" t="str">
        <f t="shared" si="4"/>
        <v/>
      </c>
      <c r="U22" s="48"/>
    </row>
    <row r="23" spans="2:21">
      <c r="B23" s="19">
        <v>15</v>
      </c>
      <c r="C23" s="43" t="str">
        <f t="shared" si="1"/>
        <v/>
      </c>
      <c r="D23" s="43"/>
      <c r="E23" s="19"/>
      <c r="F23" s="8"/>
      <c r="G23" s="19" t="s">
        <v>1</v>
      </c>
      <c r="H23" s="44"/>
      <c r="I23" s="44"/>
      <c r="J23" s="19"/>
      <c r="K23" s="43" t="str">
        <f t="shared" si="0"/>
        <v/>
      </c>
      <c r="L23" s="43"/>
      <c r="M23" s="6" t="str">
        <f t="shared" si="2"/>
        <v/>
      </c>
      <c r="N23" s="19"/>
      <c r="O23" s="8"/>
      <c r="P23" s="44"/>
      <c r="Q23" s="44"/>
      <c r="R23" s="47" t="str">
        <f t="shared" si="3"/>
        <v/>
      </c>
      <c r="S23" s="47"/>
      <c r="T23" s="48" t="str">
        <f t="shared" si="4"/>
        <v/>
      </c>
      <c r="U23" s="48"/>
    </row>
    <row r="24" spans="2:21">
      <c r="B24" s="19">
        <v>16</v>
      </c>
      <c r="C24" s="43" t="str">
        <f t="shared" si="1"/>
        <v/>
      </c>
      <c r="D24" s="43"/>
      <c r="E24" s="19"/>
      <c r="F24" s="8"/>
      <c r="G24" s="19" t="s">
        <v>1</v>
      </c>
      <c r="H24" s="44"/>
      <c r="I24" s="44"/>
      <c r="J24" s="19"/>
      <c r="K24" s="43" t="str">
        <f t="shared" si="0"/>
        <v/>
      </c>
      <c r="L24" s="43"/>
      <c r="M24" s="6" t="str">
        <f t="shared" si="2"/>
        <v/>
      </c>
      <c r="N24" s="19"/>
      <c r="O24" s="8"/>
      <c r="P24" s="44"/>
      <c r="Q24" s="44"/>
      <c r="R24" s="47" t="str">
        <f t="shared" si="3"/>
        <v/>
      </c>
      <c r="S24" s="47"/>
      <c r="T24" s="48" t="str">
        <f t="shared" si="4"/>
        <v/>
      </c>
      <c r="U24" s="48"/>
    </row>
    <row r="25" spans="2:21">
      <c r="B25" s="19">
        <v>17</v>
      </c>
      <c r="C25" s="43" t="str">
        <f t="shared" si="1"/>
        <v/>
      </c>
      <c r="D25" s="43"/>
      <c r="E25" s="19"/>
      <c r="F25" s="8"/>
      <c r="G25" s="19" t="s">
        <v>1</v>
      </c>
      <c r="H25" s="44"/>
      <c r="I25" s="44"/>
      <c r="J25" s="19"/>
      <c r="K25" s="43" t="str">
        <f t="shared" si="0"/>
        <v/>
      </c>
      <c r="L25" s="43"/>
      <c r="M25" s="6" t="str">
        <f t="shared" si="2"/>
        <v/>
      </c>
      <c r="N25" s="19"/>
      <c r="O25" s="8"/>
      <c r="P25" s="44"/>
      <c r="Q25" s="44"/>
      <c r="R25" s="47" t="str">
        <f t="shared" si="3"/>
        <v/>
      </c>
      <c r="S25" s="47"/>
      <c r="T25" s="48" t="str">
        <f t="shared" si="4"/>
        <v/>
      </c>
      <c r="U25" s="48"/>
    </row>
    <row r="26" spans="2:21">
      <c r="B26" s="19">
        <v>18</v>
      </c>
      <c r="C26" s="43" t="str">
        <f t="shared" si="1"/>
        <v/>
      </c>
      <c r="D26" s="43"/>
      <c r="E26" s="19"/>
      <c r="F26" s="8"/>
      <c r="G26" s="19" t="s">
        <v>1</v>
      </c>
      <c r="H26" s="44"/>
      <c r="I26" s="44"/>
      <c r="J26" s="19"/>
      <c r="K26" s="43" t="str">
        <f t="shared" si="0"/>
        <v/>
      </c>
      <c r="L26" s="43"/>
      <c r="M26" s="6" t="str">
        <f t="shared" si="2"/>
        <v/>
      </c>
      <c r="N26" s="19"/>
      <c r="O26" s="8"/>
      <c r="P26" s="44"/>
      <c r="Q26" s="44"/>
      <c r="R26" s="47" t="str">
        <f t="shared" si="3"/>
        <v/>
      </c>
      <c r="S26" s="47"/>
      <c r="T26" s="48" t="str">
        <f t="shared" si="4"/>
        <v/>
      </c>
      <c r="U26" s="48"/>
    </row>
    <row r="27" spans="2:21">
      <c r="B27" s="19">
        <v>19</v>
      </c>
      <c r="C27" s="43" t="str">
        <f t="shared" si="1"/>
        <v/>
      </c>
      <c r="D27" s="43"/>
      <c r="E27" s="19"/>
      <c r="F27" s="8"/>
      <c r="G27" s="19" t="s">
        <v>0</v>
      </c>
      <c r="H27" s="44"/>
      <c r="I27" s="44"/>
      <c r="J27" s="19"/>
      <c r="K27" s="43" t="str">
        <f t="shared" si="0"/>
        <v/>
      </c>
      <c r="L27" s="43"/>
      <c r="M27" s="6" t="str">
        <f t="shared" si="2"/>
        <v/>
      </c>
      <c r="N27" s="19"/>
      <c r="O27" s="8"/>
      <c r="P27" s="44"/>
      <c r="Q27" s="44"/>
      <c r="R27" s="47" t="str">
        <f t="shared" si="3"/>
        <v/>
      </c>
      <c r="S27" s="47"/>
      <c r="T27" s="48" t="str">
        <f t="shared" si="4"/>
        <v/>
      </c>
      <c r="U27" s="48"/>
    </row>
    <row r="28" spans="2:21">
      <c r="B28" s="19">
        <v>20</v>
      </c>
      <c r="C28" s="43" t="str">
        <f t="shared" si="1"/>
        <v/>
      </c>
      <c r="D28" s="43"/>
      <c r="E28" s="19"/>
      <c r="F28" s="8"/>
      <c r="G28" s="19" t="s">
        <v>1</v>
      </c>
      <c r="H28" s="44"/>
      <c r="I28" s="44"/>
      <c r="J28" s="19"/>
      <c r="K28" s="43" t="str">
        <f t="shared" si="0"/>
        <v/>
      </c>
      <c r="L28" s="43"/>
      <c r="M28" s="6" t="str">
        <f t="shared" si="2"/>
        <v/>
      </c>
      <c r="N28" s="19"/>
      <c r="O28" s="8"/>
      <c r="P28" s="44"/>
      <c r="Q28" s="44"/>
      <c r="R28" s="47" t="str">
        <f t="shared" si="3"/>
        <v/>
      </c>
      <c r="S28" s="47"/>
      <c r="T28" s="48" t="str">
        <f t="shared" si="4"/>
        <v/>
      </c>
      <c r="U28" s="48"/>
    </row>
    <row r="29" spans="2:21">
      <c r="B29" s="19">
        <v>21</v>
      </c>
      <c r="C29" s="43" t="str">
        <f t="shared" si="1"/>
        <v/>
      </c>
      <c r="D29" s="43"/>
      <c r="E29" s="19"/>
      <c r="F29" s="8"/>
      <c r="G29" s="19" t="s">
        <v>0</v>
      </c>
      <c r="H29" s="44"/>
      <c r="I29" s="44"/>
      <c r="J29" s="19"/>
      <c r="K29" s="43" t="str">
        <f t="shared" si="0"/>
        <v/>
      </c>
      <c r="L29" s="43"/>
      <c r="M29" s="6" t="str">
        <f t="shared" si="2"/>
        <v/>
      </c>
      <c r="N29" s="19"/>
      <c r="O29" s="8"/>
      <c r="P29" s="44"/>
      <c r="Q29" s="44"/>
      <c r="R29" s="47" t="str">
        <f t="shared" si="3"/>
        <v/>
      </c>
      <c r="S29" s="47"/>
      <c r="T29" s="48" t="str">
        <f t="shared" si="4"/>
        <v/>
      </c>
      <c r="U29" s="48"/>
    </row>
    <row r="30" spans="2:21">
      <c r="B30" s="19">
        <v>22</v>
      </c>
      <c r="C30" s="43" t="str">
        <f t="shared" si="1"/>
        <v/>
      </c>
      <c r="D30" s="43"/>
      <c r="E30" s="19"/>
      <c r="F30" s="8"/>
      <c r="G30" s="19" t="s">
        <v>0</v>
      </c>
      <c r="H30" s="44"/>
      <c r="I30" s="44"/>
      <c r="J30" s="19"/>
      <c r="K30" s="43" t="str">
        <f t="shared" si="0"/>
        <v/>
      </c>
      <c r="L30" s="43"/>
      <c r="M30" s="6" t="str">
        <f t="shared" si="2"/>
        <v/>
      </c>
      <c r="N30" s="19"/>
      <c r="O30" s="8"/>
      <c r="P30" s="44"/>
      <c r="Q30" s="44"/>
      <c r="R30" s="47" t="str">
        <f t="shared" si="3"/>
        <v/>
      </c>
      <c r="S30" s="47"/>
      <c r="T30" s="48" t="str">
        <f t="shared" si="4"/>
        <v/>
      </c>
      <c r="U30" s="48"/>
    </row>
    <row r="31" spans="2:21">
      <c r="B31" s="19">
        <v>23</v>
      </c>
      <c r="C31" s="43" t="str">
        <f t="shared" si="1"/>
        <v/>
      </c>
      <c r="D31" s="43"/>
      <c r="E31" s="19"/>
      <c r="F31" s="8"/>
      <c r="G31" s="19" t="s">
        <v>0</v>
      </c>
      <c r="H31" s="44"/>
      <c r="I31" s="44"/>
      <c r="J31" s="19"/>
      <c r="K31" s="43" t="str">
        <f t="shared" si="0"/>
        <v/>
      </c>
      <c r="L31" s="43"/>
      <c r="M31" s="6" t="str">
        <f t="shared" si="2"/>
        <v/>
      </c>
      <c r="N31" s="19"/>
      <c r="O31" s="8"/>
      <c r="P31" s="44"/>
      <c r="Q31" s="44"/>
      <c r="R31" s="47" t="str">
        <f t="shared" si="3"/>
        <v/>
      </c>
      <c r="S31" s="47"/>
      <c r="T31" s="48" t="str">
        <f t="shared" si="4"/>
        <v/>
      </c>
      <c r="U31" s="48"/>
    </row>
    <row r="32" spans="2:21">
      <c r="B32" s="19">
        <v>24</v>
      </c>
      <c r="C32" s="43" t="str">
        <f t="shared" si="1"/>
        <v/>
      </c>
      <c r="D32" s="43"/>
      <c r="E32" s="19"/>
      <c r="F32" s="8"/>
      <c r="G32" s="19" t="s">
        <v>0</v>
      </c>
      <c r="H32" s="44"/>
      <c r="I32" s="44"/>
      <c r="J32" s="19"/>
      <c r="K32" s="43" t="str">
        <f t="shared" si="0"/>
        <v/>
      </c>
      <c r="L32" s="43"/>
      <c r="M32" s="6" t="str">
        <f t="shared" si="2"/>
        <v/>
      </c>
      <c r="N32" s="19"/>
      <c r="O32" s="8"/>
      <c r="P32" s="44"/>
      <c r="Q32" s="44"/>
      <c r="R32" s="47" t="str">
        <f t="shared" si="3"/>
        <v/>
      </c>
      <c r="S32" s="47"/>
      <c r="T32" s="48" t="str">
        <f t="shared" si="4"/>
        <v/>
      </c>
      <c r="U32" s="48"/>
    </row>
    <row r="33" spans="2:21">
      <c r="B33" s="19">
        <v>25</v>
      </c>
      <c r="C33" s="43" t="str">
        <f t="shared" si="1"/>
        <v/>
      </c>
      <c r="D33" s="43"/>
      <c r="E33" s="19"/>
      <c r="F33" s="8"/>
      <c r="G33" s="19" t="s">
        <v>1</v>
      </c>
      <c r="H33" s="44"/>
      <c r="I33" s="44"/>
      <c r="J33" s="19"/>
      <c r="K33" s="43" t="str">
        <f t="shared" si="0"/>
        <v/>
      </c>
      <c r="L33" s="43"/>
      <c r="M33" s="6" t="str">
        <f t="shared" si="2"/>
        <v/>
      </c>
      <c r="N33" s="19"/>
      <c r="O33" s="8"/>
      <c r="P33" s="44"/>
      <c r="Q33" s="44"/>
      <c r="R33" s="47" t="str">
        <f t="shared" si="3"/>
        <v/>
      </c>
      <c r="S33" s="47"/>
      <c r="T33" s="48" t="str">
        <f t="shared" si="4"/>
        <v/>
      </c>
      <c r="U33" s="48"/>
    </row>
    <row r="34" spans="2:21">
      <c r="B34" s="19">
        <v>26</v>
      </c>
      <c r="C34" s="43" t="str">
        <f t="shared" si="1"/>
        <v/>
      </c>
      <c r="D34" s="43"/>
      <c r="E34" s="19"/>
      <c r="F34" s="8"/>
      <c r="G34" s="19" t="s">
        <v>0</v>
      </c>
      <c r="H34" s="44"/>
      <c r="I34" s="44"/>
      <c r="J34" s="19"/>
      <c r="K34" s="43" t="str">
        <f t="shared" si="0"/>
        <v/>
      </c>
      <c r="L34" s="43"/>
      <c r="M34" s="6" t="str">
        <f t="shared" si="2"/>
        <v/>
      </c>
      <c r="N34" s="19"/>
      <c r="O34" s="8"/>
      <c r="P34" s="44"/>
      <c r="Q34" s="44"/>
      <c r="R34" s="47" t="str">
        <f t="shared" si="3"/>
        <v/>
      </c>
      <c r="S34" s="47"/>
      <c r="T34" s="48" t="str">
        <f t="shared" si="4"/>
        <v/>
      </c>
      <c r="U34" s="48"/>
    </row>
    <row r="35" spans="2:21">
      <c r="B35" s="19">
        <v>27</v>
      </c>
      <c r="C35" s="43" t="str">
        <f t="shared" si="1"/>
        <v/>
      </c>
      <c r="D35" s="43"/>
      <c r="E35" s="19"/>
      <c r="F35" s="8"/>
      <c r="G35" s="19" t="s">
        <v>0</v>
      </c>
      <c r="H35" s="44"/>
      <c r="I35" s="44"/>
      <c r="J35" s="19"/>
      <c r="K35" s="43" t="str">
        <f t="shared" si="0"/>
        <v/>
      </c>
      <c r="L35" s="43"/>
      <c r="M35" s="6" t="str">
        <f t="shared" si="2"/>
        <v/>
      </c>
      <c r="N35" s="19"/>
      <c r="O35" s="8"/>
      <c r="P35" s="44"/>
      <c r="Q35" s="44"/>
      <c r="R35" s="47" t="str">
        <f t="shared" si="3"/>
        <v/>
      </c>
      <c r="S35" s="47"/>
      <c r="T35" s="48" t="str">
        <f t="shared" si="4"/>
        <v/>
      </c>
      <c r="U35" s="48"/>
    </row>
    <row r="36" spans="2:21">
      <c r="B36" s="19">
        <v>28</v>
      </c>
      <c r="C36" s="43" t="str">
        <f t="shared" si="1"/>
        <v/>
      </c>
      <c r="D36" s="43"/>
      <c r="E36" s="19"/>
      <c r="F36" s="8"/>
      <c r="G36" s="19" t="s">
        <v>0</v>
      </c>
      <c r="H36" s="44"/>
      <c r="I36" s="44"/>
      <c r="J36" s="19"/>
      <c r="K36" s="43" t="str">
        <f t="shared" si="0"/>
        <v/>
      </c>
      <c r="L36" s="43"/>
      <c r="M36" s="6" t="str">
        <f t="shared" si="2"/>
        <v/>
      </c>
      <c r="N36" s="19"/>
      <c r="O36" s="8"/>
      <c r="P36" s="44"/>
      <c r="Q36" s="44"/>
      <c r="R36" s="47" t="str">
        <f t="shared" si="3"/>
        <v/>
      </c>
      <c r="S36" s="47"/>
      <c r="T36" s="48" t="str">
        <f t="shared" si="4"/>
        <v/>
      </c>
      <c r="U36" s="48"/>
    </row>
    <row r="37" spans="2:21">
      <c r="B37" s="19">
        <v>29</v>
      </c>
      <c r="C37" s="43" t="str">
        <f t="shared" si="1"/>
        <v/>
      </c>
      <c r="D37" s="43"/>
      <c r="E37" s="19"/>
      <c r="F37" s="8"/>
      <c r="G37" s="19" t="s">
        <v>0</v>
      </c>
      <c r="H37" s="44"/>
      <c r="I37" s="44"/>
      <c r="J37" s="19"/>
      <c r="K37" s="43" t="str">
        <f t="shared" si="0"/>
        <v/>
      </c>
      <c r="L37" s="43"/>
      <c r="M37" s="6" t="str">
        <f t="shared" si="2"/>
        <v/>
      </c>
      <c r="N37" s="19"/>
      <c r="O37" s="8"/>
      <c r="P37" s="44"/>
      <c r="Q37" s="44"/>
      <c r="R37" s="47" t="str">
        <f t="shared" si="3"/>
        <v/>
      </c>
      <c r="S37" s="47"/>
      <c r="T37" s="48" t="str">
        <f t="shared" si="4"/>
        <v/>
      </c>
      <c r="U37" s="48"/>
    </row>
    <row r="38" spans="2:21">
      <c r="B38" s="19">
        <v>30</v>
      </c>
      <c r="C38" s="43" t="str">
        <f t="shared" si="1"/>
        <v/>
      </c>
      <c r="D38" s="43"/>
      <c r="E38" s="19"/>
      <c r="F38" s="8"/>
      <c r="G38" s="19" t="s">
        <v>1</v>
      </c>
      <c r="H38" s="44"/>
      <c r="I38" s="44"/>
      <c r="J38" s="19"/>
      <c r="K38" s="43" t="str">
        <f t="shared" si="0"/>
        <v/>
      </c>
      <c r="L38" s="43"/>
      <c r="M38" s="6" t="str">
        <f t="shared" si="2"/>
        <v/>
      </c>
      <c r="N38" s="19"/>
      <c r="O38" s="8"/>
      <c r="P38" s="44"/>
      <c r="Q38" s="44"/>
      <c r="R38" s="47" t="str">
        <f t="shared" si="3"/>
        <v/>
      </c>
      <c r="S38" s="47"/>
      <c r="T38" s="48" t="str">
        <f t="shared" si="4"/>
        <v/>
      </c>
      <c r="U38" s="48"/>
    </row>
    <row r="39" spans="2:21">
      <c r="B39" s="19">
        <v>31</v>
      </c>
      <c r="C39" s="43" t="str">
        <f t="shared" si="1"/>
        <v/>
      </c>
      <c r="D39" s="43"/>
      <c r="E39" s="19"/>
      <c r="F39" s="8"/>
      <c r="G39" s="19" t="s">
        <v>1</v>
      </c>
      <c r="H39" s="44"/>
      <c r="I39" s="44"/>
      <c r="J39" s="19"/>
      <c r="K39" s="43" t="str">
        <f t="shared" si="0"/>
        <v/>
      </c>
      <c r="L39" s="43"/>
      <c r="M39" s="6" t="str">
        <f t="shared" si="2"/>
        <v/>
      </c>
      <c r="N39" s="19"/>
      <c r="O39" s="8"/>
      <c r="P39" s="44"/>
      <c r="Q39" s="44"/>
      <c r="R39" s="47" t="str">
        <f t="shared" si="3"/>
        <v/>
      </c>
      <c r="S39" s="47"/>
      <c r="T39" s="48" t="str">
        <f t="shared" si="4"/>
        <v/>
      </c>
      <c r="U39" s="48"/>
    </row>
    <row r="40" spans="2:21">
      <c r="B40" s="19">
        <v>32</v>
      </c>
      <c r="C40" s="43" t="str">
        <f t="shared" si="1"/>
        <v/>
      </c>
      <c r="D40" s="43"/>
      <c r="E40" s="19"/>
      <c r="F40" s="8"/>
      <c r="G40" s="19" t="s">
        <v>1</v>
      </c>
      <c r="H40" s="44"/>
      <c r="I40" s="44"/>
      <c r="J40" s="19"/>
      <c r="K40" s="43" t="str">
        <f t="shared" si="0"/>
        <v/>
      </c>
      <c r="L40" s="43"/>
      <c r="M40" s="6" t="str">
        <f t="shared" si="2"/>
        <v/>
      </c>
      <c r="N40" s="19"/>
      <c r="O40" s="8"/>
      <c r="P40" s="44"/>
      <c r="Q40" s="44"/>
      <c r="R40" s="47" t="str">
        <f t="shared" si="3"/>
        <v/>
      </c>
      <c r="S40" s="47"/>
      <c r="T40" s="48" t="str">
        <f t="shared" si="4"/>
        <v/>
      </c>
      <c r="U40" s="48"/>
    </row>
    <row r="41" spans="2:21">
      <c r="B41" s="19">
        <v>33</v>
      </c>
      <c r="C41" s="43" t="str">
        <f t="shared" si="1"/>
        <v/>
      </c>
      <c r="D41" s="43"/>
      <c r="E41" s="19"/>
      <c r="F41" s="8"/>
      <c r="G41" s="19" t="s">
        <v>0</v>
      </c>
      <c r="H41" s="44"/>
      <c r="I41" s="44"/>
      <c r="J41" s="19"/>
      <c r="K41" s="43" t="str">
        <f t="shared" si="0"/>
        <v/>
      </c>
      <c r="L41" s="43"/>
      <c r="M41" s="6" t="str">
        <f t="shared" si="2"/>
        <v/>
      </c>
      <c r="N41" s="19"/>
      <c r="O41" s="8"/>
      <c r="P41" s="44"/>
      <c r="Q41" s="44"/>
      <c r="R41" s="47" t="str">
        <f t="shared" si="3"/>
        <v/>
      </c>
      <c r="S41" s="47"/>
      <c r="T41" s="48" t="str">
        <f t="shared" si="4"/>
        <v/>
      </c>
      <c r="U41" s="48"/>
    </row>
    <row r="42" spans="2:21">
      <c r="B42" s="19">
        <v>34</v>
      </c>
      <c r="C42" s="43" t="str">
        <f t="shared" si="1"/>
        <v/>
      </c>
      <c r="D42" s="43"/>
      <c r="E42" s="19"/>
      <c r="F42" s="8"/>
      <c r="G42" s="19" t="s">
        <v>1</v>
      </c>
      <c r="H42" s="44"/>
      <c r="I42" s="44"/>
      <c r="J42" s="19"/>
      <c r="K42" s="43" t="str">
        <f t="shared" si="0"/>
        <v/>
      </c>
      <c r="L42" s="43"/>
      <c r="M42" s="6" t="str">
        <f t="shared" si="2"/>
        <v/>
      </c>
      <c r="N42" s="19"/>
      <c r="O42" s="8"/>
      <c r="P42" s="44"/>
      <c r="Q42" s="44"/>
      <c r="R42" s="47" t="str">
        <f t="shared" si="3"/>
        <v/>
      </c>
      <c r="S42" s="47"/>
      <c r="T42" s="48" t="str">
        <f t="shared" si="4"/>
        <v/>
      </c>
      <c r="U42" s="48"/>
    </row>
    <row r="43" spans="2:21">
      <c r="B43" s="19">
        <v>35</v>
      </c>
      <c r="C43" s="43" t="str">
        <f t="shared" si="1"/>
        <v/>
      </c>
      <c r="D43" s="43"/>
      <c r="E43" s="19"/>
      <c r="F43" s="8"/>
      <c r="G43" s="19" t="s">
        <v>0</v>
      </c>
      <c r="H43" s="44"/>
      <c r="I43" s="44"/>
      <c r="J43" s="19"/>
      <c r="K43" s="43" t="str">
        <f t="shared" si="0"/>
        <v/>
      </c>
      <c r="L43" s="43"/>
      <c r="M43" s="6" t="str">
        <f t="shared" si="2"/>
        <v/>
      </c>
      <c r="N43" s="19"/>
      <c r="O43" s="8"/>
      <c r="P43" s="44"/>
      <c r="Q43" s="44"/>
      <c r="R43" s="47" t="str">
        <f t="shared" si="3"/>
        <v/>
      </c>
      <c r="S43" s="47"/>
      <c r="T43" s="48" t="str">
        <f t="shared" si="4"/>
        <v/>
      </c>
      <c r="U43" s="48"/>
    </row>
    <row r="44" spans="2:21">
      <c r="B44" s="19">
        <v>36</v>
      </c>
      <c r="C44" s="43" t="str">
        <f t="shared" si="1"/>
        <v/>
      </c>
      <c r="D44" s="43"/>
      <c r="E44" s="19"/>
      <c r="F44" s="8"/>
      <c r="G44" s="19" t="s">
        <v>1</v>
      </c>
      <c r="H44" s="44"/>
      <c r="I44" s="44"/>
      <c r="J44" s="19"/>
      <c r="K44" s="43" t="str">
        <f t="shared" si="0"/>
        <v/>
      </c>
      <c r="L44" s="43"/>
      <c r="M44" s="6" t="str">
        <f t="shared" si="2"/>
        <v/>
      </c>
      <c r="N44" s="19"/>
      <c r="O44" s="8"/>
      <c r="P44" s="44"/>
      <c r="Q44" s="44"/>
      <c r="R44" s="47" t="str">
        <f t="shared" si="3"/>
        <v/>
      </c>
      <c r="S44" s="47"/>
      <c r="T44" s="48" t="str">
        <f t="shared" si="4"/>
        <v/>
      </c>
      <c r="U44" s="48"/>
    </row>
    <row r="45" spans="2:21">
      <c r="B45" s="19">
        <v>37</v>
      </c>
      <c r="C45" s="43" t="str">
        <f t="shared" si="1"/>
        <v/>
      </c>
      <c r="D45" s="43"/>
      <c r="E45" s="19"/>
      <c r="F45" s="8"/>
      <c r="G45" s="19" t="s">
        <v>0</v>
      </c>
      <c r="H45" s="44"/>
      <c r="I45" s="44"/>
      <c r="J45" s="19"/>
      <c r="K45" s="43" t="str">
        <f t="shared" si="0"/>
        <v/>
      </c>
      <c r="L45" s="43"/>
      <c r="M45" s="6" t="str">
        <f t="shared" si="2"/>
        <v/>
      </c>
      <c r="N45" s="19"/>
      <c r="O45" s="8"/>
      <c r="P45" s="44"/>
      <c r="Q45" s="44"/>
      <c r="R45" s="47" t="str">
        <f t="shared" si="3"/>
        <v/>
      </c>
      <c r="S45" s="47"/>
      <c r="T45" s="48" t="str">
        <f t="shared" si="4"/>
        <v/>
      </c>
      <c r="U45" s="48"/>
    </row>
    <row r="46" spans="2:21">
      <c r="B46" s="19">
        <v>38</v>
      </c>
      <c r="C46" s="43" t="str">
        <f t="shared" si="1"/>
        <v/>
      </c>
      <c r="D46" s="43"/>
      <c r="E46" s="19"/>
      <c r="F46" s="8"/>
      <c r="G46" s="19" t="s">
        <v>1</v>
      </c>
      <c r="H46" s="44"/>
      <c r="I46" s="44"/>
      <c r="J46" s="19"/>
      <c r="K46" s="43" t="str">
        <f t="shared" si="0"/>
        <v/>
      </c>
      <c r="L46" s="43"/>
      <c r="M46" s="6" t="str">
        <f t="shared" si="2"/>
        <v/>
      </c>
      <c r="N46" s="19"/>
      <c r="O46" s="8"/>
      <c r="P46" s="44"/>
      <c r="Q46" s="44"/>
      <c r="R46" s="47" t="str">
        <f t="shared" si="3"/>
        <v/>
      </c>
      <c r="S46" s="47"/>
      <c r="T46" s="48" t="str">
        <f t="shared" si="4"/>
        <v/>
      </c>
      <c r="U46" s="48"/>
    </row>
    <row r="47" spans="2:21">
      <c r="B47" s="19">
        <v>39</v>
      </c>
      <c r="C47" s="43" t="str">
        <f t="shared" si="1"/>
        <v/>
      </c>
      <c r="D47" s="43"/>
      <c r="E47" s="19"/>
      <c r="F47" s="8"/>
      <c r="G47" s="19" t="s">
        <v>1</v>
      </c>
      <c r="H47" s="44"/>
      <c r="I47" s="44"/>
      <c r="J47" s="19"/>
      <c r="K47" s="43" t="str">
        <f t="shared" si="0"/>
        <v/>
      </c>
      <c r="L47" s="43"/>
      <c r="M47" s="6" t="str">
        <f t="shared" si="2"/>
        <v/>
      </c>
      <c r="N47" s="19"/>
      <c r="O47" s="8"/>
      <c r="P47" s="44"/>
      <c r="Q47" s="44"/>
      <c r="R47" s="47" t="str">
        <f t="shared" si="3"/>
        <v/>
      </c>
      <c r="S47" s="47"/>
      <c r="T47" s="48" t="str">
        <f t="shared" si="4"/>
        <v/>
      </c>
      <c r="U47" s="48"/>
    </row>
    <row r="48" spans="2:21">
      <c r="B48" s="19">
        <v>40</v>
      </c>
      <c r="C48" s="43" t="str">
        <f t="shared" si="1"/>
        <v/>
      </c>
      <c r="D48" s="43"/>
      <c r="E48" s="19"/>
      <c r="F48" s="8"/>
      <c r="G48" s="19" t="s">
        <v>34</v>
      </c>
      <c r="H48" s="44"/>
      <c r="I48" s="44"/>
      <c r="J48" s="19"/>
      <c r="K48" s="43" t="str">
        <f t="shared" si="0"/>
        <v/>
      </c>
      <c r="L48" s="43"/>
      <c r="M48" s="6" t="str">
        <f t="shared" si="2"/>
        <v/>
      </c>
      <c r="N48" s="19"/>
      <c r="O48" s="8"/>
      <c r="P48" s="44"/>
      <c r="Q48" s="44"/>
      <c r="R48" s="47" t="str">
        <f t="shared" si="3"/>
        <v/>
      </c>
      <c r="S48" s="47"/>
      <c r="T48" s="48" t="str">
        <f t="shared" si="4"/>
        <v/>
      </c>
      <c r="U48" s="48"/>
    </row>
    <row r="49" spans="2:21">
      <c r="B49" s="19">
        <v>41</v>
      </c>
      <c r="C49" s="43" t="str">
        <f t="shared" si="1"/>
        <v/>
      </c>
      <c r="D49" s="43"/>
      <c r="E49" s="19"/>
      <c r="F49" s="8"/>
      <c r="G49" s="19" t="s">
        <v>1</v>
      </c>
      <c r="H49" s="44"/>
      <c r="I49" s="44"/>
      <c r="J49" s="19"/>
      <c r="K49" s="43" t="str">
        <f t="shared" si="0"/>
        <v/>
      </c>
      <c r="L49" s="43"/>
      <c r="M49" s="6" t="str">
        <f t="shared" si="2"/>
        <v/>
      </c>
      <c r="N49" s="19"/>
      <c r="O49" s="8"/>
      <c r="P49" s="44"/>
      <c r="Q49" s="44"/>
      <c r="R49" s="47" t="str">
        <f t="shared" si="3"/>
        <v/>
      </c>
      <c r="S49" s="47"/>
      <c r="T49" s="48" t="str">
        <f t="shared" si="4"/>
        <v/>
      </c>
      <c r="U49" s="48"/>
    </row>
    <row r="50" spans="2:21">
      <c r="B50" s="19">
        <v>42</v>
      </c>
      <c r="C50" s="43" t="str">
        <f t="shared" si="1"/>
        <v/>
      </c>
      <c r="D50" s="43"/>
      <c r="E50" s="19"/>
      <c r="F50" s="8"/>
      <c r="G50" s="19" t="s">
        <v>1</v>
      </c>
      <c r="H50" s="44"/>
      <c r="I50" s="44"/>
      <c r="J50" s="19"/>
      <c r="K50" s="43" t="str">
        <f t="shared" si="0"/>
        <v/>
      </c>
      <c r="L50" s="43"/>
      <c r="M50" s="6" t="str">
        <f t="shared" si="2"/>
        <v/>
      </c>
      <c r="N50" s="19"/>
      <c r="O50" s="8"/>
      <c r="P50" s="44"/>
      <c r="Q50" s="44"/>
      <c r="R50" s="47" t="str">
        <f t="shared" si="3"/>
        <v/>
      </c>
      <c r="S50" s="47"/>
      <c r="T50" s="48" t="str">
        <f t="shared" si="4"/>
        <v/>
      </c>
      <c r="U50" s="48"/>
    </row>
    <row r="51" spans="2:21">
      <c r="B51" s="19">
        <v>43</v>
      </c>
      <c r="C51" s="43" t="str">
        <f t="shared" si="1"/>
        <v/>
      </c>
      <c r="D51" s="43"/>
      <c r="E51" s="19"/>
      <c r="F51" s="8"/>
      <c r="G51" s="19" t="s">
        <v>0</v>
      </c>
      <c r="H51" s="44"/>
      <c r="I51" s="44"/>
      <c r="J51" s="19"/>
      <c r="K51" s="43" t="str">
        <f t="shared" si="0"/>
        <v/>
      </c>
      <c r="L51" s="43"/>
      <c r="M51" s="6" t="str">
        <f t="shared" si="2"/>
        <v/>
      </c>
      <c r="N51" s="19"/>
      <c r="O51" s="8"/>
      <c r="P51" s="44"/>
      <c r="Q51" s="44"/>
      <c r="R51" s="47" t="str">
        <f t="shared" si="3"/>
        <v/>
      </c>
      <c r="S51" s="47"/>
      <c r="T51" s="48" t="str">
        <f t="shared" si="4"/>
        <v/>
      </c>
      <c r="U51" s="48"/>
    </row>
    <row r="52" spans="2:21">
      <c r="B52" s="19">
        <v>44</v>
      </c>
      <c r="C52" s="43" t="str">
        <f t="shared" si="1"/>
        <v/>
      </c>
      <c r="D52" s="43"/>
      <c r="E52" s="19"/>
      <c r="F52" s="8"/>
      <c r="G52" s="19" t="s">
        <v>0</v>
      </c>
      <c r="H52" s="44"/>
      <c r="I52" s="44"/>
      <c r="J52" s="19"/>
      <c r="K52" s="43" t="str">
        <f t="shared" si="0"/>
        <v/>
      </c>
      <c r="L52" s="43"/>
      <c r="M52" s="6" t="str">
        <f t="shared" si="2"/>
        <v/>
      </c>
      <c r="N52" s="19"/>
      <c r="O52" s="8"/>
      <c r="P52" s="44"/>
      <c r="Q52" s="44"/>
      <c r="R52" s="47" t="str">
        <f t="shared" si="3"/>
        <v/>
      </c>
      <c r="S52" s="47"/>
      <c r="T52" s="48" t="str">
        <f t="shared" si="4"/>
        <v/>
      </c>
      <c r="U52" s="48"/>
    </row>
    <row r="53" spans="2:21">
      <c r="B53" s="19">
        <v>45</v>
      </c>
      <c r="C53" s="43" t="str">
        <f t="shared" si="1"/>
        <v/>
      </c>
      <c r="D53" s="43"/>
      <c r="E53" s="19"/>
      <c r="F53" s="8"/>
      <c r="G53" s="19" t="s">
        <v>1</v>
      </c>
      <c r="H53" s="44"/>
      <c r="I53" s="44"/>
      <c r="J53" s="19"/>
      <c r="K53" s="43" t="str">
        <f t="shared" si="0"/>
        <v/>
      </c>
      <c r="L53" s="43"/>
      <c r="M53" s="6" t="str">
        <f t="shared" si="2"/>
        <v/>
      </c>
      <c r="N53" s="19"/>
      <c r="O53" s="8"/>
      <c r="P53" s="44"/>
      <c r="Q53" s="44"/>
      <c r="R53" s="47" t="str">
        <f t="shared" si="3"/>
        <v/>
      </c>
      <c r="S53" s="47"/>
      <c r="T53" s="48" t="str">
        <f t="shared" si="4"/>
        <v/>
      </c>
      <c r="U53" s="48"/>
    </row>
    <row r="54" spans="2:21">
      <c r="B54" s="19">
        <v>46</v>
      </c>
      <c r="C54" s="43" t="str">
        <f t="shared" si="1"/>
        <v/>
      </c>
      <c r="D54" s="43"/>
      <c r="E54" s="19"/>
      <c r="F54" s="8"/>
      <c r="G54" s="19" t="s">
        <v>1</v>
      </c>
      <c r="H54" s="44"/>
      <c r="I54" s="44"/>
      <c r="J54" s="19"/>
      <c r="K54" s="43" t="str">
        <f t="shared" si="0"/>
        <v/>
      </c>
      <c r="L54" s="43"/>
      <c r="M54" s="6" t="str">
        <f t="shared" si="2"/>
        <v/>
      </c>
      <c r="N54" s="19"/>
      <c r="O54" s="8"/>
      <c r="P54" s="44"/>
      <c r="Q54" s="44"/>
      <c r="R54" s="47" t="str">
        <f t="shared" si="3"/>
        <v/>
      </c>
      <c r="S54" s="47"/>
      <c r="T54" s="48" t="str">
        <f t="shared" si="4"/>
        <v/>
      </c>
      <c r="U54" s="48"/>
    </row>
    <row r="55" spans="2:21">
      <c r="B55" s="19">
        <v>47</v>
      </c>
      <c r="C55" s="43" t="str">
        <f t="shared" si="1"/>
        <v/>
      </c>
      <c r="D55" s="43"/>
      <c r="E55" s="19"/>
      <c r="F55" s="8"/>
      <c r="G55" s="19" t="s">
        <v>0</v>
      </c>
      <c r="H55" s="44"/>
      <c r="I55" s="44"/>
      <c r="J55" s="19"/>
      <c r="K55" s="43" t="str">
        <f t="shared" si="0"/>
        <v/>
      </c>
      <c r="L55" s="43"/>
      <c r="M55" s="6" t="str">
        <f t="shared" si="2"/>
        <v/>
      </c>
      <c r="N55" s="19"/>
      <c r="O55" s="8"/>
      <c r="P55" s="44"/>
      <c r="Q55" s="44"/>
      <c r="R55" s="47" t="str">
        <f t="shared" si="3"/>
        <v/>
      </c>
      <c r="S55" s="47"/>
      <c r="T55" s="48" t="str">
        <f t="shared" si="4"/>
        <v/>
      </c>
      <c r="U55" s="48"/>
    </row>
    <row r="56" spans="2:21">
      <c r="B56" s="19">
        <v>48</v>
      </c>
      <c r="C56" s="43" t="str">
        <f t="shared" si="1"/>
        <v/>
      </c>
      <c r="D56" s="43"/>
      <c r="E56" s="19"/>
      <c r="F56" s="8"/>
      <c r="G56" s="19" t="s">
        <v>0</v>
      </c>
      <c r="H56" s="44"/>
      <c r="I56" s="44"/>
      <c r="J56" s="19"/>
      <c r="K56" s="43" t="str">
        <f t="shared" si="0"/>
        <v/>
      </c>
      <c r="L56" s="43"/>
      <c r="M56" s="6" t="str">
        <f t="shared" si="2"/>
        <v/>
      </c>
      <c r="N56" s="19"/>
      <c r="O56" s="8"/>
      <c r="P56" s="44"/>
      <c r="Q56" s="44"/>
      <c r="R56" s="47" t="str">
        <f t="shared" si="3"/>
        <v/>
      </c>
      <c r="S56" s="47"/>
      <c r="T56" s="48" t="str">
        <f t="shared" si="4"/>
        <v/>
      </c>
      <c r="U56" s="48"/>
    </row>
    <row r="57" spans="2:21">
      <c r="B57" s="19">
        <v>49</v>
      </c>
      <c r="C57" s="43" t="str">
        <f t="shared" si="1"/>
        <v/>
      </c>
      <c r="D57" s="43"/>
      <c r="E57" s="19"/>
      <c r="F57" s="8"/>
      <c r="G57" s="19" t="s">
        <v>0</v>
      </c>
      <c r="H57" s="44"/>
      <c r="I57" s="44"/>
      <c r="J57" s="19"/>
      <c r="K57" s="43" t="str">
        <f t="shared" si="0"/>
        <v/>
      </c>
      <c r="L57" s="43"/>
      <c r="M57" s="6" t="str">
        <f t="shared" si="2"/>
        <v/>
      </c>
      <c r="N57" s="19"/>
      <c r="O57" s="8"/>
      <c r="P57" s="44"/>
      <c r="Q57" s="44"/>
      <c r="R57" s="47" t="str">
        <f t="shared" si="3"/>
        <v/>
      </c>
      <c r="S57" s="47"/>
      <c r="T57" s="48" t="str">
        <f t="shared" si="4"/>
        <v/>
      </c>
      <c r="U57" s="48"/>
    </row>
    <row r="58" spans="2:21">
      <c r="B58" s="19">
        <v>50</v>
      </c>
      <c r="C58" s="43" t="str">
        <f t="shared" si="1"/>
        <v/>
      </c>
      <c r="D58" s="43"/>
      <c r="E58" s="19"/>
      <c r="F58" s="8"/>
      <c r="G58" s="19" t="s">
        <v>0</v>
      </c>
      <c r="H58" s="44"/>
      <c r="I58" s="44"/>
      <c r="J58" s="19"/>
      <c r="K58" s="43" t="str">
        <f t="shared" si="0"/>
        <v/>
      </c>
      <c r="L58" s="43"/>
      <c r="M58" s="6" t="str">
        <f t="shared" si="2"/>
        <v/>
      </c>
      <c r="N58" s="19"/>
      <c r="O58" s="8"/>
      <c r="P58" s="44"/>
      <c r="Q58" s="44"/>
      <c r="R58" s="47" t="str">
        <f t="shared" si="3"/>
        <v/>
      </c>
      <c r="S58" s="47"/>
      <c r="T58" s="48" t="str">
        <f t="shared" si="4"/>
        <v/>
      </c>
      <c r="U58" s="48"/>
    </row>
    <row r="59" spans="2:21">
      <c r="B59" s="19">
        <v>51</v>
      </c>
      <c r="C59" s="43" t="str">
        <f t="shared" si="1"/>
        <v/>
      </c>
      <c r="D59" s="43"/>
      <c r="E59" s="19"/>
      <c r="F59" s="8"/>
      <c r="G59" s="19" t="s">
        <v>0</v>
      </c>
      <c r="H59" s="44"/>
      <c r="I59" s="44"/>
      <c r="J59" s="19"/>
      <c r="K59" s="43" t="str">
        <f t="shared" si="0"/>
        <v/>
      </c>
      <c r="L59" s="43"/>
      <c r="M59" s="6" t="str">
        <f t="shared" si="2"/>
        <v/>
      </c>
      <c r="N59" s="19"/>
      <c r="O59" s="8"/>
      <c r="P59" s="44"/>
      <c r="Q59" s="44"/>
      <c r="R59" s="47" t="str">
        <f t="shared" si="3"/>
        <v/>
      </c>
      <c r="S59" s="47"/>
      <c r="T59" s="48" t="str">
        <f t="shared" si="4"/>
        <v/>
      </c>
      <c r="U59" s="48"/>
    </row>
    <row r="60" spans="2:21">
      <c r="B60" s="19">
        <v>52</v>
      </c>
      <c r="C60" s="43" t="str">
        <f t="shared" si="1"/>
        <v/>
      </c>
      <c r="D60" s="43"/>
      <c r="E60" s="19"/>
      <c r="F60" s="8"/>
      <c r="G60" s="19" t="s">
        <v>0</v>
      </c>
      <c r="H60" s="44"/>
      <c r="I60" s="44"/>
      <c r="J60" s="19"/>
      <c r="K60" s="43" t="str">
        <f t="shared" si="0"/>
        <v/>
      </c>
      <c r="L60" s="43"/>
      <c r="M60" s="6" t="str">
        <f t="shared" si="2"/>
        <v/>
      </c>
      <c r="N60" s="19"/>
      <c r="O60" s="8"/>
      <c r="P60" s="44"/>
      <c r="Q60" s="44"/>
      <c r="R60" s="47" t="str">
        <f t="shared" si="3"/>
        <v/>
      </c>
      <c r="S60" s="47"/>
      <c r="T60" s="48" t="str">
        <f t="shared" si="4"/>
        <v/>
      </c>
      <c r="U60" s="48"/>
    </row>
    <row r="61" spans="2:21">
      <c r="B61" s="19">
        <v>53</v>
      </c>
      <c r="C61" s="43" t="str">
        <f t="shared" si="1"/>
        <v/>
      </c>
      <c r="D61" s="43"/>
      <c r="E61" s="19"/>
      <c r="F61" s="8"/>
      <c r="G61" s="19" t="s">
        <v>0</v>
      </c>
      <c r="H61" s="44"/>
      <c r="I61" s="44"/>
      <c r="J61" s="19"/>
      <c r="K61" s="43" t="str">
        <f t="shared" si="0"/>
        <v/>
      </c>
      <c r="L61" s="43"/>
      <c r="M61" s="6" t="str">
        <f t="shared" si="2"/>
        <v/>
      </c>
      <c r="N61" s="19"/>
      <c r="O61" s="8"/>
      <c r="P61" s="44"/>
      <c r="Q61" s="44"/>
      <c r="R61" s="47" t="str">
        <f t="shared" si="3"/>
        <v/>
      </c>
      <c r="S61" s="47"/>
      <c r="T61" s="48" t="str">
        <f t="shared" si="4"/>
        <v/>
      </c>
      <c r="U61" s="48"/>
    </row>
    <row r="62" spans="2:21">
      <c r="B62" s="19">
        <v>54</v>
      </c>
      <c r="C62" s="43" t="str">
        <f t="shared" si="1"/>
        <v/>
      </c>
      <c r="D62" s="43"/>
      <c r="E62" s="19"/>
      <c r="F62" s="8"/>
      <c r="G62" s="19" t="s">
        <v>0</v>
      </c>
      <c r="H62" s="44"/>
      <c r="I62" s="44"/>
      <c r="J62" s="19"/>
      <c r="K62" s="43" t="str">
        <f t="shared" si="0"/>
        <v/>
      </c>
      <c r="L62" s="43"/>
      <c r="M62" s="6" t="str">
        <f t="shared" si="2"/>
        <v/>
      </c>
      <c r="N62" s="19"/>
      <c r="O62" s="8"/>
      <c r="P62" s="44"/>
      <c r="Q62" s="44"/>
      <c r="R62" s="47" t="str">
        <f t="shared" si="3"/>
        <v/>
      </c>
      <c r="S62" s="47"/>
      <c r="T62" s="48" t="str">
        <f t="shared" si="4"/>
        <v/>
      </c>
      <c r="U62" s="48"/>
    </row>
    <row r="63" spans="2:21">
      <c r="B63" s="19">
        <v>55</v>
      </c>
      <c r="C63" s="43" t="str">
        <f t="shared" si="1"/>
        <v/>
      </c>
      <c r="D63" s="43"/>
      <c r="E63" s="19"/>
      <c r="F63" s="8"/>
      <c r="G63" s="19" t="s">
        <v>1</v>
      </c>
      <c r="H63" s="44"/>
      <c r="I63" s="44"/>
      <c r="J63" s="19"/>
      <c r="K63" s="43" t="str">
        <f t="shared" si="0"/>
        <v/>
      </c>
      <c r="L63" s="43"/>
      <c r="M63" s="6" t="str">
        <f t="shared" si="2"/>
        <v/>
      </c>
      <c r="N63" s="19"/>
      <c r="O63" s="8"/>
      <c r="P63" s="44"/>
      <c r="Q63" s="44"/>
      <c r="R63" s="47" t="str">
        <f t="shared" si="3"/>
        <v/>
      </c>
      <c r="S63" s="47"/>
      <c r="T63" s="48" t="str">
        <f t="shared" si="4"/>
        <v/>
      </c>
      <c r="U63" s="48"/>
    </row>
    <row r="64" spans="2:21">
      <c r="B64" s="19">
        <v>56</v>
      </c>
      <c r="C64" s="43" t="str">
        <f t="shared" si="1"/>
        <v/>
      </c>
      <c r="D64" s="43"/>
      <c r="E64" s="19"/>
      <c r="F64" s="8"/>
      <c r="G64" s="19" t="s">
        <v>0</v>
      </c>
      <c r="H64" s="44"/>
      <c r="I64" s="44"/>
      <c r="J64" s="19"/>
      <c r="K64" s="43" t="str">
        <f t="shared" si="0"/>
        <v/>
      </c>
      <c r="L64" s="43"/>
      <c r="M64" s="6" t="str">
        <f t="shared" si="2"/>
        <v/>
      </c>
      <c r="N64" s="19"/>
      <c r="O64" s="8"/>
      <c r="P64" s="44"/>
      <c r="Q64" s="44"/>
      <c r="R64" s="47" t="str">
        <f t="shared" si="3"/>
        <v/>
      </c>
      <c r="S64" s="47"/>
      <c r="T64" s="48" t="str">
        <f t="shared" si="4"/>
        <v/>
      </c>
      <c r="U64" s="48"/>
    </row>
    <row r="65" spans="2:21">
      <c r="B65" s="19">
        <v>57</v>
      </c>
      <c r="C65" s="43" t="str">
        <f t="shared" si="1"/>
        <v/>
      </c>
      <c r="D65" s="43"/>
      <c r="E65" s="19"/>
      <c r="F65" s="8"/>
      <c r="G65" s="19" t="s">
        <v>0</v>
      </c>
      <c r="H65" s="44"/>
      <c r="I65" s="44"/>
      <c r="J65" s="19"/>
      <c r="K65" s="43" t="str">
        <f t="shared" si="0"/>
        <v/>
      </c>
      <c r="L65" s="43"/>
      <c r="M65" s="6" t="str">
        <f t="shared" si="2"/>
        <v/>
      </c>
      <c r="N65" s="19"/>
      <c r="O65" s="8"/>
      <c r="P65" s="44"/>
      <c r="Q65" s="44"/>
      <c r="R65" s="47" t="str">
        <f t="shared" si="3"/>
        <v/>
      </c>
      <c r="S65" s="47"/>
      <c r="T65" s="48" t="str">
        <f t="shared" si="4"/>
        <v/>
      </c>
      <c r="U65" s="48"/>
    </row>
    <row r="66" spans="2:21">
      <c r="B66" s="19">
        <v>58</v>
      </c>
      <c r="C66" s="43" t="str">
        <f t="shared" si="1"/>
        <v/>
      </c>
      <c r="D66" s="43"/>
      <c r="E66" s="19"/>
      <c r="F66" s="8"/>
      <c r="G66" s="19" t="s">
        <v>0</v>
      </c>
      <c r="H66" s="44"/>
      <c r="I66" s="44"/>
      <c r="J66" s="19"/>
      <c r="K66" s="43" t="str">
        <f t="shared" si="0"/>
        <v/>
      </c>
      <c r="L66" s="43"/>
      <c r="M66" s="6" t="str">
        <f t="shared" si="2"/>
        <v/>
      </c>
      <c r="N66" s="19"/>
      <c r="O66" s="8"/>
      <c r="P66" s="44"/>
      <c r="Q66" s="44"/>
      <c r="R66" s="47" t="str">
        <f t="shared" si="3"/>
        <v/>
      </c>
      <c r="S66" s="47"/>
      <c r="T66" s="48" t="str">
        <f t="shared" si="4"/>
        <v/>
      </c>
      <c r="U66" s="48"/>
    </row>
    <row r="67" spans="2:21">
      <c r="B67" s="19">
        <v>59</v>
      </c>
      <c r="C67" s="43" t="str">
        <f t="shared" si="1"/>
        <v/>
      </c>
      <c r="D67" s="43"/>
      <c r="E67" s="19"/>
      <c r="F67" s="8"/>
      <c r="G67" s="19" t="s">
        <v>0</v>
      </c>
      <c r="H67" s="44"/>
      <c r="I67" s="44"/>
      <c r="J67" s="19"/>
      <c r="K67" s="43" t="str">
        <f t="shared" si="0"/>
        <v/>
      </c>
      <c r="L67" s="43"/>
      <c r="M67" s="6" t="str">
        <f t="shared" si="2"/>
        <v/>
      </c>
      <c r="N67" s="19"/>
      <c r="O67" s="8"/>
      <c r="P67" s="44"/>
      <c r="Q67" s="44"/>
      <c r="R67" s="47" t="str">
        <f t="shared" si="3"/>
        <v/>
      </c>
      <c r="S67" s="47"/>
      <c r="T67" s="48" t="str">
        <f t="shared" si="4"/>
        <v/>
      </c>
      <c r="U67" s="48"/>
    </row>
    <row r="68" spans="2:21">
      <c r="B68" s="19">
        <v>60</v>
      </c>
      <c r="C68" s="43" t="str">
        <f t="shared" si="1"/>
        <v/>
      </c>
      <c r="D68" s="43"/>
      <c r="E68" s="19"/>
      <c r="F68" s="8"/>
      <c r="G68" s="19" t="s">
        <v>1</v>
      </c>
      <c r="H68" s="44"/>
      <c r="I68" s="44"/>
      <c r="J68" s="19"/>
      <c r="K68" s="43" t="str">
        <f t="shared" si="0"/>
        <v/>
      </c>
      <c r="L68" s="43"/>
      <c r="M68" s="6" t="str">
        <f t="shared" si="2"/>
        <v/>
      </c>
      <c r="N68" s="19"/>
      <c r="O68" s="8"/>
      <c r="P68" s="44"/>
      <c r="Q68" s="44"/>
      <c r="R68" s="47" t="str">
        <f t="shared" si="3"/>
        <v/>
      </c>
      <c r="S68" s="47"/>
      <c r="T68" s="48" t="str">
        <f t="shared" si="4"/>
        <v/>
      </c>
      <c r="U68" s="48"/>
    </row>
    <row r="69" spans="2:21">
      <c r="B69" s="19">
        <v>61</v>
      </c>
      <c r="C69" s="43" t="str">
        <f t="shared" si="1"/>
        <v/>
      </c>
      <c r="D69" s="43"/>
      <c r="E69" s="19"/>
      <c r="F69" s="8"/>
      <c r="G69" s="19" t="s">
        <v>1</v>
      </c>
      <c r="H69" s="44"/>
      <c r="I69" s="44"/>
      <c r="J69" s="19"/>
      <c r="K69" s="43" t="str">
        <f t="shared" si="0"/>
        <v/>
      </c>
      <c r="L69" s="43"/>
      <c r="M69" s="6" t="str">
        <f t="shared" si="2"/>
        <v/>
      </c>
      <c r="N69" s="19"/>
      <c r="O69" s="8"/>
      <c r="P69" s="44"/>
      <c r="Q69" s="44"/>
      <c r="R69" s="47" t="str">
        <f t="shared" si="3"/>
        <v/>
      </c>
      <c r="S69" s="47"/>
      <c r="T69" s="48" t="str">
        <f t="shared" si="4"/>
        <v/>
      </c>
      <c r="U69" s="48"/>
    </row>
    <row r="70" spans="2:21">
      <c r="B70" s="19">
        <v>62</v>
      </c>
      <c r="C70" s="43" t="str">
        <f t="shared" si="1"/>
        <v/>
      </c>
      <c r="D70" s="43"/>
      <c r="E70" s="19"/>
      <c r="F70" s="8"/>
      <c r="G70" s="19" t="s">
        <v>0</v>
      </c>
      <c r="H70" s="44"/>
      <c r="I70" s="44"/>
      <c r="J70" s="19"/>
      <c r="K70" s="43" t="str">
        <f t="shared" si="0"/>
        <v/>
      </c>
      <c r="L70" s="43"/>
      <c r="M70" s="6" t="str">
        <f t="shared" si="2"/>
        <v/>
      </c>
      <c r="N70" s="19"/>
      <c r="O70" s="8"/>
      <c r="P70" s="44"/>
      <c r="Q70" s="44"/>
      <c r="R70" s="47" t="str">
        <f t="shared" si="3"/>
        <v/>
      </c>
      <c r="S70" s="47"/>
      <c r="T70" s="48" t="str">
        <f t="shared" si="4"/>
        <v/>
      </c>
      <c r="U70" s="48"/>
    </row>
    <row r="71" spans="2:21">
      <c r="B71" s="19">
        <v>63</v>
      </c>
      <c r="C71" s="43" t="str">
        <f t="shared" si="1"/>
        <v/>
      </c>
      <c r="D71" s="43"/>
      <c r="E71" s="19"/>
      <c r="F71" s="8"/>
      <c r="G71" s="19" t="s">
        <v>1</v>
      </c>
      <c r="H71" s="44"/>
      <c r="I71" s="44"/>
      <c r="J71" s="19"/>
      <c r="K71" s="43" t="str">
        <f t="shared" si="0"/>
        <v/>
      </c>
      <c r="L71" s="43"/>
      <c r="M71" s="6" t="str">
        <f t="shared" si="2"/>
        <v/>
      </c>
      <c r="N71" s="19"/>
      <c r="O71" s="8"/>
      <c r="P71" s="44"/>
      <c r="Q71" s="44"/>
      <c r="R71" s="47" t="str">
        <f t="shared" si="3"/>
        <v/>
      </c>
      <c r="S71" s="47"/>
      <c r="T71" s="48" t="str">
        <f t="shared" si="4"/>
        <v/>
      </c>
      <c r="U71" s="48"/>
    </row>
    <row r="72" spans="2:21">
      <c r="B72" s="19">
        <v>64</v>
      </c>
      <c r="C72" s="43" t="str">
        <f t="shared" si="1"/>
        <v/>
      </c>
      <c r="D72" s="43"/>
      <c r="E72" s="19"/>
      <c r="F72" s="8"/>
      <c r="G72" s="19" t="s">
        <v>0</v>
      </c>
      <c r="H72" s="44"/>
      <c r="I72" s="44"/>
      <c r="J72" s="19"/>
      <c r="K72" s="43" t="str">
        <f t="shared" si="0"/>
        <v/>
      </c>
      <c r="L72" s="43"/>
      <c r="M72" s="6" t="str">
        <f t="shared" si="2"/>
        <v/>
      </c>
      <c r="N72" s="19"/>
      <c r="O72" s="8"/>
      <c r="P72" s="44"/>
      <c r="Q72" s="44"/>
      <c r="R72" s="47" t="str">
        <f t="shared" si="3"/>
        <v/>
      </c>
      <c r="S72" s="47"/>
      <c r="T72" s="48" t="str">
        <f t="shared" si="4"/>
        <v/>
      </c>
      <c r="U72" s="48"/>
    </row>
    <row r="73" spans="2:21">
      <c r="B73" s="19">
        <v>65</v>
      </c>
      <c r="C73" s="43" t="str">
        <f t="shared" si="1"/>
        <v/>
      </c>
      <c r="D73" s="43"/>
      <c r="E73" s="19"/>
      <c r="F73" s="8"/>
      <c r="G73" s="19" t="s">
        <v>1</v>
      </c>
      <c r="H73" s="44"/>
      <c r="I73" s="44"/>
      <c r="J73" s="19"/>
      <c r="K73" s="43" t="str">
        <f t="shared" ref="K73:K108" si="5">IF(F73="","",C73*0.03)</f>
        <v/>
      </c>
      <c r="L73" s="43"/>
      <c r="M73" s="6" t="str">
        <f t="shared" si="2"/>
        <v/>
      </c>
      <c r="N73" s="19"/>
      <c r="O73" s="8"/>
      <c r="P73" s="44"/>
      <c r="Q73" s="44"/>
      <c r="R73" s="47" t="str">
        <f t="shared" si="3"/>
        <v/>
      </c>
      <c r="S73" s="47"/>
      <c r="T73" s="48" t="str">
        <f t="shared" si="4"/>
        <v/>
      </c>
      <c r="U73" s="48"/>
    </row>
    <row r="74" spans="2:21">
      <c r="B74" s="19">
        <v>66</v>
      </c>
      <c r="C74" s="43" t="str">
        <f t="shared" ref="C74:C108" si="6">IF(R73="","",C73+R73)</f>
        <v/>
      </c>
      <c r="D74" s="43"/>
      <c r="E74" s="19"/>
      <c r="F74" s="8"/>
      <c r="G74" s="19" t="s">
        <v>1</v>
      </c>
      <c r="H74" s="44"/>
      <c r="I74" s="44"/>
      <c r="J74" s="19"/>
      <c r="K74" s="43" t="str">
        <f t="shared" si="5"/>
        <v/>
      </c>
      <c r="L74" s="43"/>
      <c r="M74" s="6" t="str">
        <f t="shared" ref="M74:M108" si="7">IF(J74="","",(K74/J74)/1000)</f>
        <v/>
      </c>
      <c r="N74" s="19"/>
      <c r="O74" s="8"/>
      <c r="P74" s="44"/>
      <c r="Q74" s="44"/>
      <c r="R74" s="47" t="str">
        <f t="shared" ref="R74:R108" si="8">IF(O74="","",(IF(G74="売",H74-P74,P74-H74))*M74*100000)</f>
        <v/>
      </c>
      <c r="S74" s="47"/>
      <c r="T74" s="48" t="str">
        <f t="shared" ref="T74:T108" si="9">IF(O74="","",IF(R74&lt;0,J74*(-1),IF(G74="買",(P74-H74)*100,(H74-P74)*100)))</f>
        <v/>
      </c>
      <c r="U74" s="48"/>
    </row>
    <row r="75" spans="2:21">
      <c r="B75" s="19">
        <v>67</v>
      </c>
      <c r="C75" s="43" t="str">
        <f t="shared" si="6"/>
        <v/>
      </c>
      <c r="D75" s="43"/>
      <c r="E75" s="19"/>
      <c r="F75" s="8"/>
      <c r="G75" s="19" t="s">
        <v>0</v>
      </c>
      <c r="H75" s="44"/>
      <c r="I75" s="44"/>
      <c r="J75" s="19"/>
      <c r="K75" s="43" t="str">
        <f t="shared" si="5"/>
        <v/>
      </c>
      <c r="L75" s="43"/>
      <c r="M75" s="6" t="str">
        <f t="shared" si="7"/>
        <v/>
      </c>
      <c r="N75" s="19"/>
      <c r="O75" s="8"/>
      <c r="P75" s="44"/>
      <c r="Q75" s="44"/>
      <c r="R75" s="47" t="str">
        <f t="shared" si="8"/>
        <v/>
      </c>
      <c r="S75" s="47"/>
      <c r="T75" s="48" t="str">
        <f t="shared" si="9"/>
        <v/>
      </c>
      <c r="U75" s="48"/>
    </row>
    <row r="76" spans="2:21">
      <c r="B76" s="19">
        <v>68</v>
      </c>
      <c r="C76" s="43" t="str">
        <f t="shared" si="6"/>
        <v/>
      </c>
      <c r="D76" s="43"/>
      <c r="E76" s="19"/>
      <c r="F76" s="8"/>
      <c r="G76" s="19" t="s">
        <v>0</v>
      </c>
      <c r="H76" s="44"/>
      <c r="I76" s="44"/>
      <c r="J76" s="19"/>
      <c r="K76" s="43" t="str">
        <f t="shared" si="5"/>
        <v/>
      </c>
      <c r="L76" s="43"/>
      <c r="M76" s="6" t="str">
        <f t="shared" si="7"/>
        <v/>
      </c>
      <c r="N76" s="19"/>
      <c r="O76" s="8"/>
      <c r="P76" s="44"/>
      <c r="Q76" s="44"/>
      <c r="R76" s="47" t="str">
        <f t="shared" si="8"/>
        <v/>
      </c>
      <c r="S76" s="47"/>
      <c r="T76" s="48" t="str">
        <f t="shared" si="9"/>
        <v/>
      </c>
      <c r="U76" s="48"/>
    </row>
    <row r="77" spans="2:21">
      <c r="B77" s="19">
        <v>69</v>
      </c>
      <c r="C77" s="43" t="str">
        <f t="shared" si="6"/>
        <v/>
      </c>
      <c r="D77" s="43"/>
      <c r="E77" s="19"/>
      <c r="F77" s="8"/>
      <c r="G77" s="19" t="s">
        <v>0</v>
      </c>
      <c r="H77" s="44"/>
      <c r="I77" s="44"/>
      <c r="J77" s="19"/>
      <c r="K77" s="43" t="str">
        <f t="shared" si="5"/>
        <v/>
      </c>
      <c r="L77" s="43"/>
      <c r="M77" s="6" t="str">
        <f t="shared" si="7"/>
        <v/>
      </c>
      <c r="N77" s="19"/>
      <c r="O77" s="8"/>
      <c r="P77" s="44"/>
      <c r="Q77" s="44"/>
      <c r="R77" s="47" t="str">
        <f t="shared" si="8"/>
        <v/>
      </c>
      <c r="S77" s="47"/>
      <c r="T77" s="48" t="str">
        <f t="shared" si="9"/>
        <v/>
      </c>
      <c r="U77" s="48"/>
    </row>
    <row r="78" spans="2:21">
      <c r="B78" s="19">
        <v>70</v>
      </c>
      <c r="C78" s="43" t="str">
        <f t="shared" si="6"/>
        <v/>
      </c>
      <c r="D78" s="43"/>
      <c r="E78" s="19"/>
      <c r="F78" s="8"/>
      <c r="G78" s="19" t="s">
        <v>1</v>
      </c>
      <c r="H78" s="44"/>
      <c r="I78" s="44"/>
      <c r="J78" s="19"/>
      <c r="K78" s="43" t="str">
        <f t="shared" si="5"/>
        <v/>
      </c>
      <c r="L78" s="43"/>
      <c r="M78" s="6" t="str">
        <f t="shared" si="7"/>
        <v/>
      </c>
      <c r="N78" s="19"/>
      <c r="O78" s="8"/>
      <c r="P78" s="44"/>
      <c r="Q78" s="44"/>
      <c r="R78" s="47" t="str">
        <f t="shared" si="8"/>
        <v/>
      </c>
      <c r="S78" s="47"/>
      <c r="T78" s="48" t="str">
        <f t="shared" si="9"/>
        <v/>
      </c>
      <c r="U78" s="48"/>
    </row>
    <row r="79" spans="2:21">
      <c r="B79" s="19">
        <v>71</v>
      </c>
      <c r="C79" s="43" t="str">
        <f t="shared" si="6"/>
        <v/>
      </c>
      <c r="D79" s="43"/>
      <c r="E79" s="19"/>
      <c r="F79" s="8"/>
      <c r="G79" s="19" t="s">
        <v>0</v>
      </c>
      <c r="H79" s="44"/>
      <c r="I79" s="44"/>
      <c r="J79" s="19"/>
      <c r="K79" s="43" t="str">
        <f t="shared" si="5"/>
        <v/>
      </c>
      <c r="L79" s="43"/>
      <c r="M79" s="6" t="str">
        <f t="shared" si="7"/>
        <v/>
      </c>
      <c r="N79" s="19"/>
      <c r="O79" s="8"/>
      <c r="P79" s="44"/>
      <c r="Q79" s="44"/>
      <c r="R79" s="47" t="str">
        <f t="shared" si="8"/>
        <v/>
      </c>
      <c r="S79" s="47"/>
      <c r="T79" s="48" t="str">
        <f t="shared" si="9"/>
        <v/>
      </c>
      <c r="U79" s="48"/>
    </row>
    <row r="80" spans="2:21">
      <c r="B80" s="19">
        <v>72</v>
      </c>
      <c r="C80" s="43" t="str">
        <f t="shared" si="6"/>
        <v/>
      </c>
      <c r="D80" s="43"/>
      <c r="E80" s="19"/>
      <c r="F80" s="8"/>
      <c r="G80" s="19" t="s">
        <v>1</v>
      </c>
      <c r="H80" s="44"/>
      <c r="I80" s="44"/>
      <c r="J80" s="19"/>
      <c r="K80" s="43" t="str">
        <f t="shared" si="5"/>
        <v/>
      </c>
      <c r="L80" s="43"/>
      <c r="M80" s="6" t="str">
        <f t="shared" si="7"/>
        <v/>
      </c>
      <c r="N80" s="19"/>
      <c r="O80" s="8"/>
      <c r="P80" s="44"/>
      <c r="Q80" s="44"/>
      <c r="R80" s="47" t="str">
        <f t="shared" si="8"/>
        <v/>
      </c>
      <c r="S80" s="47"/>
      <c r="T80" s="48" t="str">
        <f t="shared" si="9"/>
        <v/>
      </c>
      <c r="U80" s="48"/>
    </row>
    <row r="81" spans="2:21">
      <c r="B81" s="19">
        <v>73</v>
      </c>
      <c r="C81" s="43" t="str">
        <f t="shared" si="6"/>
        <v/>
      </c>
      <c r="D81" s="43"/>
      <c r="E81" s="19"/>
      <c r="F81" s="8"/>
      <c r="G81" s="19" t="s">
        <v>0</v>
      </c>
      <c r="H81" s="44"/>
      <c r="I81" s="44"/>
      <c r="J81" s="19"/>
      <c r="K81" s="43" t="str">
        <f t="shared" si="5"/>
        <v/>
      </c>
      <c r="L81" s="43"/>
      <c r="M81" s="6" t="str">
        <f t="shared" si="7"/>
        <v/>
      </c>
      <c r="N81" s="19"/>
      <c r="O81" s="8"/>
      <c r="P81" s="44"/>
      <c r="Q81" s="44"/>
      <c r="R81" s="47" t="str">
        <f t="shared" si="8"/>
        <v/>
      </c>
      <c r="S81" s="47"/>
      <c r="T81" s="48" t="str">
        <f t="shared" si="9"/>
        <v/>
      </c>
      <c r="U81" s="48"/>
    </row>
    <row r="82" spans="2:21">
      <c r="B82" s="19">
        <v>74</v>
      </c>
      <c r="C82" s="43" t="str">
        <f t="shared" si="6"/>
        <v/>
      </c>
      <c r="D82" s="43"/>
      <c r="E82" s="19"/>
      <c r="F82" s="8"/>
      <c r="G82" s="19" t="s">
        <v>0</v>
      </c>
      <c r="H82" s="44"/>
      <c r="I82" s="44"/>
      <c r="J82" s="19"/>
      <c r="K82" s="43" t="str">
        <f t="shared" si="5"/>
        <v/>
      </c>
      <c r="L82" s="43"/>
      <c r="M82" s="6" t="str">
        <f t="shared" si="7"/>
        <v/>
      </c>
      <c r="N82" s="19"/>
      <c r="O82" s="8"/>
      <c r="P82" s="44"/>
      <c r="Q82" s="44"/>
      <c r="R82" s="47" t="str">
        <f t="shared" si="8"/>
        <v/>
      </c>
      <c r="S82" s="47"/>
      <c r="T82" s="48" t="str">
        <f t="shared" si="9"/>
        <v/>
      </c>
      <c r="U82" s="48"/>
    </row>
    <row r="83" spans="2:21">
      <c r="B83" s="19">
        <v>75</v>
      </c>
      <c r="C83" s="43" t="str">
        <f t="shared" si="6"/>
        <v/>
      </c>
      <c r="D83" s="43"/>
      <c r="E83" s="19"/>
      <c r="F83" s="8"/>
      <c r="G83" s="19" t="s">
        <v>0</v>
      </c>
      <c r="H83" s="44"/>
      <c r="I83" s="44"/>
      <c r="J83" s="19"/>
      <c r="K83" s="43" t="str">
        <f t="shared" si="5"/>
        <v/>
      </c>
      <c r="L83" s="43"/>
      <c r="M83" s="6" t="str">
        <f t="shared" si="7"/>
        <v/>
      </c>
      <c r="N83" s="19"/>
      <c r="O83" s="8"/>
      <c r="P83" s="44"/>
      <c r="Q83" s="44"/>
      <c r="R83" s="47" t="str">
        <f t="shared" si="8"/>
        <v/>
      </c>
      <c r="S83" s="47"/>
      <c r="T83" s="48" t="str">
        <f t="shared" si="9"/>
        <v/>
      </c>
      <c r="U83" s="48"/>
    </row>
    <row r="84" spans="2:21">
      <c r="B84" s="19">
        <v>76</v>
      </c>
      <c r="C84" s="43" t="str">
        <f t="shared" si="6"/>
        <v/>
      </c>
      <c r="D84" s="43"/>
      <c r="E84" s="19"/>
      <c r="F84" s="8"/>
      <c r="G84" s="19" t="s">
        <v>0</v>
      </c>
      <c r="H84" s="44"/>
      <c r="I84" s="44"/>
      <c r="J84" s="19"/>
      <c r="K84" s="43" t="str">
        <f t="shared" si="5"/>
        <v/>
      </c>
      <c r="L84" s="43"/>
      <c r="M84" s="6" t="str">
        <f t="shared" si="7"/>
        <v/>
      </c>
      <c r="N84" s="19"/>
      <c r="O84" s="8"/>
      <c r="P84" s="44"/>
      <c r="Q84" s="44"/>
      <c r="R84" s="47" t="str">
        <f t="shared" si="8"/>
        <v/>
      </c>
      <c r="S84" s="47"/>
      <c r="T84" s="48" t="str">
        <f t="shared" si="9"/>
        <v/>
      </c>
      <c r="U84" s="48"/>
    </row>
    <row r="85" spans="2:21">
      <c r="B85" s="19">
        <v>77</v>
      </c>
      <c r="C85" s="43" t="str">
        <f t="shared" si="6"/>
        <v/>
      </c>
      <c r="D85" s="43"/>
      <c r="E85" s="19"/>
      <c r="F85" s="8"/>
      <c r="G85" s="19" t="s">
        <v>1</v>
      </c>
      <c r="H85" s="44"/>
      <c r="I85" s="44"/>
      <c r="J85" s="19"/>
      <c r="K85" s="43" t="str">
        <f t="shared" si="5"/>
        <v/>
      </c>
      <c r="L85" s="43"/>
      <c r="M85" s="6" t="str">
        <f t="shared" si="7"/>
        <v/>
      </c>
      <c r="N85" s="19"/>
      <c r="O85" s="8"/>
      <c r="P85" s="44"/>
      <c r="Q85" s="44"/>
      <c r="R85" s="47" t="str">
        <f t="shared" si="8"/>
        <v/>
      </c>
      <c r="S85" s="47"/>
      <c r="T85" s="48" t="str">
        <f t="shared" si="9"/>
        <v/>
      </c>
      <c r="U85" s="48"/>
    </row>
    <row r="86" spans="2:21">
      <c r="B86" s="19">
        <v>78</v>
      </c>
      <c r="C86" s="43" t="str">
        <f t="shared" si="6"/>
        <v/>
      </c>
      <c r="D86" s="43"/>
      <c r="E86" s="19"/>
      <c r="F86" s="8"/>
      <c r="G86" s="19" t="s">
        <v>0</v>
      </c>
      <c r="H86" s="44"/>
      <c r="I86" s="44"/>
      <c r="J86" s="19"/>
      <c r="K86" s="43" t="str">
        <f t="shared" si="5"/>
        <v/>
      </c>
      <c r="L86" s="43"/>
      <c r="M86" s="6" t="str">
        <f t="shared" si="7"/>
        <v/>
      </c>
      <c r="N86" s="19"/>
      <c r="O86" s="8"/>
      <c r="P86" s="44"/>
      <c r="Q86" s="44"/>
      <c r="R86" s="47" t="str">
        <f t="shared" si="8"/>
        <v/>
      </c>
      <c r="S86" s="47"/>
      <c r="T86" s="48" t="str">
        <f t="shared" si="9"/>
        <v/>
      </c>
      <c r="U86" s="48"/>
    </row>
    <row r="87" spans="2:21">
      <c r="B87" s="19">
        <v>79</v>
      </c>
      <c r="C87" s="43" t="str">
        <f t="shared" si="6"/>
        <v/>
      </c>
      <c r="D87" s="43"/>
      <c r="E87" s="19"/>
      <c r="F87" s="8"/>
      <c r="G87" s="19" t="s">
        <v>1</v>
      </c>
      <c r="H87" s="44"/>
      <c r="I87" s="44"/>
      <c r="J87" s="19"/>
      <c r="K87" s="43" t="str">
        <f t="shared" si="5"/>
        <v/>
      </c>
      <c r="L87" s="43"/>
      <c r="M87" s="6" t="str">
        <f t="shared" si="7"/>
        <v/>
      </c>
      <c r="N87" s="19"/>
      <c r="O87" s="8"/>
      <c r="P87" s="44"/>
      <c r="Q87" s="44"/>
      <c r="R87" s="47" t="str">
        <f t="shared" si="8"/>
        <v/>
      </c>
      <c r="S87" s="47"/>
      <c r="T87" s="48" t="str">
        <f t="shared" si="9"/>
        <v/>
      </c>
      <c r="U87" s="48"/>
    </row>
    <row r="88" spans="2:21">
      <c r="B88" s="19">
        <v>80</v>
      </c>
      <c r="C88" s="43" t="str">
        <f t="shared" si="6"/>
        <v/>
      </c>
      <c r="D88" s="43"/>
      <c r="E88" s="19"/>
      <c r="F88" s="8"/>
      <c r="G88" s="19" t="s">
        <v>1</v>
      </c>
      <c r="H88" s="44"/>
      <c r="I88" s="44"/>
      <c r="J88" s="19"/>
      <c r="K88" s="43" t="str">
        <f t="shared" si="5"/>
        <v/>
      </c>
      <c r="L88" s="43"/>
      <c r="M88" s="6" t="str">
        <f t="shared" si="7"/>
        <v/>
      </c>
      <c r="N88" s="19"/>
      <c r="O88" s="8"/>
      <c r="P88" s="44"/>
      <c r="Q88" s="44"/>
      <c r="R88" s="47" t="str">
        <f t="shared" si="8"/>
        <v/>
      </c>
      <c r="S88" s="47"/>
      <c r="T88" s="48" t="str">
        <f t="shared" si="9"/>
        <v/>
      </c>
      <c r="U88" s="48"/>
    </row>
    <row r="89" spans="2:21">
      <c r="B89" s="19">
        <v>81</v>
      </c>
      <c r="C89" s="43" t="str">
        <f t="shared" si="6"/>
        <v/>
      </c>
      <c r="D89" s="43"/>
      <c r="E89" s="19"/>
      <c r="F89" s="8"/>
      <c r="G89" s="19" t="s">
        <v>1</v>
      </c>
      <c r="H89" s="44"/>
      <c r="I89" s="44"/>
      <c r="J89" s="19"/>
      <c r="K89" s="43" t="str">
        <f t="shared" si="5"/>
        <v/>
      </c>
      <c r="L89" s="43"/>
      <c r="M89" s="6" t="str">
        <f t="shared" si="7"/>
        <v/>
      </c>
      <c r="N89" s="19"/>
      <c r="O89" s="8"/>
      <c r="P89" s="44"/>
      <c r="Q89" s="44"/>
      <c r="R89" s="47" t="str">
        <f t="shared" si="8"/>
        <v/>
      </c>
      <c r="S89" s="47"/>
      <c r="T89" s="48" t="str">
        <f t="shared" si="9"/>
        <v/>
      </c>
      <c r="U89" s="48"/>
    </row>
    <row r="90" spans="2:21">
      <c r="B90" s="19">
        <v>82</v>
      </c>
      <c r="C90" s="43" t="str">
        <f t="shared" si="6"/>
        <v/>
      </c>
      <c r="D90" s="43"/>
      <c r="E90" s="19"/>
      <c r="F90" s="8"/>
      <c r="G90" s="19" t="s">
        <v>1</v>
      </c>
      <c r="H90" s="44"/>
      <c r="I90" s="44"/>
      <c r="J90" s="19"/>
      <c r="K90" s="43" t="str">
        <f t="shared" si="5"/>
        <v/>
      </c>
      <c r="L90" s="43"/>
      <c r="M90" s="6" t="str">
        <f t="shared" si="7"/>
        <v/>
      </c>
      <c r="N90" s="19"/>
      <c r="O90" s="8"/>
      <c r="P90" s="44"/>
      <c r="Q90" s="44"/>
      <c r="R90" s="47" t="str">
        <f t="shared" si="8"/>
        <v/>
      </c>
      <c r="S90" s="47"/>
      <c r="T90" s="48" t="str">
        <f t="shared" si="9"/>
        <v/>
      </c>
      <c r="U90" s="48"/>
    </row>
    <row r="91" spans="2:21">
      <c r="B91" s="19">
        <v>83</v>
      </c>
      <c r="C91" s="43" t="str">
        <f t="shared" si="6"/>
        <v/>
      </c>
      <c r="D91" s="43"/>
      <c r="E91" s="19"/>
      <c r="F91" s="8"/>
      <c r="G91" s="19" t="s">
        <v>1</v>
      </c>
      <c r="H91" s="44"/>
      <c r="I91" s="44"/>
      <c r="J91" s="19"/>
      <c r="K91" s="43" t="str">
        <f t="shared" si="5"/>
        <v/>
      </c>
      <c r="L91" s="43"/>
      <c r="M91" s="6" t="str">
        <f t="shared" si="7"/>
        <v/>
      </c>
      <c r="N91" s="19"/>
      <c r="O91" s="8"/>
      <c r="P91" s="44"/>
      <c r="Q91" s="44"/>
      <c r="R91" s="47" t="str">
        <f t="shared" si="8"/>
        <v/>
      </c>
      <c r="S91" s="47"/>
      <c r="T91" s="48" t="str">
        <f t="shared" si="9"/>
        <v/>
      </c>
      <c r="U91" s="48"/>
    </row>
    <row r="92" spans="2:21">
      <c r="B92" s="19">
        <v>84</v>
      </c>
      <c r="C92" s="43" t="str">
        <f t="shared" si="6"/>
        <v/>
      </c>
      <c r="D92" s="43"/>
      <c r="E92" s="19"/>
      <c r="F92" s="8"/>
      <c r="G92" s="19" t="s">
        <v>0</v>
      </c>
      <c r="H92" s="44"/>
      <c r="I92" s="44"/>
      <c r="J92" s="19"/>
      <c r="K92" s="43" t="str">
        <f t="shared" si="5"/>
        <v/>
      </c>
      <c r="L92" s="43"/>
      <c r="M92" s="6" t="str">
        <f t="shared" si="7"/>
        <v/>
      </c>
      <c r="N92" s="19"/>
      <c r="O92" s="8"/>
      <c r="P92" s="44"/>
      <c r="Q92" s="44"/>
      <c r="R92" s="47" t="str">
        <f t="shared" si="8"/>
        <v/>
      </c>
      <c r="S92" s="47"/>
      <c r="T92" s="48" t="str">
        <f t="shared" si="9"/>
        <v/>
      </c>
      <c r="U92" s="48"/>
    </row>
    <row r="93" spans="2:21">
      <c r="B93" s="19">
        <v>85</v>
      </c>
      <c r="C93" s="43" t="str">
        <f t="shared" si="6"/>
        <v/>
      </c>
      <c r="D93" s="43"/>
      <c r="E93" s="19"/>
      <c r="F93" s="8"/>
      <c r="G93" s="19" t="s">
        <v>1</v>
      </c>
      <c r="H93" s="44"/>
      <c r="I93" s="44"/>
      <c r="J93" s="19"/>
      <c r="K93" s="43" t="str">
        <f t="shared" si="5"/>
        <v/>
      </c>
      <c r="L93" s="43"/>
      <c r="M93" s="6" t="str">
        <f t="shared" si="7"/>
        <v/>
      </c>
      <c r="N93" s="19"/>
      <c r="O93" s="8"/>
      <c r="P93" s="44"/>
      <c r="Q93" s="44"/>
      <c r="R93" s="47" t="str">
        <f t="shared" si="8"/>
        <v/>
      </c>
      <c r="S93" s="47"/>
      <c r="T93" s="48" t="str">
        <f t="shared" si="9"/>
        <v/>
      </c>
      <c r="U93" s="48"/>
    </row>
    <row r="94" spans="2:21">
      <c r="B94" s="19">
        <v>86</v>
      </c>
      <c r="C94" s="43" t="str">
        <f t="shared" si="6"/>
        <v/>
      </c>
      <c r="D94" s="43"/>
      <c r="E94" s="19"/>
      <c r="F94" s="8"/>
      <c r="G94" s="19" t="s">
        <v>0</v>
      </c>
      <c r="H94" s="44"/>
      <c r="I94" s="44"/>
      <c r="J94" s="19"/>
      <c r="K94" s="43" t="str">
        <f t="shared" si="5"/>
        <v/>
      </c>
      <c r="L94" s="43"/>
      <c r="M94" s="6" t="str">
        <f t="shared" si="7"/>
        <v/>
      </c>
      <c r="N94" s="19"/>
      <c r="O94" s="8"/>
      <c r="P94" s="44"/>
      <c r="Q94" s="44"/>
      <c r="R94" s="47" t="str">
        <f t="shared" si="8"/>
        <v/>
      </c>
      <c r="S94" s="47"/>
      <c r="T94" s="48" t="str">
        <f t="shared" si="9"/>
        <v/>
      </c>
      <c r="U94" s="48"/>
    </row>
    <row r="95" spans="2:21">
      <c r="B95" s="19">
        <v>87</v>
      </c>
      <c r="C95" s="43" t="str">
        <f t="shared" si="6"/>
        <v/>
      </c>
      <c r="D95" s="43"/>
      <c r="E95" s="19"/>
      <c r="F95" s="8"/>
      <c r="G95" s="19" t="s">
        <v>1</v>
      </c>
      <c r="H95" s="44"/>
      <c r="I95" s="44"/>
      <c r="J95" s="19"/>
      <c r="K95" s="43" t="str">
        <f t="shared" si="5"/>
        <v/>
      </c>
      <c r="L95" s="43"/>
      <c r="M95" s="6" t="str">
        <f t="shared" si="7"/>
        <v/>
      </c>
      <c r="N95" s="19"/>
      <c r="O95" s="8"/>
      <c r="P95" s="44"/>
      <c r="Q95" s="44"/>
      <c r="R95" s="47" t="str">
        <f t="shared" si="8"/>
        <v/>
      </c>
      <c r="S95" s="47"/>
      <c r="T95" s="48" t="str">
        <f t="shared" si="9"/>
        <v/>
      </c>
      <c r="U95" s="48"/>
    </row>
    <row r="96" spans="2:21">
      <c r="B96" s="19">
        <v>88</v>
      </c>
      <c r="C96" s="43" t="str">
        <f t="shared" si="6"/>
        <v/>
      </c>
      <c r="D96" s="43"/>
      <c r="E96" s="19"/>
      <c r="F96" s="8"/>
      <c r="G96" s="19" t="s">
        <v>0</v>
      </c>
      <c r="H96" s="44"/>
      <c r="I96" s="44"/>
      <c r="J96" s="19"/>
      <c r="K96" s="43" t="str">
        <f t="shared" si="5"/>
        <v/>
      </c>
      <c r="L96" s="43"/>
      <c r="M96" s="6" t="str">
        <f t="shared" si="7"/>
        <v/>
      </c>
      <c r="N96" s="19"/>
      <c r="O96" s="8"/>
      <c r="P96" s="44"/>
      <c r="Q96" s="44"/>
      <c r="R96" s="47" t="str">
        <f t="shared" si="8"/>
        <v/>
      </c>
      <c r="S96" s="47"/>
      <c r="T96" s="48" t="str">
        <f t="shared" si="9"/>
        <v/>
      </c>
      <c r="U96" s="48"/>
    </row>
    <row r="97" spans="2:21">
      <c r="B97" s="19">
        <v>89</v>
      </c>
      <c r="C97" s="43" t="str">
        <f t="shared" si="6"/>
        <v/>
      </c>
      <c r="D97" s="43"/>
      <c r="E97" s="19"/>
      <c r="F97" s="8"/>
      <c r="G97" s="19" t="s">
        <v>1</v>
      </c>
      <c r="H97" s="44"/>
      <c r="I97" s="44"/>
      <c r="J97" s="19"/>
      <c r="K97" s="43" t="str">
        <f t="shared" si="5"/>
        <v/>
      </c>
      <c r="L97" s="43"/>
      <c r="M97" s="6" t="str">
        <f t="shared" si="7"/>
        <v/>
      </c>
      <c r="N97" s="19"/>
      <c r="O97" s="8"/>
      <c r="P97" s="44"/>
      <c r="Q97" s="44"/>
      <c r="R97" s="47" t="str">
        <f t="shared" si="8"/>
        <v/>
      </c>
      <c r="S97" s="47"/>
      <c r="T97" s="48" t="str">
        <f t="shared" si="9"/>
        <v/>
      </c>
      <c r="U97" s="48"/>
    </row>
    <row r="98" spans="2:21">
      <c r="B98" s="19">
        <v>90</v>
      </c>
      <c r="C98" s="43" t="str">
        <f t="shared" si="6"/>
        <v/>
      </c>
      <c r="D98" s="43"/>
      <c r="E98" s="19"/>
      <c r="F98" s="8"/>
      <c r="G98" s="19" t="s">
        <v>0</v>
      </c>
      <c r="H98" s="44"/>
      <c r="I98" s="44"/>
      <c r="J98" s="19"/>
      <c r="K98" s="43" t="str">
        <f t="shared" si="5"/>
        <v/>
      </c>
      <c r="L98" s="43"/>
      <c r="M98" s="6" t="str">
        <f t="shared" si="7"/>
        <v/>
      </c>
      <c r="N98" s="19"/>
      <c r="O98" s="8"/>
      <c r="P98" s="44"/>
      <c r="Q98" s="44"/>
      <c r="R98" s="47" t="str">
        <f t="shared" si="8"/>
        <v/>
      </c>
      <c r="S98" s="47"/>
      <c r="T98" s="48" t="str">
        <f t="shared" si="9"/>
        <v/>
      </c>
      <c r="U98" s="48"/>
    </row>
    <row r="99" spans="2:21">
      <c r="B99" s="19">
        <v>91</v>
      </c>
      <c r="C99" s="43" t="str">
        <f t="shared" si="6"/>
        <v/>
      </c>
      <c r="D99" s="43"/>
      <c r="E99" s="19"/>
      <c r="F99" s="8"/>
      <c r="G99" s="19" t="s">
        <v>1</v>
      </c>
      <c r="H99" s="44"/>
      <c r="I99" s="44"/>
      <c r="J99" s="19"/>
      <c r="K99" s="43" t="str">
        <f t="shared" si="5"/>
        <v/>
      </c>
      <c r="L99" s="43"/>
      <c r="M99" s="6" t="str">
        <f t="shared" si="7"/>
        <v/>
      </c>
      <c r="N99" s="19"/>
      <c r="O99" s="8"/>
      <c r="P99" s="44"/>
      <c r="Q99" s="44"/>
      <c r="R99" s="47" t="str">
        <f t="shared" si="8"/>
        <v/>
      </c>
      <c r="S99" s="47"/>
      <c r="T99" s="48" t="str">
        <f t="shared" si="9"/>
        <v/>
      </c>
      <c r="U99" s="48"/>
    </row>
    <row r="100" spans="2:21">
      <c r="B100" s="19">
        <v>92</v>
      </c>
      <c r="C100" s="43" t="str">
        <f t="shared" si="6"/>
        <v/>
      </c>
      <c r="D100" s="43"/>
      <c r="E100" s="19"/>
      <c r="F100" s="8"/>
      <c r="G100" s="19" t="s">
        <v>1</v>
      </c>
      <c r="H100" s="44"/>
      <c r="I100" s="44"/>
      <c r="J100" s="19"/>
      <c r="K100" s="43" t="str">
        <f t="shared" si="5"/>
        <v/>
      </c>
      <c r="L100" s="43"/>
      <c r="M100" s="6" t="str">
        <f t="shared" si="7"/>
        <v/>
      </c>
      <c r="N100" s="19"/>
      <c r="O100" s="8"/>
      <c r="P100" s="44"/>
      <c r="Q100" s="44"/>
      <c r="R100" s="47" t="str">
        <f t="shared" si="8"/>
        <v/>
      </c>
      <c r="S100" s="47"/>
      <c r="T100" s="48" t="str">
        <f t="shared" si="9"/>
        <v/>
      </c>
      <c r="U100" s="48"/>
    </row>
    <row r="101" spans="2:21">
      <c r="B101" s="19">
        <v>93</v>
      </c>
      <c r="C101" s="43" t="str">
        <f t="shared" si="6"/>
        <v/>
      </c>
      <c r="D101" s="43"/>
      <c r="E101" s="19"/>
      <c r="F101" s="8"/>
      <c r="G101" s="19" t="s">
        <v>0</v>
      </c>
      <c r="H101" s="44"/>
      <c r="I101" s="44"/>
      <c r="J101" s="19"/>
      <c r="K101" s="43" t="str">
        <f t="shared" si="5"/>
        <v/>
      </c>
      <c r="L101" s="43"/>
      <c r="M101" s="6" t="str">
        <f t="shared" si="7"/>
        <v/>
      </c>
      <c r="N101" s="19"/>
      <c r="O101" s="8"/>
      <c r="P101" s="44"/>
      <c r="Q101" s="44"/>
      <c r="R101" s="47" t="str">
        <f t="shared" si="8"/>
        <v/>
      </c>
      <c r="S101" s="47"/>
      <c r="T101" s="48" t="str">
        <f t="shared" si="9"/>
        <v/>
      </c>
      <c r="U101" s="48"/>
    </row>
    <row r="102" spans="2:21">
      <c r="B102" s="19">
        <v>94</v>
      </c>
      <c r="C102" s="43" t="str">
        <f t="shared" si="6"/>
        <v/>
      </c>
      <c r="D102" s="43"/>
      <c r="E102" s="19"/>
      <c r="F102" s="8"/>
      <c r="G102" s="19" t="s">
        <v>0</v>
      </c>
      <c r="H102" s="44"/>
      <c r="I102" s="44"/>
      <c r="J102" s="19"/>
      <c r="K102" s="43" t="str">
        <f t="shared" si="5"/>
        <v/>
      </c>
      <c r="L102" s="43"/>
      <c r="M102" s="6" t="str">
        <f t="shared" si="7"/>
        <v/>
      </c>
      <c r="N102" s="19"/>
      <c r="O102" s="8"/>
      <c r="P102" s="44"/>
      <c r="Q102" s="44"/>
      <c r="R102" s="47" t="str">
        <f t="shared" si="8"/>
        <v/>
      </c>
      <c r="S102" s="47"/>
      <c r="T102" s="48" t="str">
        <f t="shared" si="9"/>
        <v/>
      </c>
      <c r="U102" s="48"/>
    </row>
    <row r="103" spans="2:21">
      <c r="B103" s="19">
        <v>95</v>
      </c>
      <c r="C103" s="43" t="str">
        <f t="shared" si="6"/>
        <v/>
      </c>
      <c r="D103" s="43"/>
      <c r="E103" s="19"/>
      <c r="F103" s="8"/>
      <c r="G103" s="19" t="s">
        <v>0</v>
      </c>
      <c r="H103" s="44"/>
      <c r="I103" s="44"/>
      <c r="J103" s="19"/>
      <c r="K103" s="43" t="str">
        <f t="shared" si="5"/>
        <v/>
      </c>
      <c r="L103" s="43"/>
      <c r="M103" s="6" t="str">
        <f t="shared" si="7"/>
        <v/>
      </c>
      <c r="N103" s="19"/>
      <c r="O103" s="8"/>
      <c r="P103" s="44"/>
      <c r="Q103" s="44"/>
      <c r="R103" s="47" t="str">
        <f t="shared" si="8"/>
        <v/>
      </c>
      <c r="S103" s="47"/>
      <c r="T103" s="48" t="str">
        <f t="shared" si="9"/>
        <v/>
      </c>
      <c r="U103" s="48"/>
    </row>
    <row r="104" spans="2:21">
      <c r="B104" s="19">
        <v>96</v>
      </c>
      <c r="C104" s="43" t="str">
        <f t="shared" si="6"/>
        <v/>
      </c>
      <c r="D104" s="43"/>
      <c r="E104" s="19"/>
      <c r="F104" s="8"/>
      <c r="G104" s="19" t="s">
        <v>1</v>
      </c>
      <c r="H104" s="44"/>
      <c r="I104" s="44"/>
      <c r="J104" s="19"/>
      <c r="K104" s="43" t="str">
        <f t="shared" si="5"/>
        <v/>
      </c>
      <c r="L104" s="43"/>
      <c r="M104" s="6" t="str">
        <f t="shared" si="7"/>
        <v/>
      </c>
      <c r="N104" s="19"/>
      <c r="O104" s="8"/>
      <c r="P104" s="44"/>
      <c r="Q104" s="44"/>
      <c r="R104" s="47" t="str">
        <f t="shared" si="8"/>
        <v/>
      </c>
      <c r="S104" s="47"/>
      <c r="T104" s="48" t="str">
        <f t="shared" si="9"/>
        <v/>
      </c>
      <c r="U104" s="48"/>
    </row>
    <row r="105" spans="2:21">
      <c r="B105" s="19">
        <v>97</v>
      </c>
      <c r="C105" s="43" t="str">
        <f t="shared" si="6"/>
        <v/>
      </c>
      <c r="D105" s="43"/>
      <c r="E105" s="19"/>
      <c r="F105" s="8"/>
      <c r="G105" s="19" t="s">
        <v>0</v>
      </c>
      <c r="H105" s="44"/>
      <c r="I105" s="44"/>
      <c r="J105" s="19"/>
      <c r="K105" s="43" t="str">
        <f t="shared" si="5"/>
        <v/>
      </c>
      <c r="L105" s="43"/>
      <c r="M105" s="6" t="str">
        <f t="shared" si="7"/>
        <v/>
      </c>
      <c r="N105" s="19"/>
      <c r="O105" s="8"/>
      <c r="P105" s="44"/>
      <c r="Q105" s="44"/>
      <c r="R105" s="47" t="str">
        <f t="shared" si="8"/>
        <v/>
      </c>
      <c r="S105" s="47"/>
      <c r="T105" s="48" t="str">
        <f t="shared" si="9"/>
        <v/>
      </c>
      <c r="U105" s="48"/>
    </row>
    <row r="106" spans="2:21">
      <c r="B106" s="19">
        <v>98</v>
      </c>
      <c r="C106" s="43" t="str">
        <f t="shared" si="6"/>
        <v/>
      </c>
      <c r="D106" s="43"/>
      <c r="E106" s="19"/>
      <c r="F106" s="8"/>
      <c r="G106" s="19" t="s">
        <v>1</v>
      </c>
      <c r="H106" s="44"/>
      <c r="I106" s="44"/>
      <c r="J106" s="19"/>
      <c r="K106" s="43" t="str">
        <f t="shared" si="5"/>
        <v/>
      </c>
      <c r="L106" s="43"/>
      <c r="M106" s="6" t="str">
        <f t="shared" si="7"/>
        <v/>
      </c>
      <c r="N106" s="19"/>
      <c r="O106" s="8"/>
      <c r="P106" s="44"/>
      <c r="Q106" s="44"/>
      <c r="R106" s="47" t="str">
        <f t="shared" si="8"/>
        <v/>
      </c>
      <c r="S106" s="47"/>
      <c r="T106" s="48" t="str">
        <f t="shared" si="9"/>
        <v/>
      </c>
      <c r="U106" s="48"/>
    </row>
    <row r="107" spans="2:21">
      <c r="B107" s="19">
        <v>99</v>
      </c>
      <c r="C107" s="43" t="str">
        <f t="shared" si="6"/>
        <v/>
      </c>
      <c r="D107" s="43"/>
      <c r="E107" s="19"/>
      <c r="F107" s="8"/>
      <c r="G107" s="19" t="s">
        <v>1</v>
      </c>
      <c r="H107" s="44"/>
      <c r="I107" s="44"/>
      <c r="J107" s="19"/>
      <c r="K107" s="43" t="str">
        <f t="shared" si="5"/>
        <v/>
      </c>
      <c r="L107" s="43"/>
      <c r="M107" s="6" t="str">
        <f t="shared" si="7"/>
        <v/>
      </c>
      <c r="N107" s="19"/>
      <c r="O107" s="8"/>
      <c r="P107" s="44"/>
      <c r="Q107" s="44"/>
      <c r="R107" s="47" t="str">
        <f t="shared" si="8"/>
        <v/>
      </c>
      <c r="S107" s="47"/>
      <c r="T107" s="48" t="str">
        <f t="shared" si="9"/>
        <v/>
      </c>
      <c r="U107" s="48"/>
    </row>
    <row r="108" spans="2:21">
      <c r="B108" s="19">
        <v>100</v>
      </c>
      <c r="C108" s="43" t="str">
        <f t="shared" si="6"/>
        <v/>
      </c>
      <c r="D108" s="43"/>
      <c r="E108" s="19"/>
      <c r="F108" s="8"/>
      <c r="G108" s="19" t="s">
        <v>0</v>
      </c>
      <c r="H108" s="44"/>
      <c r="I108" s="44"/>
      <c r="J108" s="19"/>
      <c r="K108" s="43" t="str">
        <f t="shared" si="5"/>
        <v/>
      </c>
      <c r="L108" s="43"/>
      <c r="M108" s="6" t="str">
        <f t="shared" si="7"/>
        <v/>
      </c>
      <c r="N108" s="19"/>
      <c r="O108" s="8"/>
      <c r="P108" s="44"/>
      <c r="Q108" s="44"/>
      <c r="R108" s="47" t="str">
        <f t="shared" si="8"/>
        <v/>
      </c>
      <c r="S108" s="47"/>
      <c r="T108" s="48" t="str">
        <f t="shared" si="9"/>
        <v/>
      </c>
      <c r="U108" s="48"/>
    </row>
    <row r="109" spans="2:21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</mergeCells>
  <phoneticPr fontId="2"/>
  <conditionalFormatting sqref="G46">
    <cfRule type="cellIs" dxfId="7" priority="1" stopIfTrue="1" operator="equal">
      <formula>"買"</formula>
    </cfRule>
    <cfRule type="cellIs" dxfId="6" priority="2" stopIfTrue="1" operator="equal">
      <formula>"売"</formula>
    </cfRule>
  </conditionalFormatting>
  <conditionalFormatting sqref="G9:G11 G14:G45 G47:G108">
    <cfRule type="cellIs" dxfId="5" priority="7" stopIfTrue="1" operator="equal">
      <formula>"買"</formula>
    </cfRule>
    <cfRule type="cellIs" dxfId="4" priority="8" stopIfTrue="1" operator="equal">
      <formula>"売"</formula>
    </cfRule>
  </conditionalFormatting>
  <conditionalFormatting sqref="G12">
    <cfRule type="cellIs" dxfId="3" priority="5" stopIfTrue="1" operator="equal">
      <formula>"買"</formula>
    </cfRule>
    <cfRule type="cellIs" dxfId="2" priority="6" stopIfTrue="1" operator="equal">
      <formula>"売"</formula>
    </cfRule>
  </conditionalFormatting>
  <conditionalFormatting sqref="G13">
    <cfRule type="cellIs" dxfId="1" priority="3" stopIfTrue="1" operator="equal">
      <formula>"買"</formula>
    </cfRule>
    <cfRule type="cellIs" dxfId="0" priority="4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定数</vt:lpstr>
      <vt:lpstr>検証シート</vt:lpstr>
      <vt:lpstr>画像</vt:lpstr>
      <vt:lpstr>テンプレ</vt:lpstr>
    </vt:vector>
  </TitlesOfParts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本田　喜孝</dc:creator>
  <cp:lastModifiedBy>本田　喜孝</cp:lastModifiedBy>
  <cp:revision/>
  <cp:lastPrinted>2015-07-15T10:17:15Z</cp:lastPrinted>
  <dcterms:created xsi:type="dcterms:W3CDTF">2013-10-09T23:04:08Z</dcterms:created>
  <dcterms:modified xsi:type="dcterms:W3CDTF">2021-02-13T06:27:20Z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