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bdf7c435cb04415/デスクトップ/"/>
    </mc:Choice>
  </mc:AlternateContent>
  <xr:revisionPtr revIDLastSave="5" documentId="8_{87DA06F0-A6B0-44E1-9AAE-39CBA98A8D1C}" xr6:coauthVersionLast="46" xr6:coauthVersionMax="46" xr10:uidLastSave="{02A99BCA-2F80-4B13-8CE3-1F080D810076}"/>
  <bookViews>
    <workbookView xWindow="-98" yWindow="-98" windowWidth="20715" windowHeight="13276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9" i="1" l="1"/>
  <c r="F59" i="1"/>
  <c r="D59" i="1"/>
  <c r="D61" i="1" l="1"/>
  <c r="E61" i="1"/>
  <c r="F61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<sst xmlns="http://schemas.openxmlformats.org/spreadsheetml/2006/main" count="62" uniqueCount="51">
  <si>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</si>
  <si>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</si>
  <si>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</si>
  <si>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</si>
  <si>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</si>
  <si>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</si>
  <si>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</si>
  <si>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</si>
  <si>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</si>
  <si>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</si>
  <si>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</si>
  <si>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</si>
  <si>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</si>
  <si>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</si>
  <si>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</si>
  <si>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</si>
  <si>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</si>
  <si>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</si>
  <si>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</si>
  <si>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</si>
  <si>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</si>
  <si>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</si>
  <si>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</si>
  <si>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</si>
  <si>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</si>
  <si>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</si>
  <si>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</si>
  <si>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</si>
  <si>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</si>
  <si>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</si>
  <si>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</si>
  <si>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</si>
  <si>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</si>
  <si>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</si>
  <si>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</si>
  <si>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</si>
  <si>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</si>
  <si>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日足</t>
    <rPh sb="0" eb="1">
      <t>ヒ</t>
    </rPh>
    <rPh sb="1" eb="2">
      <t>アシ</t>
    </rPh>
    <phoneticPr fontId="1"/>
  </si>
  <si>
    <t>20MAを抜けて10MAに触れたPBであった為、買いでエントリー。</t>
    <rPh sb="5" eb="6">
      <t>ヌ</t>
    </rPh>
    <rPh sb="13" eb="14">
      <t>フ</t>
    </rPh>
    <rPh sb="22" eb="23">
      <t>タメ</t>
    </rPh>
    <rPh sb="24" eb="25">
      <t>カ</t>
    </rPh>
    <phoneticPr fontId="1"/>
  </si>
  <si>
    <t>①</t>
    <phoneticPr fontId="1"/>
  </si>
  <si>
    <t>②</t>
    <phoneticPr fontId="1"/>
  </si>
  <si>
    <t>本体の3倍か微妙なPBであったがエントリー。</t>
    <rPh sb="0" eb="2">
      <t>ホンタイ</t>
    </rPh>
    <rPh sb="4" eb="5">
      <t>バイ</t>
    </rPh>
    <rPh sb="6" eb="8">
      <t>ビミョウ</t>
    </rPh>
    <phoneticPr fontId="1"/>
  </si>
  <si>
    <t>③</t>
    <phoneticPr fontId="1"/>
  </si>
  <si>
    <t>トレンド終盤のエントリーとなってしまった。</t>
    <rPh sb="4" eb="6">
      <t>シュウバン</t>
    </rPh>
    <phoneticPr fontId="1"/>
  </si>
  <si>
    <t>④</t>
    <phoneticPr fontId="1"/>
  </si>
  <si>
    <t>⑤</t>
    <phoneticPr fontId="1"/>
  </si>
  <si>
    <t>⑥</t>
    <phoneticPr fontId="1"/>
  </si>
  <si>
    <t>20MAに触れたPBでエントリー。</t>
    <rPh sb="5" eb="6">
      <t>フ</t>
    </rPh>
    <phoneticPr fontId="1"/>
  </si>
  <si>
    <t>PBでのエントリーに頼るのではなく、しっかりと環境認識して、他のトレンド転換サインでのエントリーを勉強しないと、ほとんどトレードが出来ない状況に陥ると知らされました。</t>
    <rPh sb="10" eb="11">
      <t>タヨ</t>
    </rPh>
    <rPh sb="23" eb="25">
      <t>カンキョウ</t>
    </rPh>
    <rPh sb="25" eb="27">
      <t>ニンシキ</t>
    </rPh>
    <rPh sb="30" eb="31">
      <t>タ</t>
    </rPh>
    <rPh sb="36" eb="38">
      <t>テンカン</t>
    </rPh>
    <rPh sb="49" eb="51">
      <t>ベンキョウ</t>
    </rPh>
    <rPh sb="65" eb="67">
      <t>デキ</t>
    </rPh>
    <rPh sb="69" eb="71">
      <t>ジョウキョウ</t>
    </rPh>
    <rPh sb="72" eb="73">
      <t>オチイ</t>
    </rPh>
    <rPh sb="75" eb="76">
      <t>シ</t>
    </rPh>
    <phoneticPr fontId="1"/>
  </si>
  <si>
    <t>エントリーの出来るPBがほぼ無かった。特に「売り」エントリーのPB。
1年間でルールに則るPBの出現の少なさを知らされた。
ルールに則った検証が出来ていますでしょうか？</t>
    <rPh sb="6" eb="8">
      <t>デキ</t>
    </rPh>
    <rPh sb="14" eb="15">
      <t>ナ</t>
    </rPh>
    <rPh sb="19" eb="20">
      <t>トク</t>
    </rPh>
    <rPh sb="22" eb="23">
      <t>ウ</t>
    </rPh>
    <rPh sb="36" eb="38">
      <t>ネンカン</t>
    </rPh>
    <rPh sb="43" eb="44">
      <t>ノット</t>
    </rPh>
    <rPh sb="48" eb="50">
      <t>シュツゲン</t>
    </rPh>
    <rPh sb="51" eb="52">
      <t>スク</t>
    </rPh>
    <rPh sb="55" eb="56">
      <t>シ</t>
    </rPh>
    <rPh sb="67" eb="68">
      <t>ノット</t>
    </rPh>
    <rPh sb="70" eb="72">
      <t>ケンショウ</t>
    </rPh>
    <rPh sb="73" eb="75">
      <t>デキ</t>
    </rPh>
    <phoneticPr fontId="1"/>
  </si>
  <si>
    <t>今回もトレンド終盤のエントリーと思えた。運が良かっただけか？！今後も同じような状況でのPBを要検証。</t>
    <rPh sb="0" eb="2">
      <t>コンカイ</t>
    </rPh>
    <rPh sb="7" eb="9">
      <t>シュウバン</t>
    </rPh>
    <rPh sb="16" eb="17">
      <t>オモ</t>
    </rPh>
    <rPh sb="20" eb="21">
      <t>ウン</t>
    </rPh>
    <rPh sb="22" eb="23">
      <t>ヨ</t>
    </rPh>
    <rPh sb="31" eb="33">
      <t>コンゴ</t>
    </rPh>
    <rPh sb="34" eb="35">
      <t>オナ</t>
    </rPh>
    <rPh sb="39" eb="41">
      <t>ジョウキョウ</t>
    </rPh>
    <rPh sb="46" eb="47">
      <t>ヨウ</t>
    </rPh>
    <rPh sb="47" eb="49">
      <t>ケンショウ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</si>
</sst>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11</xdr:col>
      <xdr:colOff>375762</xdr:colOff>
      <xdr:row>34</xdr:row>
      <xdr:rowOff>46859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9286220-FB65-4308-9416-5B02B00A0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7007543" cy="59404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0</xdr:rowOff>
    </xdr:from>
    <xdr:to>
      <xdr:col>12</xdr:col>
      <xdr:colOff>109158</xdr:colOff>
      <xdr:row>69</xdr:row>
      <xdr:rowOff>46859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AFCCBBEB-ABF6-4681-85D4-551F65E3EC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429375"/>
          <a:ext cx="7360064" cy="59404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12</xdr:col>
      <xdr:colOff>109158</xdr:colOff>
      <xdr:row>104</xdr:row>
      <xdr:rowOff>46859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E948E676-F532-4475-9192-50B75E5555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680156"/>
          <a:ext cx="7360064" cy="59404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12</xdr:col>
      <xdr:colOff>109158</xdr:colOff>
      <xdr:row>139</xdr:row>
      <xdr:rowOff>46860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4DA9DB4C-4910-4FCA-9AA0-2C31C4E9D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8930938"/>
          <a:ext cx="7360064" cy="59404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141</xdr:row>
      <xdr:rowOff>0</xdr:rowOff>
    </xdr:from>
    <xdr:to>
      <xdr:col>12</xdr:col>
      <xdr:colOff>109158</xdr:colOff>
      <xdr:row>174</xdr:row>
      <xdr:rowOff>46859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4CE372E9-2C68-4ECE-A5E7-A44E7BDDB8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5181719"/>
          <a:ext cx="7360064" cy="59404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176</xdr:row>
      <xdr:rowOff>0</xdr:rowOff>
    </xdr:from>
    <xdr:to>
      <xdr:col>12</xdr:col>
      <xdr:colOff>109158</xdr:colOff>
      <xdr:row>209</xdr:row>
      <xdr:rowOff>46859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6DBE7098-E356-4D41-BB9C-4E50F7C863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1432500"/>
          <a:ext cx="7360064" cy="5940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1" sqref="D1"/>
    </sheetView>
  </sheetViews>
  <sheetFormatPr defaultRowHeight="17.649999999999999" x14ac:dyDescent="0.7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7">
      <c r="A1" s="1" t="s">
        <v>7</v>
      </c>
      <c r="C1" t="s">
        <v>9</v>
      </c>
    </row>
    <row r="2" spans="1:18" x14ac:dyDescent="0.7">
      <c r="A2" s="1" t="s">
        <v>8</v>
      </c>
      <c r="C2" t="s">
        <v>37</v>
      </c>
    </row>
    <row r="3" spans="1:18" x14ac:dyDescent="0.7">
      <c r="A3" s="1" t="s">
        <v>11</v>
      </c>
      <c r="C3" s="29">
        <v>100000</v>
      </c>
    </row>
    <row r="4" spans="1:18" x14ac:dyDescent="0.7">
      <c r="A4" s="1" t="s">
        <v>12</v>
      </c>
      <c r="C4" s="29" t="s">
        <v>14</v>
      </c>
    </row>
    <row r="5" spans="1:18" ht="18" thickBot="1" x14ac:dyDescent="0.75">
      <c r="A5" s="1" t="s">
        <v>13</v>
      </c>
      <c r="C5" s="29" t="s">
        <v>35</v>
      </c>
    </row>
    <row r="6" spans="1:18" ht="18" thickBot="1" x14ac:dyDescent="0.75">
      <c r="A6" s="24" t="s">
        <v>0</v>
      </c>
      <c r="B6" s="24" t="s">
        <v>1</v>
      </c>
      <c r="C6" s="24" t="s">
        <v>1</v>
      </c>
      <c r="D6" s="48" t="s">
        <v>26</v>
      </c>
      <c r="E6" s="25"/>
      <c r="F6" s="26"/>
      <c r="G6" s="83" t="s">
        <v>3</v>
      </c>
      <c r="H6" s="84"/>
      <c r="I6" s="90"/>
      <c r="J6" s="83" t="s">
        <v>24</v>
      </c>
      <c r="K6" s="84"/>
      <c r="L6" s="90"/>
      <c r="M6" s="83" t="s">
        <v>25</v>
      </c>
      <c r="N6" s="84"/>
      <c r="O6" s="90"/>
    </row>
    <row r="7" spans="1:18" ht="18" thickBot="1" x14ac:dyDescent="0.75">
      <c r="A7" s="27"/>
      <c r="B7" s="27" t="s">
        <v>2</v>
      </c>
      <c r="C7" s="64" t="s">
        <v>30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8" thickBot="1" x14ac:dyDescent="0.7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7" t="s">
        <v>24</v>
      </c>
      <c r="K8" s="88"/>
      <c r="L8" s="89"/>
      <c r="M8" s="87"/>
      <c r="N8" s="88"/>
      <c r="O8" s="89"/>
    </row>
    <row r="9" spans="1:18" x14ac:dyDescent="0.7">
      <c r="A9" s="9">
        <v>1</v>
      </c>
      <c r="B9" s="23">
        <v>39499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38</v>
      </c>
      <c r="Q9" s="40"/>
      <c r="R9" s="40"/>
    </row>
    <row r="10" spans="1:18" x14ac:dyDescent="0.7">
      <c r="A10" s="9">
        <v>2</v>
      </c>
      <c r="B10" s="5">
        <v>39792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 t="s">
        <v>41</v>
      </c>
      <c r="Q10" s="40"/>
      <c r="R10" s="40"/>
    </row>
    <row r="11" spans="1:18" x14ac:dyDescent="0.7">
      <c r="A11" s="9">
        <v>3</v>
      </c>
      <c r="B11" s="5">
        <v>40078</v>
      </c>
      <c r="C11" s="47">
        <v>1</v>
      </c>
      <c r="D11" s="57">
        <v>-1</v>
      </c>
      <c r="E11" s="58">
        <v>-1</v>
      </c>
      <c r="F11" s="59">
        <v>-1</v>
      </c>
      <c r="G11" s="22">
        <f t="shared" si="2"/>
        <v>104532.20616999999</v>
      </c>
      <c r="H11" s="22">
        <f t="shared" si="3"/>
        <v>105926.425</v>
      </c>
      <c r="I11" s="22">
        <f t="shared" si="4"/>
        <v>108989.2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-3232.9548299999997</v>
      </c>
      <c r="N11" s="45">
        <f t="shared" si="9"/>
        <v>-3276.0749999999998</v>
      </c>
      <c r="O11" s="46">
        <f t="shared" si="10"/>
        <v>-3370.7999999999997</v>
      </c>
      <c r="P11" s="40" t="s">
        <v>43</v>
      </c>
      <c r="Q11" s="40"/>
      <c r="R11" s="40"/>
    </row>
    <row r="12" spans="1:18" x14ac:dyDescent="0.7">
      <c r="A12" s="9">
        <v>4</v>
      </c>
      <c r="B12" s="5">
        <v>40385</v>
      </c>
      <c r="C12" s="47">
        <v>1</v>
      </c>
      <c r="D12" s="57">
        <v>1.27</v>
      </c>
      <c r="E12" s="58">
        <v>1.5</v>
      </c>
      <c r="F12" s="59">
        <v>2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115528.552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3982.6770550769997</v>
      </c>
      <c r="N12" s="45">
        <f t="shared" si="9"/>
        <v>4766.6891249999999</v>
      </c>
      <c r="O12" s="46">
        <f t="shared" si="10"/>
        <v>6539.3519999999999</v>
      </c>
      <c r="P12" s="40" t="s">
        <v>50</v>
      </c>
      <c r="Q12" s="40"/>
      <c r="R12" s="40"/>
    </row>
    <row r="13" spans="1:18" x14ac:dyDescent="0.7">
      <c r="A13" s="9">
        <v>5</v>
      </c>
      <c r="B13" s="5">
        <v>40837</v>
      </c>
      <c r="C13" s="47">
        <v>1</v>
      </c>
      <c r="D13" s="57">
        <v>1.27</v>
      </c>
      <c r="E13" s="58">
        <v>1.5</v>
      </c>
      <c r="F13" s="59">
        <v>2</v>
      </c>
      <c r="G13" s="22">
        <f>IF(D13="","",G12+M13)</f>
        <v>112649.30027595242</v>
      </c>
      <c r="H13" s="22">
        <f>IF(E13="","",H12+N13)</f>
        <v>115674.30426062501</v>
      </c>
      <c r="I13" s="22">
        <f>IF(F13="","",I12+O13)</f>
        <v>122460.26512</v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3465.8565599999997</v>
      </c>
      <c r="M13" s="44">
        <f>IF(D13="","",J13*D13)</f>
        <v>4134.4170508754332</v>
      </c>
      <c r="N13" s="45">
        <f>IF(E13="","",K13*E13)</f>
        <v>4981.190135625</v>
      </c>
      <c r="O13" s="46">
        <f>IF(F13="","",L13*F13)</f>
        <v>6931.7131199999994</v>
      </c>
      <c r="P13" s="40"/>
      <c r="Q13" s="40"/>
      <c r="R13" s="40"/>
    </row>
    <row r="14" spans="1:18" x14ac:dyDescent="0.7">
      <c r="A14" s="9">
        <v>6</v>
      </c>
      <c r="B14" s="5">
        <v>42146</v>
      </c>
      <c r="C14" s="47">
        <v>2</v>
      </c>
      <c r="D14" s="57">
        <v>1.27</v>
      </c>
      <c r="E14" s="58">
        <v>1.5</v>
      </c>
      <c r="F14" s="59">
        <v>2</v>
      </c>
      <c r="G14" s="22">
        <f t="shared" si="2"/>
        <v>116941.23861646622</v>
      </c>
      <c r="H14" s="22">
        <f t="shared" si="3"/>
        <v>120879.64795235313</v>
      </c>
      <c r="I14" s="22">
        <f t="shared" si="4"/>
        <v>129807.8810272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3673.8079535999996</v>
      </c>
      <c r="M14" s="44">
        <f t="shared" ref="M14:M58" si="14">IF(D14="","",J14*D14)</f>
        <v>4291.9383405137869</v>
      </c>
      <c r="N14" s="45">
        <f t="shared" ref="N14:N58" si="15">IF(E14="","",K14*E14)</f>
        <v>5205.3436917281251</v>
      </c>
      <c r="O14" s="46">
        <f t="shared" ref="O14:O58" si="16">IF(F14="","",L14*F14)</f>
        <v>7347.6159071999991</v>
      </c>
      <c r="P14" s="40" t="s">
        <v>47</v>
      </c>
      <c r="Q14" s="40"/>
      <c r="R14" s="40"/>
    </row>
    <row r="15" spans="1:18" x14ac:dyDescent="0.7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>
        <f t="shared" si="11"/>
        <v>3508.2371584939865</v>
      </c>
      <c r="K15" s="45">
        <f t="shared" si="12"/>
        <v>3626.3894385705939</v>
      </c>
      <c r="L15" s="46">
        <f t="shared" si="13"/>
        <v>3894.2364308159999</v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7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7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7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7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7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7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7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7">
      <c r="A23" s="9">
        <v>15</v>
      </c>
      <c r="B23" s="5"/>
      <c r="C23" s="47"/>
      <c r="D23" s="57"/>
      <c r="E23" s="58"/>
      <c r="F23" s="5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7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7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7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7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7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7">
      <c r="A29" s="9">
        <v>21</v>
      </c>
      <c r="B29" s="5"/>
      <c r="C29" s="47"/>
      <c r="D29" s="57"/>
      <c r="E29" s="58"/>
      <c r="F29" s="5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7">
      <c r="A30" s="9">
        <v>22</v>
      </c>
      <c r="B30" s="5"/>
      <c r="C30" s="47"/>
      <c r="D30" s="57"/>
      <c r="E30" s="58"/>
      <c r="F30" s="5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7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7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7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7">
      <c r="A34" s="9">
        <v>26</v>
      </c>
      <c r="B34" s="5"/>
      <c r="C34" s="47"/>
      <c r="D34" s="57"/>
      <c r="E34" s="58"/>
      <c r="F34" s="5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7">
      <c r="A35" s="9">
        <v>27</v>
      </c>
      <c r="B35" s="5"/>
      <c r="C35" s="47"/>
      <c r="D35" s="57"/>
      <c r="E35" s="58"/>
      <c r="F35" s="5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7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7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7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7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7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7">
      <c r="A41" s="9">
        <v>33</v>
      </c>
      <c r="B41" s="5"/>
      <c r="C41" s="47"/>
      <c r="D41" s="57"/>
      <c r="E41" s="60"/>
      <c r="F41" s="5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7">
      <c r="A42" s="9">
        <v>34</v>
      </c>
      <c r="B42" s="5"/>
      <c r="C42" s="47"/>
      <c r="D42" s="57"/>
      <c r="E42" s="60"/>
      <c r="F42" s="5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7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7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7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7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7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7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7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7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7">
      <c r="A51" s="9">
        <v>43</v>
      </c>
      <c r="B51" s="5"/>
      <c r="C51" s="47"/>
      <c r="D51" s="57"/>
      <c r="E51" s="58"/>
      <c r="F51" s="5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7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7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7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7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7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7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8" thickBot="1" x14ac:dyDescent="0.7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8" thickBot="1" x14ac:dyDescent="0.75">
      <c r="A59" s="9"/>
      <c r="B59" s="91" t="s">
        <v>5</v>
      </c>
      <c r="C59" s="92"/>
      <c r="D59" s="7">
        <f>COUNTIF(D9:D58,1.27)</f>
        <v>5</v>
      </c>
      <c r="E59" s="7">
        <f>COUNTIF(E9:E58,1.5)</f>
        <v>5</v>
      </c>
      <c r="F59" s="8">
        <f>COUNTIF(F9:F58,2)</f>
        <v>5</v>
      </c>
      <c r="G59" s="70">
        <f>M59+G8</f>
        <v>116941.23861646622</v>
      </c>
      <c r="H59" s="71">
        <f>N59+H8</f>
        <v>120879.64795235312</v>
      </c>
      <c r="I59" s="72">
        <f>O59+I8</f>
        <v>129807.8810272</v>
      </c>
      <c r="J59" s="67" t="s">
        <v>32</v>
      </c>
      <c r="K59" s="68">
        <f>B14-B9</f>
        <v>2647</v>
      </c>
      <c r="L59" s="69" t="s">
        <v>33</v>
      </c>
      <c r="M59" s="80">
        <f>SUM(M9:M58)</f>
        <v>16941.238616466217</v>
      </c>
      <c r="N59" s="81">
        <f>SUM(N9:N58)</f>
        <v>20879.647952353123</v>
      </c>
      <c r="O59" s="82">
        <f>SUM(O9:O58)</f>
        <v>29807.881027199997</v>
      </c>
    </row>
    <row r="60" spans="1:15" ht="18" thickBot="1" x14ac:dyDescent="0.75">
      <c r="A60" s="9"/>
      <c r="B60" s="85" t="s">
        <v>6</v>
      </c>
      <c r="C60" s="86"/>
      <c r="D60" s="7">
        <f>COUNTIF(D9:D58,-1)</f>
        <v>1</v>
      </c>
      <c r="E60" s="7">
        <f>COUNTIF(E9:E58,-1)</f>
        <v>1</v>
      </c>
      <c r="F60" s="8">
        <f>COUNTIF(F9:F58,-1)</f>
        <v>1</v>
      </c>
      <c r="G60" s="83" t="s">
        <v>31</v>
      </c>
      <c r="H60" s="84"/>
      <c r="I60" s="90"/>
      <c r="J60" s="83" t="s">
        <v>34</v>
      </c>
      <c r="K60" s="84"/>
      <c r="L60" s="90"/>
      <c r="M60" s="9"/>
      <c r="N60" s="3"/>
      <c r="O60" s="4"/>
    </row>
    <row r="61" spans="1:15" ht="18" thickBot="1" x14ac:dyDescent="0.75">
      <c r="A61" s="9"/>
      <c r="B61" s="85" t="s">
        <v>36</v>
      </c>
      <c r="C61" s="86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1.1694123861646621</v>
      </c>
      <c r="H61" s="77">
        <f t="shared" ref="H61" si="21">H59/H8</f>
        <v>1.2087964795235311</v>
      </c>
      <c r="I61" s="78">
        <f>I59/I8</f>
        <v>1.298078810272</v>
      </c>
      <c r="J61" s="65">
        <f>(G61-100%)*30/K59</f>
        <v>1.9200497109708591E-3</v>
      </c>
      <c r="K61" s="65">
        <f>(H61-100%)*30/K59</f>
        <v>2.3664126882153125E-3</v>
      </c>
      <c r="L61" s="66">
        <f>(I61-100%)*30/K59</f>
        <v>3.3783015897846619E-3</v>
      </c>
      <c r="M61" s="10"/>
      <c r="N61" s="2"/>
      <c r="O61" s="11"/>
    </row>
    <row r="62" spans="1:15" ht="18" thickBot="1" x14ac:dyDescent="0.75">
      <c r="A62" s="3"/>
      <c r="B62" s="83" t="s">
        <v>4</v>
      </c>
      <c r="C62" s="84"/>
      <c r="D62" s="79">
        <f t="shared" ref="D62:E62" si="22">D59/(D59+D60+D61)</f>
        <v>0.83333333333333337</v>
      </c>
      <c r="E62" s="74">
        <f t="shared" si="22"/>
        <v>0.83333333333333337</v>
      </c>
      <c r="F62" s="75">
        <f>F59/(F59+F60+F61)</f>
        <v>0.83333333333333337</v>
      </c>
    </row>
    <row r="64" spans="1:15" x14ac:dyDescent="0.7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176"/>
  <sheetViews>
    <sheetView zoomScale="80" zoomScaleNormal="80" workbookViewId="0">
      <selection activeCell="A177" sqref="A177"/>
    </sheetView>
  </sheetViews>
  <sheetFormatPr defaultColWidth="8.125" defaultRowHeight="14.25" x14ac:dyDescent="0.7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7">
      <c r="A1" s="53" t="s">
        <v>39</v>
      </c>
    </row>
    <row r="36" spans="1:1" x14ac:dyDescent="0.7">
      <c r="A36" s="53" t="s">
        <v>40</v>
      </c>
    </row>
    <row r="71" spans="1:1" x14ac:dyDescent="0.7">
      <c r="A71" s="53" t="s">
        <v>42</v>
      </c>
    </row>
    <row r="106" spans="1:1" x14ac:dyDescent="0.7">
      <c r="A106" s="53" t="s">
        <v>44</v>
      </c>
    </row>
    <row r="141" spans="1:1" x14ac:dyDescent="0.7">
      <c r="A141" s="53" t="s">
        <v>45</v>
      </c>
    </row>
    <row r="176" spans="1:1" x14ac:dyDescent="0.7">
      <c r="A176" s="53" t="s">
        <v>46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0" sqref="A10"/>
    </sheetView>
  </sheetViews>
  <sheetFormatPr defaultColWidth="8.125" defaultRowHeight="12.75" x14ac:dyDescent="0.7"/>
  <cols>
    <col min="1" max="16384" width="8.125" style="52"/>
  </cols>
  <sheetData>
    <row r="1" spans="1:10" x14ac:dyDescent="0.7">
      <c r="A1" s="52" t="s">
        <v>27</v>
      </c>
    </row>
    <row r="2" spans="1:10" x14ac:dyDescent="0.7">
      <c r="A2" s="93" t="s">
        <v>49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7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7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7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7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7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x14ac:dyDescent="0.7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x14ac:dyDescent="0.7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7">
      <c r="A11" s="52" t="s">
        <v>28</v>
      </c>
    </row>
    <row r="12" spans="1:10" x14ac:dyDescent="0.7">
      <c r="A12" s="95" t="s">
        <v>48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7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7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7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7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7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7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7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7">
      <c r="A21" s="52" t="s">
        <v>29</v>
      </c>
    </row>
    <row r="22" spans="1:10" x14ac:dyDescent="0.7">
      <c r="A22" s="95"/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7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7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7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7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7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7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7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7.649999999999999" x14ac:dyDescent="0.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7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7">
      <c r="A2" s="34"/>
      <c r="B2" s="32"/>
      <c r="C2" s="32"/>
      <c r="D2" s="33"/>
      <c r="E2" s="32"/>
      <c r="F2" s="33"/>
      <c r="G2" s="32"/>
      <c r="H2" s="33"/>
    </row>
    <row r="3" spans="1:8" x14ac:dyDescent="0.7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7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7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7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7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7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7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7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7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7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htp0301@gmail.com</cp:lastModifiedBy>
  <dcterms:created xsi:type="dcterms:W3CDTF">2020-09-18T03:10:57Z</dcterms:created>
  <dcterms:modified xsi:type="dcterms:W3CDTF">2021-02-02T14:56:36Z</dcterms:modified>
</cp:coreProperties>
</file>