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_billion_ten\__001_cma_chartmasteracademy\__4_CMA基礎トレードルール\"/>
    </mc:Choice>
  </mc:AlternateContent>
  <xr:revisionPtr revIDLastSave="0" documentId="13_ncr:1_{0713350A-F8B8-47E8-846C-2A5F4EB6231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<sst xmlns="http://schemas.openxmlformats.org/spreadsheetml/2006/main" count="71" uniqueCount="47">
  <si>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</si>
  <si>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</si>
  <si>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</si>
  <si>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</si>
  <si>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</si>
  <si>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</si>
  <si>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</si>
  <si>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</si>
  <si>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</si>
  <si>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</si>
  <si>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</si>
  <si>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</si>
  <si>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</si>
  <si>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</si>
  <si>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</si>
  <si>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</si>
  <si>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</si>
  <si>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</si>
  <si>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</si>
  <si>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</si>
  <si>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</si>
  <si>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</si>
  <si>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</si>
  <si>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</si>
  <si>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</si>
  <si>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</si>
  <si>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</si>
  <si>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</si>
  <si>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</si>
  <si>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</si>
  <si>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</si>
  <si>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</si>
  <si>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</si>
  <si>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</si>
  <si>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</si>
  <si>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JP225cash</t>
    <phoneticPr fontId="1"/>
  </si>
  <si>
    <t>JP225cash</t>
    <phoneticPr fontId="5"/>
  </si>
  <si>
    <t>1H足</t>
    <rPh sb="2" eb="3">
      <t>アシ</t>
    </rPh>
    <phoneticPr fontId="1"/>
  </si>
  <si>
    <t>上昇トレンドの陰線PBでもエントリー可能と判断した</t>
    <rPh sb="0" eb="2">
      <t>ジョウショウ</t>
    </rPh>
    <rPh sb="7" eb="9">
      <t>インセン</t>
    </rPh>
    <rPh sb="18" eb="20">
      <t>カノウ</t>
    </rPh>
    <rPh sb="21" eb="23">
      <t>ハンダン</t>
    </rPh>
    <phoneticPr fontId="1"/>
  </si>
  <si>
    <t>PB続くと判断難しい</t>
    <rPh sb="2" eb="3">
      <t>ツヅ</t>
    </rPh>
    <rPh sb="5" eb="7">
      <t>ハンダン</t>
    </rPh>
    <rPh sb="7" eb="8">
      <t>ムズカ</t>
    </rPh>
    <phoneticPr fontId="1"/>
  </si>
  <si>
    <t>なかなか規準に合わない</t>
    <rPh sb="4" eb="6">
      <t>キジュン</t>
    </rPh>
    <rPh sb="7" eb="8">
      <t>ア</t>
    </rPh>
    <phoneticPr fontId="1"/>
  </si>
  <si>
    <t>長期保持でFIB5倍いけそうです</t>
    <rPh sb="0" eb="2">
      <t>チョウキ</t>
    </rPh>
    <rPh sb="2" eb="4">
      <t>ホジ</t>
    </rPh>
    <rPh sb="9" eb="10">
      <t>バイ</t>
    </rPh>
    <phoneticPr fontId="1"/>
  </si>
  <si>
    <t>気づき①：陰線BP、陽線PBは、上昇・下降の双方トレンドにしばられることはない。
気づき②：10SMA、20SMAがクロスした後が、エントリーのねらい目。
質問：上記の気づきが適切かご教示いただきたい。</t>
    <rPh sb="0" eb="1">
      <t>キ</t>
    </rPh>
    <rPh sb="5" eb="7">
      <t>インセン</t>
    </rPh>
    <rPh sb="10" eb="12">
      <t>ヨウセン</t>
    </rPh>
    <rPh sb="16" eb="18">
      <t>ジョウショウ</t>
    </rPh>
    <rPh sb="19" eb="21">
      <t>カコウ</t>
    </rPh>
    <rPh sb="22" eb="24">
      <t>ソウホウ</t>
    </rPh>
    <rPh sb="41" eb="42">
      <t>キ</t>
    </rPh>
    <rPh sb="63" eb="64">
      <t>アト</t>
    </rPh>
    <rPh sb="75" eb="76">
      <t>メ</t>
    </rPh>
    <rPh sb="79" eb="81">
      <t>シツモン</t>
    </rPh>
    <rPh sb="82" eb="84">
      <t>ジョウキ</t>
    </rPh>
    <rPh sb="85" eb="86">
      <t>キ</t>
    </rPh>
    <rPh sb="89" eb="91">
      <t>テキセツ</t>
    </rPh>
    <rPh sb="93" eb="95">
      <t>キョウジ</t>
    </rPh>
    <phoneticPr fontId="1"/>
  </si>
  <si>
    <t>結構面倒くさいですが、今後の血となり肉となりと言いきかせて、無理のない範囲で進めたい。</t>
    <rPh sb="0" eb="2">
      <t>ケッコウ</t>
    </rPh>
    <rPh sb="2" eb="4">
      <t>メンドウ</t>
    </rPh>
    <rPh sb="11" eb="13">
      <t>コンゴ</t>
    </rPh>
    <rPh sb="14" eb="15">
      <t>チ</t>
    </rPh>
    <rPh sb="18" eb="19">
      <t>ニク</t>
    </rPh>
    <rPh sb="23" eb="24">
      <t>イ</t>
    </rPh>
    <rPh sb="30" eb="32">
      <t>ムリ</t>
    </rPh>
    <rPh sb="35" eb="37">
      <t>ハンイ</t>
    </rPh>
    <rPh sb="38" eb="39">
      <t>スス</t>
    </rPh>
    <phoneticPr fontId="1"/>
  </si>
  <si>
    <t>PBの次の足でPBの高値でのエントリー</t>
    <rPh sb="3" eb="4">
      <t>ツギ</t>
    </rPh>
    <rPh sb="5" eb="6">
      <t>アシ</t>
    </rPh>
    <rPh sb="10" eb="12">
      <t>タカネ</t>
    </rPh>
    <phoneticPr fontId="1"/>
  </si>
  <si>
    <t>PBの次の足でPBの安値でのエントリー</t>
    <rPh sb="3" eb="4">
      <t>ツギ</t>
    </rPh>
    <rPh sb="5" eb="6">
      <t>アシ</t>
    </rPh>
    <rPh sb="10" eb="12">
      <t>ヤスネ</t>
    </rPh>
    <phoneticPr fontId="1"/>
  </si>
  <si>
    <t>PBではないかもしれません！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</si>
</sst>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4" borderId="9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7</xdr:col>
      <xdr:colOff>175736</xdr:colOff>
      <xdr:row>13</xdr:row>
      <xdr:rowOff>85446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49E4278-B64C-4A7D-A9CA-1476AB2EA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3" y="178594"/>
          <a:ext cx="3819048" cy="22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6</xdr:col>
      <xdr:colOff>71051</xdr:colOff>
      <xdr:row>33</xdr:row>
      <xdr:rowOff>149576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9AE94019-8500-472E-80D6-64659FC35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63" y="2500313"/>
          <a:ext cx="3095238" cy="35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80575</xdr:colOff>
      <xdr:row>54</xdr:row>
      <xdr:rowOff>151934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D476278-E211-4709-8789-3E0A89908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3" y="6072188"/>
          <a:ext cx="3104762" cy="37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42480</xdr:colOff>
      <xdr:row>71</xdr:row>
      <xdr:rowOff>37738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7935B0D-A14A-49AB-A788-CC8E947E5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063" y="9822656"/>
          <a:ext cx="3066667" cy="28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5</xdr:col>
      <xdr:colOff>61605</xdr:colOff>
      <xdr:row>85</xdr:row>
      <xdr:rowOff>49710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C4AC291-D0FA-49FD-AEEF-682E589AC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0063" y="12858750"/>
          <a:ext cx="2466667" cy="23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61605</xdr:colOff>
      <xdr:row>99</xdr:row>
      <xdr:rowOff>87806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13DA2A27-E600-4D20-A56F-E0CC3CC7A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0063" y="15359063"/>
          <a:ext cx="2466667" cy="24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7</xdr:col>
      <xdr:colOff>194783</xdr:colOff>
      <xdr:row>118</xdr:row>
      <xdr:rowOff>42455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FB07D54-53F2-4AD3-AD59-7AE6BCE85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0063" y="17859375"/>
          <a:ext cx="3838095" cy="3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8</xdr:col>
      <xdr:colOff>51849</xdr:colOff>
      <xdr:row>137</xdr:row>
      <xdr:rowOff>42455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43B42D96-6E1F-4045-A2DC-A1DD3C861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0063" y="21252656"/>
          <a:ext cx="4314286" cy="3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6</xdr:col>
      <xdr:colOff>32956</xdr:colOff>
      <xdr:row>157</xdr:row>
      <xdr:rowOff>63862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E0C1DF88-DD18-4FF4-8174-7ADC63BCD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0063" y="24645938"/>
          <a:ext cx="3057143" cy="3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11</xdr:col>
      <xdr:colOff>308759</xdr:colOff>
      <xdr:row>180</xdr:row>
      <xdr:rowOff>137605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B124C45-E255-4ACC-AA62-7BDC79F38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0063" y="28217813"/>
          <a:ext cx="6428571" cy="4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5</xdr:col>
      <xdr:colOff>375890</xdr:colOff>
      <xdr:row>203</xdr:row>
      <xdr:rowOff>61414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D7FA085E-F00C-41B0-AB01-C88C0E1F6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00063" y="32325469"/>
          <a:ext cx="2780952" cy="39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11</xdr:col>
      <xdr:colOff>13521</xdr:colOff>
      <xdr:row>227</xdr:row>
      <xdr:rowOff>6630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AB03824D-67C3-4E41-8E08-47B19F058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00063" y="36433125"/>
          <a:ext cx="6133333" cy="41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6</xdr:col>
      <xdr:colOff>356765</xdr:colOff>
      <xdr:row>250</xdr:row>
      <xdr:rowOff>13794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42CC28D6-A907-4135-BA5C-B11C5B7DF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0063" y="40719375"/>
          <a:ext cx="3380952" cy="3942857"/>
        </a:xfrm>
        <a:prstGeom prst="rect">
          <a:avLst/>
        </a:prstGeom>
      </xdr:spPr>
    </xdr:pic>
    <xdr:clientData/>
  </xdr:twoCellAnchor>
  <xdr:oneCellAnchor>
    <xdr:from>
      <xdr:col>8</xdr:col>
      <xdr:colOff>144780</xdr:colOff>
      <xdr:row>123</xdr:row>
      <xdr:rowOff>22860</xdr:rowOff>
    </xdr:from>
    <xdr:ext cx="18531" cy="201237"/>
    <xdr:sp macro="" textlink="">
      <xdr:nvSpPr>
        <xdr:cNvPr id="38" name="正方形/長方形 17">
          <a:extLst>
            <a:ext uri="{FF2B5EF4-FFF2-40B4-BE49-F238E27FC236}">
              <a16:creationId xmlns:a16="http://schemas.microsoft.com/office/drawing/2014/main" id="{C36C4AE7-939C-43E8-891D-B6E91835C4FD}"/>
            </a:ext>
          </a:extLst>
        </xdr:cNvPr>
        <xdr:cNvSpPr>
          <a:spLocks noChangeArrowheads="1"/>
        </xdr:cNvSpPr>
      </xdr:nvSpPr>
      <xdr:spPr bwMode="auto">
        <a:xfrm>
          <a:off x="4907280" y="18775204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146</xdr:row>
      <xdr:rowOff>22860</xdr:rowOff>
    </xdr:from>
    <xdr:ext cx="18531" cy="201237"/>
    <xdr:sp macro="" textlink="">
      <xdr:nvSpPr>
        <xdr:cNvPr id="39" name="正方形/長方形 17">
          <a:extLst>
            <a:ext uri="{FF2B5EF4-FFF2-40B4-BE49-F238E27FC236}">
              <a16:creationId xmlns:a16="http://schemas.microsoft.com/office/drawing/2014/main" id="{255C6E7A-B878-444C-9F11-5AA03BCF64FD}"/>
            </a:ext>
          </a:extLst>
        </xdr:cNvPr>
        <xdr:cNvSpPr>
          <a:spLocks noChangeArrowheads="1"/>
        </xdr:cNvSpPr>
      </xdr:nvSpPr>
      <xdr:spPr bwMode="auto">
        <a:xfrm>
          <a:off x="4907280" y="21989891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163</xdr:row>
      <xdr:rowOff>22860</xdr:rowOff>
    </xdr:from>
    <xdr:ext cx="18531" cy="201237"/>
    <xdr:sp macro="" textlink="">
      <xdr:nvSpPr>
        <xdr:cNvPr id="40" name="正方形/長方形 17">
          <a:extLst>
            <a:ext uri="{FF2B5EF4-FFF2-40B4-BE49-F238E27FC236}">
              <a16:creationId xmlns:a16="http://schemas.microsoft.com/office/drawing/2014/main" id="{EB8E3F5E-3DBF-4CE2-AC93-30E7301AD26E}"/>
            </a:ext>
          </a:extLst>
        </xdr:cNvPr>
        <xdr:cNvSpPr>
          <a:spLocks noChangeArrowheads="1"/>
        </xdr:cNvSpPr>
      </xdr:nvSpPr>
      <xdr:spPr bwMode="auto">
        <a:xfrm>
          <a:off x="4907280" y="26097548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192</xdr:row>
      <xdr:rowOff>22860</xdr:rowOff>
    </xdr:from>
    <xdr:ext cx="18531" cy="201237"/>
    <xdr:sp macro="" textlink="">
      <xdr:nvSpPr>
        <xdr:cNvPr id="41" name="正方形/長方形 17">
          <a:extLst>
            <a:ext uri="{FF2B5EF4-FFF2-40B4-BE49-F238E27FC236}">
              <a16:creationId xmlns:a16="http://schemas.microsoft.com/office/drawing/2014/main" id="{09BD2237-0F70-4A87-8C46-A53CB1B6DA61}"/>
            </a:ext>
          </a:extLst>
        </xdr:cNvPr>
        <xdr:cNvSpPr>
          <a:spLocks noChangeArrowheads="1"/>
        </xdr:cNvSpPr>
      </xdr:nvSpPr>
      <xdr:spPr bwMode="auto">
        <a:xfrm>
          <a:off x="7383780" y="29133641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209</xdr:row>
      <xdr:rowOff>22860</xdr:rowOff>
    </xdr:from>
    <xdr:ext cx="18531" cy="201237"/>
    <xdr:sp macro="" textlink="">
      <xdr:nvSpPr>
        <xdr:cNvPr id="42" name="正方形/長方形 17">
          <a:extLst>
            <a:ext uri="{FF2B5EF4-FFF2-40B4-BE49-F238E27FC236}">
              <a16:creationId xmlns:a16="http://schemas.microsoft.com/office/drawing/2014/main" id="{5D04AAEA-4946-4A0A-B5C8-7E0B35DF591A}"/>
            </a:ext>
          </a:extLst>
        </xdr:cNvPr>
        <xdr:cNvSpPr>
          <a:spLocks noChangeArrowheads="1"/>
        </xdr:cNvSpPr>
      </xdr:nvSpPr>
      <xdr:spPr bwMode="auto">
        <a:xfrm>
          <a:off x="7383780" y="29133641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234</xdr:row>
      <xdr:rowOff>22860</xdr:rowOff>
    </xdr:from>
    <xdr:ext cx="18531" cy="201237"/>
    <xdr:sp macro="" textlink="">
      <xdr:nvSpPr>
        <xdr:cNvPr id="43" name="正方形/長方形 17">
          <a:extLst>
            <a:ext uri="{FF2B5EF4-FFF2-40B4-BE49-F238E27FC236}">
              <a16:creationId xmlns:a16="http://schemas.microsoft.com/office/drawing/2014/main" id="{2A10510F-F1A5-4597-93E6-52B5CDDFD6AE}"/>
            </a:ext>
          </a:extLst>
        </xdr:cNvPr>
        <xdr:cNvSpPr>
          <a:spLocks noChangeArrowheads="1"/>
        </xdr:cNvSpPr>
      </xdr:nvSpPr>
      <xdr:spPr bwMode="auto">
        <a:xfrm>
          <a:off x="7383780" y="37348954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251</xdr:row>
      <xdr:rowOff>0</xdr:rowOff>
    </xdr:from>
    <xdr:to>
      <xdr:col>9</xdr:col>
      <xdr:colOff>327962</xdr:colOff>
      <xdr:row>264</xdr:row>
      <xdr:rowOff>135424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E273776C-CEEE-490A-8903-8E375D76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0063" y="44827031"/>
          <a:ext cx="5209524" cy="2457143"/>
        </a:xfrm>
        <a:prstGeom prst="rect">
          <a:avLst/>
        </a:prstGeom>
      </xdr:spPr>
    </xdr:pic>
    <xdr:clientData/>
  </xdr:twoCellAnchor>
  <xdr:oneCellAnchor>
    <xdr:from>
      <xdr:col>12</xdr:col>
      <xdr:colOff>144780</xdr:colOff>
      <xdr:row>257</xdr:row>
      <xdr:rowOff>22860</xdr:rowOff>
    </xdr:from>
    <xdr:ext cx="18531" cy="201237"/>
    <xdr:sp macro="" textlink="">
      <xdr:nvSpPr>
        <xdr:cNvPr id="45" name="正方形/長方形 17">
          <a:extLst>
            <a:ext uri="{FF2B5EF4-FFF2-40B4-BE49-F238E27FC236}">
              <a16:creationId xmlns:a16="http://schemas.microsoft.com/office/drawing/2014/main" id="{0BD9C678-BE23-4EC1-923F-C2DA5482F6B7}"/>
            </a:ext>
          </a:extLst>
        </xdr:cNvPr>
        <xdr:cNvSpPr>
          <a:spLocks noChangeArrowheads="1"/>
        </xdr:cNvSpPr>
      </xdr:nvSpPr>
      <xdr:spPr bwMode="auto">
        <a:xfrm>
          <a:off x="7383780" y="41813798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265</xdr:row>
      <xdr:rowOff>0</xdr:rowOff>
    </xdr:from>
    <xdr:to>
      <xdr:col>5</xdr:col>
      <xdr:colOff>33033</xdr:colOff>
      <xdr:row>284</xdr:row>
      <xdr:rowOff>6719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90A43DBA-8656-40B8-914A-963DA4DC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0063" y="47327344"/>
          <a:ext cx="2438095" cy="3400000"/>
        </a:xfrm>
        <a:prstGeom prst="rect">
          <a:avLst/>
        </a:prstGeom>
      </xdr:spPr>
    </xdr:pic>
    <xdr:clientData/>
  </xdr:twoCellAnchor>
  <xdr:oneCellAnchor>
    <xdr:from>
      <xdr:col>8</xdr:col>
      <xdr:colOff>144780</xdr:colOff>
      <xdr:row>267</xdr:row>
      <xdr:rowOff>22860</xdr:rowOff>
    </xdr:from>
    <xdr:ext cx="18531" cy="201237"/>
    <xdr:sp macro="" textlink="">
      <xdr:nvSpPr>
        <xdr:cNvPr id="47" name="正方形/長方形 17">
          <a:extLst>
            <a:ext uri="{FF2B5EF4-FFF2-40B4-BE49-F238E27FC236}">
              <a16:creationId xmlns:a16="http://schemas.microsoft.com/office/drawing/2014/main" id="{D8D0E5F6-45F3-484A-B24D-78E538BF097F}"/>
            </a:ext>
          </a:extLst>
        </xdr:cNvPr>
        <xdr:cNvSpPr>
          <a:spLocks noChangeArrowheads="1"/>
        </xdr:cNvSpPr>
      </xdr:nvSpPr>
      <xdr:spPr bwMode="auto">
        <a:xfrm>
          <a:off x="7383780" y="45921454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9" width="11.375" bestFit="1" customWidth="1"/>
    <col min="10" max="12" width="9.5" bestFit="1" customWidth="1"/>
    <col min="13" max="15" width="10.5" bestFit="1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37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4" t="s">
        <v>3</v>
      </c>
      <c r="H6" s="85"/>
      <c r="I6" s="91"/>
      <c r="J6" s="84" t="s">
        <v>22</v>
      </c>
      <c r="K6" s="85"/>
      <c r="L6" s="91"/>
      <c r="M6" s="84" t="s">
        <v>23</v>
      </c>
      <c r="N6" s="85"/>
      <c r="O6" s="91"/>
    </row>
    <row r="7" spans="1:18" ht="19.5" thickBot="1" x14ac:dyDescent="0.4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22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43927</v>
      </c>
      <c r="C9" s="50">
        <v>1</v>
      </c>
      <c r="D9" s="54">
        <v>18.097000000000001</v>
      </c>
      <c r="E9" s="55">
        <v>18.172000000000001</v>
      </c>
      <c r="F9" s="56">
        <v>18.335999999999999</v>
      </c>
      <c r="G9" s="22">
        <f>IF(D9="","",G8+M9)</f>
        <v>154291</v>
      </c>
      <c r="H9" s="22">
        <f t="shared" ref="H9" si="0">IF(E9="","",H8+N9)</f>
        <v>154516</v>
      </c>
      <c r="I9" s="22">
        <f t="shared" ref="I9" si="1">IF(F9="","",I8+O9)</f>
        <v>155008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54291.000000000007</v>
      </c>
      <c r="N9" s="42">
        <f>IF(E9="","",K9*E9)</f>
        <v>54516</v>
      </c>
      <c r="O9" s="43">
        <f>IF(F9="","",L9*F9)</f>
        <v>55007.999999999993</v>
      </c>
      <c r="P9" s="40"/>
      <c r="Q9" s="40"/>
      <c r="R9" s="40"/>
    </row>
    <row r="10" spans="1:18" x14ac:dyDescent="0.4">
      <c r="A10" s="9">
        <v>2</v>
      </c>
      <c r="B10" s="5">
        <v>43930</v>
      </c>
      <c r="C10" s="47">
        <v>1</v>
      </c>
      <c r="D10" s="57">
        <v>19.225999999999999</v>
      </c>
      <c r="E10" s="58">
        <v>19.245000000000001</v>
      </c>
      <c r="F10" s="59">
        <v>19.277999999999999</v>
      </c>
      <c r="G10" s="22">
        <f t="shared" ref="G10:G42" si="2">IF(D10="","",G9+M10)</f>
        <v>243282.96297999998</v>
      </c>
      <c r="H10" s="22">
        <f t="shared" ref="H10:H42" si="3">IF(E10="","",H9+N10)</f>
        <v>243725.8126</v>
      </c>
      <c r="I10" s="22">
        <f t="shared" ref="I10:I42" si="4">IF(F10="","",I9+O10)</f>
        <v>244655.32671999998</v>
      </c>
      <c r="J10" s="44">
        <f t="shared" ref="J10:J12" si="5">IF(G9="","",G9*0.03)</f>
        <v>4628.7299999999996</v>
      </c>
      <c r="K10" s="45">
        <f t="shared" ref="K10:K12" si="6">IF(H9="","",H9*0.03)</f>
        <v>4635.4799999999996</v>
      </c>
      <c r="L10" s="46">
        <f t="shared" ref="L10:L12" si="7">IF(I9="","",I9*0.03)</f>
        <v>4650.24</v>
      </c>
      <c r="M10" s="44">
        <f t="shared" ref="M10:M12" si="8">IF(D10="","",J10*D10)</f>
        <v>88991.962979999982</v>
      </c>
      <c r="N10" s="45">
        <f t="shared" ref="N10:N12" si="9">IF(E10="","",K10*E10)</f>
        <v>89209.81259999999</v>
      </c>
      <c r="O10" s="46">
        <f t="shared" ref="O10:O12" si="10">IF(F10="","",L10*F10)</f>
        <v>89647.326719999983</v>
      </c>
      <c r="P10" s="40"/>
      <c r="Q10" s="40"/>
      <c r="R10" s="40"/>
    </row>
    <row r="11" spans="1:18" x14ac:dyDescent="0.4">
      <c r="A11" s="9">
        <v>3</v>
      </c>
      <c r="B11" s="5">
        <v>43930</v>
      </c>
      <c r="C11" s="47">
        <v>1</v>
      </c>
      <c r="D11" s="57">
        <v>19.369</v>
      </c>
      <c r="E11" s="58">
        <v>19.408000000000001</v>
      </c>
      <c r="F11" s="80">
        <v>19.491</v>
      </c>
      <c r="G11" s="22">
        <f t="shared" si="2"/>
        <v>384647.39427878859</v>
      </c>
      <c r="H11" s="22">
        <f t="shared" si="3"/>
        <v>385632.72972822399</v>
      </c>
      <c r="I11" s="22">
        <f t="shared" si="4"/>
        <v>387712.63591298554</v>
      </c>
      <c r="J11" s="44">
        <f t="shared" si="5"/>
        <v>7298.4888893999996</v>
      </c>
      <c r="K11" s="45">
        <f t="shared" si="6"/>
        <v>7311.7743780000001</v>
      </c>
      <c r="L11" s="46">
        <f t="shared" si="7"/>
        <v>7339.6598015999989</v>
      </c>
      <c r="M11" s="44">
        <f t="shared" si="8"/>
        <v>141364.43129878858</v>
      </c>
      <c r="N11" s="45">
        <f t="shared" si="9"/>
        <v>141906.91712822401</v>
      </c>
      <c r="O11" s="46">
        <f t="shared" si="10"/>
        <v>143057.30919298559</v>
      </c>
      <c r="P11" s="40" t="s">
        <v>38</v>
      </c>
      <c r="Q11" s="40"/>
      <c r="R11" s="40"/>
    </row>
    <row r="12" spans="1:18" x14ac:dyDescent="0.4">
      <c r="A12" s="9">
        <v>4</v>
      </c>
      <c r="B12" s="5">
        <v>43942</v>
      </c>
      <c r="C12" s="47">
        <v>2</v>
      </c>
      <c r="D12" s="57">
        <v>-1</v>
      </c>
      <c r="E12" s="58">
        <v>-1</v>
      </c>
      <c r="F12" s="59">
        <v>-1</v>
      </c>
      <c r="G12" s="22">
        <f t="shared" si="2"/>
        <v>373107.97245042492</v>
      </c>
      <c r="H12" s="22">
        <f t="shared" si="3"/>
        <v>374063.7478363773</v>
      </c>
      <c r="I12" s="22">
        <f t="shared" si="4"/>
        <v>376081.256835596</v>
      </c>
      <c r="J12" s="44">
        <f t="shared" si="5"/>
        <v>11539.421828363656</v>
      </c>
      <c r="K12" s="45">
        <f t="shared" si="6"/>
        <v>11568.981891846719</v>
      </c>
      <c r="L12" s="46">
        <f t="shared" si="7"/>
        <v>11631.379077389565</v>
      </c>
      <c r="M12" s="44">
        <f t="shared" si="8"/>
        <v>-11539.421828363656</v>
      </c>
      <c r="N12" s="45">
        <f t="shared" si="9"/>
        <v>-11568.981891846719</v>
      </c>
      <c r="O12" s="46">
        <f t="shared" si="10"/>
        <v>-11631.379077389565</v>
      </c>
      <c r="P12" s="40" t="s">
        <v>39</v>
      </c>
      <c r="Q12" s="40"/>
      <c r="R12" s="40"/>
    </row>
    <row r="13" spans="1:18" x14ac:dyDescent="0.4">
      <c r="A13" s="9">
        <v>5</v>
      </c>
      <c r="B13" s="5">
        <v>43944</v>
      </c>
      <c r="C13" s="47">
        <v>1</v>
      </c>
      <c r="D13" s="57">
        <v>19.297000000000001</v>
      </c>
      <c r="E13" s="58">
        <v>19.314</v>
      </c>
      <c r="F13" s="80">
        <v>19.352</v>
      </c>
      <c r="G13" s="22">
        <f t="shared" si="2"/>
        <v>589103.90878170042</v>
      </c>
      <c r="H13" s="22">
        <f t="shared" si="3"/>
        <v>590803.76460773102</v>
      </c>
      <c r="I13" s="22">
        <f t="shared" si="4"/>
        <v>594418.99130406964</v>
      </c>
      <c r="J13" s="44">
        <f t="shared" ref="J13:J58" si="11">IF(G12="","",G12*0.03)</f>
        <v>11193.239173512748</v>
      </c>
      <c r="K13" s="45">
        <f t="shared" ref="K13:K58" si="12">IF(H12="","",H12*0.03)</f>
        <v>11221.912435091319</v>
      </c>
      <c r="L13" s="46">
        <f t="shared" ref="L13:L58" si="13">IF(I12="","",I12*0.03)</f>
        <v>11282.43770506788</v>
      </c>
      <c r="M13" s="44">
        <f t="shared" ref="M13:M58" si="14">IF(D13="","",J13*D13)</f>
        <v>215995.9363312755</v>
      </c>
      <c r="N13" s="45">
        <f t="shared" ref="N13:N58" si="15">IF(E13="","",K13*E13)</f>
        <v>216740.01677135372</v>
      </c>
      <c r="O13" s="46">
        <f t="shared" ref="O13:O58" si="16">IF(F13="","",L13*F13)</f>
        <v>218337.73446847362</v>
      </c>
      <c r="P13" s="40"/>
      <c r="Q13" s="40"/>
      <c r="R13" s="40"/>
    </row>
    <row r="14" spans="1:18" x14ac:dyDescent="0.4">
      <c r="A14" s="9">
        <v>6</v>
      </c>
      <c r="B14" s="5">
        <v>43969</v>
      </c>
      <c r="C14" s="47">
        <v>1</v>
      </c>
      <c r="D14" s="57">
        <v>-1</v>
      </c>
      <c r="E14" s="58">
        <v>-1</v>
      </c>
      <c r="F14" s="59">
        <v>-1</v>
      </c>
      <c r="G14" s="22">
        <f t="shared" si="2"/>
        <v>571430.79151824943</v>
      </c>
      <c r="H14" s="22">
        <f t="shared" si="3"/>
        <v>573079.65166949912</v>
      </c>
      <c r="I14" s="22">
        <f t="shared" si="4"/>
        <v>576586.42156494758</v>
      </c>
      <c r="J14" s="44">
        <f t="shared" si="11"/>
        <v>17673.117263451011</v>
      </c>
      <c r="K14" s="45">
        <f t="shared" si="12"/>
        <v>17724.11293823193</v>
      </c>
      <c r="L14" s="46">
        <f t="shared" si="13"/>
        <v>17832.569739122089</v>
      </c>
      <c r="M14" s="44">
        <f t="shared" si="14"/>
        <v>-17673.117263451011</v>
      </c>
      <c r="N14" s="45">
        <f t="shared" si="15"/>
        <v>-17724.11293823193</v>
      </c>
      <c r="O14" s="46">
        <f t="shared" si="16"/>
        <v>-17832.569739122089</v>
      </c>
      <c r="P14" s="40" t="s">
        <v>40</v>
      </c>
      <c r="Q14" s="40"/>
      <c r="R14" s="40"/>
    </row>
    <row r="15" spans="1:18" x14ac:dyDescent="0.4">
      <c r="A15" s="9">
        <v>7</v>
      </c>
      <c r="B15" s="5">
        <v>43972</v>
      </c>
      <c r="C15" s="47">
        <v>2</v>
      </c>
      <c r="D15" s="57">
        <v>20.536999999999999</v>
      </c>
      <c r="E15" s="58">
        <v>-1</v>
      </c>
      <c r="F15" s="59">
        <v>-1</v>
      </c>
      <c r="G15" s="22">
        <f t="shared" si="2"/>
        <v>923495.01648055809</v>
      </c>
      <c r="H15" s="22">
        <f t="shared" si="3"/>
        <v>555887.26211941417</v>
      </c>
      <c r="I15" s="22">
        <f t="shared" si="4"/>
        <v>559288.82891799917</v>
      </c>
      <c r="J15" s="44">
        <f t="shared" si="11"/>
        <v>17142.923745547483</v>
      </c>
      <c r="K15" s="45">
        <f t="shared" si="12"/>
        <v>17192.389550084972</v>
      </c>
      <c r="L15" s="46">
        <f t="shared" si="13"/>
        <v>17297.592646948426</v>
      </c>
      <c r="M15" s="44">
        <f t="shared" si="14"/>
        <v>352064.22496230865</v>
      </c>
      <c r="N15" s="45">
        <f t="shared" si="15"/>
        <v>-17192.389550084972</v>
      </c>
      <c r="O15" s="46">
        <f t="shared" si="16"/>
        <v>-17297.592646948426</v>
      </c>
      <c r="P15" s="40"/>
      <c r="Q15" s="40"/>
      <c r="R15" s="40"/>
    </row>
    <row r="16" spans="1:18" x14ac:dyDescent="0.4">
      <c r="A16" s="9">
        <v>8</v>
      </c>
      <c r="B16" s="5">
        <v>43978</v>
      </c>
      <c r="C16" s="47">
        <v>1</v>
      </c>
      <c r="D16" s="57">
        <v>21.376000000000001</v>
      </c>
      <c r="E16" s="58">
        <v>21.404</v>
      </c>
      <c r="F16" s="59">
        <v>21.463999999999999</v>
      </c>
      <c r="G16" s="22">
        <f t="shared" si="2"/>
        <v>1515713.9006492104</v>
      </c>
      <c r="H16" s="22">
        <f t="shared" si="3"/>
        <v>912833.59087153245</v>
      </c>
      <c r="I16" s="22">
        <f t="shared" si="4"/>
        <v>919426.09163487714</v>
      </c>
      <c r="J16" s="44">
        <f t="shared" si="11"/>
        <v>27704.85049441674</v>
      </c>
      <c r="K16" s="45">
        <f t="shared" si="12"/>
        <v>16676.617863582425</v>
      </c>
      <c r="L16" s="46">
        <f t="shared" si="13"/>
        <v>16778.664867539974</v>
      </c>
      <c r="M16" s="44">
        <f t="shared" si="14"/>
        <v>592218.88416865224</v>
      </c>
      <c r="N16" s="45">
        <f t="shared" si="15"/>
        <v>356946.32875211822</v>
      </c>
      <c r="O16" s="46">
        <f t="shared" si="16"/>
        <v>360137.26271687797</v>
      </c>
      <c r="P16" s="40"/>
      <c r="Q16" s="40"/>
      <c r="R16" s="40"/>
    </row>
    <row r="17" spans="1:18" x14ac:dyDescent="0.4">
      <c r="A17" s="9">
        <v>9</v>
      </c>
      <c r="B17" s="5">
        <v>43983</v>
      </c>
      <c r="C17" s="47">
        <v>1</v>
      </c>
      <c r="D17" s="57">
        <v>21.951000000000001</v>
      </c>
      <c r="E17" s="58">
        <v>21.988</v>
      </c>
      <c r="F17" s="59">
        <v>22.068000000000001</v>
      </c>
      <c r="G17" s="22">
        <f t="shared" si="2"/>
        <v>2513856.9756437349</v>
      </c>
      <c r="H17" s="22">
        <f t="shared" si="3"/>
        <v>1514975.1407540301</v>
      </c>
      <c r="I17" s="22">
        <f t="shared" si="4"/>
        <v>1528122.9413408311</v>
      </c>
      <c r="J17" s="44">
        <f t="shared" si="11"/>
        <v>45471.417019476314</v>
      </c>
      <c r="K17" s="45">
        <f t="shared" si="12"/>
        <v>27385.007726145974</v>
      </c>
      <c r="L17" s="46">
        <f t="shared" si="13"/>
        <v>27582.782749046313</v>
      </c>
      <c r="M17" s="44">
        <f t="shared" si="14"/>
        <v>998143.07499452459</v>
      </c>
      <c r="N17" s="45">
        <f t="shared" si="15"/>
        <v>602141.54988249764</v>
      </c>
      <c r="O17" s="46">
        <f t="shared" si="16"/>
        <v>608696.84970595408</v>
      </c>
      <c r="P17" s="40"/>
      <c r="Q17" s="40"/>
      <c r="R17" s="40"/>
    </row>
    <row r="18" spans="1:18" x14ac:dyDescent="0.4">
      <c r="A18" s="9">
        <v>10</v>
      </c>
      <c r="B18" s="5">
        <v>43992</v>
      </c>
      <c r="C18" s="47">
        <v>2</v>
      </c>
      <c r="D18" s="57">
        <v>22.68</v>
      </c>
      <c r="E18" s="58">
        <v>22.632000000000001</v>
      </c>
      <c r="F18" s="98">
        <v>22.527000000000001</v>
      </c>
      <c r="G18" s="22">
        <f t="shared" si="2"/>
        <v>4224285.2618717328</v>
      </c>
      <c r="H18" s="22">
        <f t="shared" si="3"/>
        <v>2543582.6623203866</v>
      </c>
      <c r="I18" s="22">
        <f t="shared" si="4"/>
        <v>2560843.7063283781</v>
      </c>
      <c r="J18" s="44">
        <f t="shared" si="11"/>
        <v>75415.70926931205</v>
      </c>
      <c r="K18" s="45">
        <f t="shared" si="12"/>
        <v>45449.254222620904</v>
      </c>
      <c r="L18" s="46">
        <f t="shared" si="13"/>
        <v>45843.688240224932</v>
      </c>
      <c r="M18" s="44">
        <f t="shared" si="14"/>
        <v>1710428.2862279974</v>
      </c>
      <c r="N18" s="45">
        <f t="shared" si="15"/>
        <v>1028607.5215663564</v>
      </c>
      <c r="O18" s="46">
        <f t="shared" si="16"/>
        <v>1032720.7649875471</v>
      </c>
      <c r="P18" s="40" t="s">
        <v>41</v>
      </c>
      <c r="Q18" s="40"/>
      <c r="R18" s="40"/>
    </row>
    <row r="19" spans="1:18" x14ac:dyDescent="0.4">
      <c r="A19" s="9">
        <v>11</v>
      </c>
      <c r="B19" s="5">
        <v>44001</v>
      </c>
      <c r="C19" s="47">
        <v>1</v>
      </c>
      <c r="D19" s="57">
        <v>22.504999999999999</v>
      </c>
      <c r="E19" s="58">
        <v>22.521999999999998</v>
      </c>
      <c r="F19" s="59">
        <v>22.56</v>
      </c>
      <c r="G19" s="22">
        <f t="shared" si="2"/>
        <v>7076311.4564244328</v>
      </c>
      <c r="H19" s="22">
        <f t="shared" si="3"/>
        <v>4262179.7239437792</v>
      </c>
      <c r="I19" s="22">
        <f t="shared" si="4"/>
        <v>4294022.7267714245</v>
      </c>
      <c r="J19" s="44">
        <f t="shared" si="11"/>
        <v>126728.55785615198</v>
      </c>
      <c r="K19" s="45">
        <f t="shared" si="12"/>
        <v>76307.47986961159</v>
      </c>
      <c r="L19" s="46">
        <f t="shared" si="13"/>
        <v>76825.311189851345</v>
      </c>
      <c r="M19" s="44">
        <f t="shared" si="14"/>
        <v>2852026.1945527</v>
      </c>
      <c r="N19" s="45">
        <f t="shared" si="15"/>
        <v>1718597.0616233922</v>
      </c>
      <c r="O19" s="46">
        <f t="shared" si="16"/>
        <v>1733179.0204430462</v>
      </c>
      <c r="P19" s="40"/>
      <c r="Q19" s="40"/>
      <c r="R19" s="40"/>
    </row>
    <row r="20" spans="1:18" x14ac:dyDescent="0.4">
      <c r="A20" s="9">
        <v>12</v>
      </c>
      <c r="B20" s="5">
        <v>44006</v>
      </c>
      <c r="C20" s="47">
        <v>2</v>
      </c>
      <c r="D20" s="57">
        <v>22.49</v>
      </c>
      <c r="E20" s="58">
        <v>22.472000000000001</v>
      </c>
      <c r="F20" s="59">
        <v>22.431999999999999</v>
      </c>
      <c r="G20" s="22">
        <f t="shared" si="2"/>
        <v>11850698.796073997</v>
      </c>
      <c r="H20" s="22">
        <f t="shared" si="3"/>
        <v>7135570.8066377174</v>
      </c>
      <c r="I20" s="22">
        <f t="shared" si="4"/>
        <v>7183728.260979522</v>
      </c>
      <c r="J20" s="44">
        <f t="shared" si="11"/>
        <v>212289.34369273297</v>
      </c>
      <c r="K20" s="45">
        <f t="shared" si="12"/>
        <v>127865.39171831337</v>
      </c>
      <c r="L20" s="46">
        <f t="shared" si="13"/>
        <v>128820.68180314272</v>
      </c>
      <c r="M20" s="44">
        <f t="shared" si="14"/>
        <v>4774387.3396495646</v>
      </c>
      <c r="N20" s="45">
        <f t="shared" si="15"/>
        <v>2873391.0826939382</v>
      </c>
      <c r="O20" s="46">
        <f t="shared" si="16"/>
        <v>2889705.5342080975</v>
      </c>
      <c r="P20" s="40"/>
      <c r="Q20" s="40"/>
      <c r="R20" s="40"/>
    </row>
    <row r="21" spans="1:18" x14ac:dyDescent="0.4">
      <c r="A21" s="9">
        <v>13</v>
      </c>
      <c r="B21" s="5">
        <v>44012</v>
      </c>
      <c r="C21" s="47">
        <v>2</v>
      </c>
      <c r="D21" s="57">
        <v>22.236999999999998</v>
      </c>
      <c r="E21" s="58">
        <v>22.219000000000001</v>
      </c>
      <c r="F21" s="59">
        <v>-1</v>
      </c>
      <c r="G21" s="22">
        <f t="shared" si="2"/>
        <v>19756418.469922923</v>
      </c>
      <c r="H21" s="22">
        <f t="shared" si="3"/>
        <v>11891928.23921822</v>
      </c>
      <c r="I21" s="22">
        <f t="shared" si="4"/>
        <v>6968216.4131501364</v>
      </c>
      <c r="J21" s="44">
        <f t="shared" si="11"/>
        <v>355520.96388221992</v>
      </c>
      <c r="K21" s="45">
        <f t="shared" si="12"/>
        <v>214067.1241991315</v>
      </c>
      <c r="L21" s="46">
        <f t="shared" si="13"/>
        <v>215511.84782938566</v>
      </c>
      <c r="M21" s="44">
        <f t="shared" si="14"/>
        <v>7905719.6738489233</v>
      </c>
      <c r="N21" s="45">
        <f t="shared" si="15"/>
        <v>4756357.4325805027</v>
      </c>
      <c r="O21" s="46">
        <f t="shared" si="16"/>
        <v>-215511.84782938566</v>
      </c>
      <c r="P21" s="40"/>
      <c r="Q21" s="40"/>
      <c r="R21" s="40"/>
    </row>
    <row r="22" spans="1:18" x14ac:dyDescent="0.4">
      <c r="A22" s="9">
        <v>14</v>
      </c>
      <c r="B22" s="5">
        <v>44020</v>
      </c>
      <c r="C22" s="47">
        <v>2</v>
      </c>
      <c r="D22" s="57">
        <v>22.408999999999999</v>
      </c>
      <c r="E22" s="58">
        <v>22.388999999999999</v>
      </c>
      <c r="F22" s="59">
        <v>-1</v>
      </c>
      <c r="G22" s="22">
        <f t="shared" si="2"/>
        <v>33038065.914698005</v>
      </c>
      <c r="H22" s="22">
        <f t="shared" si="3"/>
        <v>19879379.67965392</v>
      </c>
      <c r="I22" s="22">
        <f t="shared" si="4"/>
        <v>6759169.9207556322</v>
      </c>
      <c r="J22" s="44">
        <f t="shared" si="11"/>
        <v>592692.55409768771</v>
      </c>
      <c r="K22" s="45">
        <f t="shared" si="12"/>
        <v>356757.84717654658</v>
      </c>
      <c r="L22" s="46">
        <f t="shared" si="13"/>
        <v>209046.49239450408</v>
      </c>
      <c r="M22" s="44">
        <f t="shared" si="14"/>
        <v>13281647.444775084</v>
      </c>
      <c r="N22" s="45">
        <f t="shared" si="15"/>
        <v>7987451.440435701</v>
      </c>
      <c r="O22" s="46">
        <f t="shared" si="16"/>
        <v>-209046.49239450408</v>
      </c>
      <c r="P22" s="40"/>
      <c r="Q22" s="40"/>
      <c r="R22" s="40"/>
    </row>
    <row r="23" spans="1:18" x14ac:dyDescent="0.4">
      <c r="A23" s="9">
        <v>15</v>
      </c>
      <c r="B23" s="5">
        <v>44028</v>
      </c>
      <c r="C23" s="47">
        <v>2</v>
      </c>
      <c r="D23" s="57">
        <v>22.841000000000001</v>
      </c>
      <c r="E23" s="58">
        <v>22.827000000000002</v>
      </c>
      <c r="F23" s="80">
        <v>22.797000000000001</v>
      </c>
      <c r="G23" s="22">
        <f t="shared" si="2"/>
        <v>55676739.821426518</v>
      </c>
      <c r="H23" s="22">
        <f t="shared" si="3"/>
        <v>33492977.67807772</v>
      </c>
      <c r="I23" s="22">
        <f t="shared" si="4"/>
        <v>11381833.821259618</v>
      </c>
      <c r="J23" s="44">
        <f t="shared" si="11"/>
        <v>991141.9774409401</v>
      </c>
      <c r="K23" s="45">
        <f t="shared" si="12"/>
        <v>596381.39038961753</v>
      </c>
      <c r="L23" s="46">
        <f t="shared" si="13"/>
        <v>202775.09762266895</v>
      </c>
      <c r="M23" s="44">
        <f t="shared" si="14"/>
        <v>22638673.906728514</v>
      </c>
      <c r="N23" s="45">
        <f t="shared" si="15"/>
        <v>13613597.9984238</v>
      </c>
      <c r="O23" s="46">
        <f t="shared" si="16"/>
        <v>4622663.9005039847</v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>
        <f t="shared" si="11"/>
        <v>1670302.1946427955</v>
      </c>
      <c r="K24" s="45">
        <f t="shared" si="12"/>
        <v>1004789.3303423316</v>
      </c>
      <c r="L24" s="46">
        <f t="shared" si="13"/>
        <v>341455.01463778852</v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55676739.821426518</v>
      </c>
      <c r="H59" s="71">
        <f>N59+H8</f>
        <v>33492977.67807772</v>
      </c>
      <c r="I59" s="72">
        <f>O59+I8</f>
        <v>11381833.821259618</v>
      </c>
      <c r="J59" s="67" t="s">
        <v>30</v>
      </c>
      <c r="K59" s="68">
        <f>B58-B9</f>
        <v>-43927</v>
      </c>
      <c r="L59" s="69" t="s">
        <v>31</v>
      </c>
      <c r="M59" s="81">
        <f>SUM(M9:M58)</f>
        <v>55576739.821426518</v>
      </c>
      <c r="N59" s="82">
        <f>SUM(N9:N58)</f>
        <v>33392977.67807772</v>
      </c>
      <c r="O59" s="83">
        <f>SUM(O9:O58)</f>
        <v>11281833.821259618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2</v>
      </c>
      <c r="E60" s="7">
        <f>COUNTIF(E9:E58,-1)</f>
        <v>3</v>
      </c>
      <c r="F60" s="8">
        <f>COUNTIF(F9:F58,-1)</f>
        <v>5</v>
      </c>
      <c r="G60" s="84" t="s">
        <v>29</v>
      </c>
      <c r="H60" s="85"/>
      <c r="I60" s="91"/>
      <c r="J60" s="84" t="s">
        <v>32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34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556.7673982142652</v>
      </c>
      <c r="H61" s="77">
        <f t="shared" ref="H61" si="21">H59/H8</f>
        <v>334.92977678077722</v>
      </c>
      <c r="I61" s="78">
        <f>I59/I8</f>
        <v>113.81833821259617</v>
      </c>
      <c r="J61" s="65">
        <f>(G61-100%)*30/K59</f>
        <v>-0.37956204490240525</v>
      </c>
      <c r="K61" s="65">
        <f>(H61-100%)*30/K59</f>
        <v>-0.22805776181900234</v>
      </c>
      <c r="L61" s="66">
        <f>(I61-100%)*30/K59</f>
        <v>-7.7049426238483959E-2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0</v>
      </c>
      <c r="E62" s="74">
        <f t="shared" si="22"/>
        <v>0</v>
      </c>
      <c r="F62" s="75">
        <f>F59/(F59+F60+F61)</f>
        <v>0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M268"/>
  <sheetViews>
    <sheetView topLeftCell="A265" zoomScale="80" zoomScaleNormal="80" workbookViewId="0">
      <selection activeCell="A286" sqref="A286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9" x14ac:dyDescent="0.4">
      <c r="A1" s="53">
        <v>1</v>
      </c>
    </row>
    <row r="3" spans="1:9" x14ac:dyDescent="0.4">
      <c r="I3" s="52" t="s">
        <v>44</v>
      </c>
    </row>
    <row r="15" spans="1:9" x14ac:dyDescent="0.4">
      <c r="A15" s="53">
        <v>2</v>
      </c>
    </row>
    <row r="18" spans="9:9" x14ac:dyDescent="0.4">
      <c r="I18" s="52" t="s">
        <v>44</v>
      </c>
    </row>
    <row r="35" spans="1:9" x14ac:dyDescent="0.4">
      <c r="A35" s="53">
        <v>3</v>
      </c>
    </row>
    <row r="40" spans="1:9" x14ac:dyDescent="0.4">
      <c r="I40" s="52" t="s">
        <v>44</v>
      </c>
    </row>
    <row r="56" spans="1:9" x14ac:dyDescent="0.4">
      <c r="A56" s="53">
        <v>4</v>
      </c>
    </row>
    <row r="59" spans="1:9" x14ac:dyDescent="0.4">
      <c r="I59" s="52" t="s">
        <v>45</v>
      </c>
    </row>
    <row r="73" spans="1:9" x14ac:dyDescent="0.4">
      <c r="A73" s="53">
        <v>5</v>
      </c>
    </row>
    <row r="75" spans="1:9" x14ac:dyDescent="0.4">
      <c r="I75" s="52" t="s">
        <v>44</v>
      </c>
    </row>
    <row r="87" spans="1:9" x14ac:dyDescent="0.4">
      <c r="A87" s="53">
        <v>6</v>
      </c>
    </row>
    <row r="92" spans="1:9" x14ac:dyDescent="0.4">
      <c r="I92" s="52" t="s">
        <v>44</v>
      </c>
    </row>
    <row r="93" spans="1:9" x14ac:dyDescent="0.4">
      <c r="I93" s="52" t="s">
        <v>46</v>
      </c>
    </row>
    <row r="101" spans="1:9" x14ac:dyDescent="0.4">
      <c r="A101" s="53">
        <v>7</v>
      </c>
    </row>
    <row r="106" spans="1:9" x14ac:dyDescent="0.4">
      <c r="I106" s="52" t="s">
        <v>45</v>
      </c>
    </row>
    <row r="120" spans="1:9" x14ac:dyDescent="0.4">
      <c r="A120" s="53">
        <v>8</v>
      </c>
    </row>
    <row r="124" spans="1:9" x14ac:dyDescent="0.4">
      <c r="I124" s="52" t="s">
        <v>44</v>
      </c>
    </row>
    <row r="139" spans="1:1" x14ac:dyDescent="0.4">
      <c r="A139" s="53">
        <v>9</v>
      </c>
    </row>
    <row r="147" spans="1:9" x14ac:dyDescent="0.4">
      <c r="I147" s="52" t="s">
        <v>44</v>
      </c>
    </row>
    <row r="159" spans="1:9" x14ac:dyDescent="0.4">
      <c r="A159" s="53">
        <v>10</v>
      </c>
    </row>
    <row r="164" spans="13:13" x14ac:dyDescent="0.4">
      <c r="M164" s="52" t="s">
        <v>45</v>
      </c>
    </row>
    <row r="182" spans="1:1" x14ac:dyDescent="0.4">
      <c r="A182" s="53">
        <v>11</v>
      </c>
    </row>
    <row r="193" spans="1:9" x14ac:dyDescent="0.4">
      <c r="I193" s="52" t="s">
        <v>44</v>
      </c>
    </row>
    <row r="205" spans="1:9" x14ac:dyDescent="0.4">
      <c r="A205" s="53">
        <v>12</v>
      </c>
    </row>
    <row r="210" spans="13:13" x14ac:dyDescent="0.4">
      <c r="M210" s="52" t="s">
        <v>45</v>
      </c>
    </row>
    <row r="229" spans="1:13" x14ac:dyDescent="0.4">
      <c r="A229" s="53">
        <v>13</v>
      </c>
    </row>
    <row r="235" spans="1:13" x14ac:dyDescent="0.4">
      <c r="M235" s="52" t="s">
        <v>45</v>
      </c>
    </row>
    <row r="252" spans="1:1" x14ac:dyDescent="0.4">
      <c r="A252" s="53">
        <v>14</v>
      </c>
    </row>
    <row r="258" spans="1:13" x14ac:dyDescent="0.4">
      <c r="M258" s="52" t="s">
        <v>45</v>
      </c>
    </row>
    <row r="266" spans="1:13" x14ac:dyDescent="0.4">
      <c r="A266" s="53">
        <v>15</v>
      </c>
    </row>
    <row r="268" spans="1:13" x14ac:dyDescent="0.4">
      <c r="I268" s="52" t="s">
        <v>45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/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25</v>
      </c>
    </row>
    <row r="2" spans="1:10" x14ac:dyDescent="0.4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26</v>
      </c>
    </row>
    <row r="12" spans="1:10" x14ac:dyDescent="0.4">
      <c r="A12" s="96" t="s">
        <v>43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27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E4" sqref="E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36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takas</cp:lastModifiedBy>
  <dcterms:created xsi:type="dcterms:W3CDTF">2020-09-18T03:10:57Z</dcterms:created>
  <dcterms:modified xsi:type="dcterms:W3CDTF">2021-02-24T09:35:29Z</dcterms:modified>
</cp:coreProperties>
</file>