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清\Desktop\検証用エクセル\"/>
    </mc:Choice>
  </mc:AlternateContent>
  <bookViews>
    <workbookView xWindow="0" yWindow="0" windowWidth="24000" windowHeight="975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<sst xmlns="http://schemas.openxmlformats.org/spreadsheetml/2006/main" count="99" uniqueCount="84">
  <si>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</si>
  <si>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</si>
  <si>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</si>
  <si>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</si>
  <si>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</si>
  <si>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</si>
  <si>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</si>
  <si>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</si>
  <si>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</si>
  <si>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</si>
  <si>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</si>
  <si>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</si>
  <si>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</si>
  <si>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</si>
  <si>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</si>
  <si>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</si>
  <si>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</si>
  <si>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</si>
  <si>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</si>
  <si>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</si>
  <si>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</si>
  <si>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</si>
  <si>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</si>
  <si>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</si>
  <si>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</si>
  <si>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</si>
  <si>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</si>
  <si>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</si>
  <si>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</si>
  <si>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</si>
  <si>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</si>
  <si>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</si>
  <si>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</si>
  <si>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</si>
  <si>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</si>
  <si>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</t>
    <phoneticPr fontId="1"/>
  </si>
  <si>
    <t>USD/JPY</t>
    <phoneticPr fontId="5"/>
  </si>
  <si>
    <t>2021.2.11</t>
    <phoneticPr fontId="1"/>
  </si>
  <si>
    <t>1時間足</t>
    <rPh sb="1" eb="3">
      <t>ジカン</t>
    </rPh>
    <rPh sb="3" eb="4">
      <t>アシ</t>
    </rPh>
    <phoneticPr fontId="1"/>
  </si>
  <si>
    <t>2020.12.8</t>
    <phoneticPr fontId="1"/>
  </si>
  <si>
    <t>2021.1.20</t>
    <phoneticPr fontId="1"/>
  </si>
  <si>
    <t>2020.12.10</t>
    <phoneticPr fontId="1"/>
  </si>
  <si>
    <t>2020.12.16</t>
    <phoneticPr fontId="1"/>
  </si>
  <si>
    <t>2020.12.28</t>
    <phoneticPr fontId="1"/>
  </si>
  <si>
    <t>2020.12.29</t>
    <phoneticPr fontId="1"/>
  </si>
  <si>
    <t>2020.12.31</t>
    <phoneticPr fontId="1"/>
  </si>
  <si>
    <t>2021.1.7</t>
    <phoneticPr fontId="1"/>
  </si>
  <si>
    <t>2021.1.5</t>
    <phoneticPr fontId="1"/>
  </si>
  <si>
    <t>2021.1.12</t>
    <phoneticPr fontId="1"/>
  </si>
  <si>
    <t>2021.1.13</t>
    <phoneticPr fontId="1"/>
  </si>
  <si>
    <t>2021.1.14</t>
    <phoneticPr fontId="1"/>
  </si>
  <si>
    <t>2021.1.19</t>
    <phoneticPr fontId="1"/>
  </si>
  <si>
    <t>2021.1.21</t>
    <phoneticPr fontId="1"/>
  </si>
  <si>
    <t>2021.1.21</t>
    <phoneticPr fontId="1"/>
  </si>
  <si>
    <t>2021.1.22</t>
    <phoneticPr fontId="1"/>
  </si>
  <si>
    <t>2021.1.22</t>
    <phoneticPr fontId="1"/>
  </si>
  <si>
    <t>2021.1.27</t>
    <phoneticPr fontId="1"/>
  </si>
  <si>
    <t>2021.1.28</t>
    <phoneticPr fontId="1"/>
  </si>
  <si>
    <t>2021.1.29</t>
    <phoneticPr fontId="1"/>
  </si>
  <si>
    <t>2021.2.1</t>
    <phoneticPr fontId="1"/>
  </si>
  <si>
    <t>2021.2.2</t>
    <phoneticPr fontId="1"/>
  </si>
  <si>
    <t>2021.2.4</t>
    <phoneticPr fontId="1"/>
  </si>
  <si>
    <t>2021.2.8</t>
    <phoneticPr fontId="1"/>
  </si>
  <si>
    <t>2021.2.9</t>
    <phoneticPr fontId="1"/>
  </si>
  <si>
    <t>2021.2.10</t>
    <phoneticPr fontId="1"/>
  </si>
  <si>
    <t>2021.2.11</t>
    <phoneticPr fontId="1"/>
  </si>
  <si>
    <t>2021.2.11</t>
    <phoneticPr fontId="1"/>
  </si>
  <si>
    <t>2021.2.11</t>
    <phoneticPr fontId="1"/>
  </si>
  <si>
    <t>上昇相場の終盤ですが、上昇して利確できた。</t>
    <rPh sb="0" eb="2">
      <t>ジョウショウ</t>
    </rPh>
    <rPh sb="2" eb="4">
      <t>ソウバ</t>
    </rPh>
    <rPh sb="5" eb="7">
      <t>シュウバン</t>
    </rPh>
    <rPh sb="11" eb="13">
      <t>ジョウショウ</t>
    </rPh>
    <rPh sb="15" eb="17">
      <t>リカク</t>
    </rPh>
    <phoneticPr fontId="1"/>
  </si>
  <si>
    <t>バイバージェンスになっていた。</t>
    <phoneticPr fontId="1"/>
  </si>
  <si>
    <t>ここでエントリーでよかったのか？</t>
    <phoneticPr fontId="1"/>
  </si>
  <si>
    <t>次のローソク足にてPBを認識した方がよいか。</t>
    <rPh sb="0" eb="1">
      <t>ツギ</t>
    </rPh>
    <rPh sb="6" eb="7">
      <t>アシ</t>
    </rPh>
    <rPh sb="12" eb="14">
      <t>ニンシキ</t>
    </rPh>
    <rPh sb="16" eb="17">
      <t>ホウ</t>
    </rPh>
    <phoneticPr fontId="1"/>
  </si>
  <si>
    <t>ここではエントリー見送りがよかった。</t>
    <rPh sb="9" eb="11">
      <t>ミオク</t>
    </rPh>
    <phoneticPr fontId="1"/>
  </si>
  <si>
    <t>PBになってなかった。</t>
    <phoneticPr fontId="1"/>
  </si>
  <si>
    <t>16まで待っていくべきだったか。</t>
    <rPh sb="4" eb="5">
      <t>マ</t>
    </rPh>
    <phoneticPr fontId="1"/>
  </si>
  <si>
    <t>MAがきれいに上昇している。</t>
    <rPh sb="7" eb="9">
      <t>ジョウショウ</t>
    </rPh>
    <phoneticPr fontId="1"/>
  </si>
  <si>
    <t>相場の上昇を早くとらえています。</t>
    <rPh sb="0" eb="2">
      <t>ソウバ</t>
    </rPh>
    <rPh sb="3" eb="5">
      <t>ジョウショウ</t>
    </rPh>
    <rPh sb="6" eb="7">
      <t>ハヤ</t>
    </rPh>
    <phoneticPr fontId="1"/>
  </si>
  <si>
    <t>MACDにて売りが入っているのでエントリー見送り。</t>
    <rPh sb="6" eb="7">
      <t>ウ</t>
    </rPh>
    <rPh sb="9" eb="10">
      <t>ハイ</t>
    </rPh>
    <rPh sb="21" eb="23">
      <t>ミオク</t>
    </rPh>
    <phoneticPr fontId="1"/>
  </si>
  <si>
    <t>相場からエントリー見送りが正解なのか。</t>
    <rPh sb="0" eb="2">
      <t>ソウバ</t>
    </rPh>
    <rPh sb="9" eb="11">
      <t>ミオク</t>
    </rPh>
    <rPh sb="13" eb="15">
      <t>セイカイ</t>
    </rPh>
    <phoneticPr fontId="1"/>
  </si>
  <si>
    <t>相場は上昇でも下降でもなかった。</t>
    <rPh sb="0" eb="2">
      <t>ソウバ</t>
    </rPh>
    <rPh sb="3" eb="5">
      <t>ジョウショウ</t>
    </rPh>
    <rPh sb="7" eb="9">
      <t>カコウ</t>
    </rPh>
    <phoneticPr fontId="1"/>
  </si>
  <si>
    <t>相場の終盤ではPBだけではエントリーしない。相場が続く場合もあり得る。
MACDも同時にみてエントリー判断をした方がいい。</t>
    <rPh sb="0" eb="2">
      <t>ソウバ</t>
    </rPh>
    <rPh sb="3" eb="5">
      <t>シュウバン</t>
    </rPh>
    <rPh sb="22" eb="24">
      <t>ソウバ</t>
    </rPh>
    <rPh sb="25" eb="26">
      <t>ツヅ</t>
    </rPh>
    <rPh sb="27" eb="29">
      <t>バアイ</t>
    </rPh>
    <rPh sb="32" eb="33">
      <t>エ</t>
    </rPh>
    <rPh sb="41" eb="43">
      <t>ドウジ</t>
    </rPh>
    <rPh sb="51" eb="53">
      <t>ハンダン</t>
    </rPh>
    <rPh sb="56" eb="57">
      <t>ホウ</t>
    </rPh>
    <phoneticPr fontId="1"/>
  </si>
  <si>
    <t>フィボナッチの2.0は勝率６０％だけども利益が一番多かった。ここを狙った方がよい。</t>
    <rPh sb="11" eb="13">
      <t>ショウリツ</t>
    </rPh>
    <rPh sb="20" eb="22">
      <t>リエキ</t>
    </rPh>
    <rPh sb="23" eb="25">
      <t>イチバン</t>
    </rPh>
    <rPh sb="25" eb="26">
      <t>オオ</t>
    </rPh>
    <rPh sb="33" eb="34">
      <t>ネラ</t>
    </rPh>
    <rPh sb="36" eb="37">
      <t>ホウ</t>
    </rPh>
    <phoneticPr fontId="1"/>
  </si>
  <si>
    <t>エントリー時はMACDの流れも見てから最終的にエントリーするかどうかを決める。</t>
    <rPh sb="5" eb="6">
      <t>ジ</t>
    </rPh>
    <rPh sb="12" eb="13">
      <t>ナガ</t>
    </rPh>
    <rPh sb="15" eb="16">
      <t>ミ</t>
    </rPh>
    <rPh sb="19" eb="22">
      <t>サイシュウテキ</t>
    </rPh>
    <rPh sb="35" eb="36">
      <t>キ</t>
    </rPh>
    <phoneticPr fontId="1"/>
  </si>
  <si>
    <t>2021.2.15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</si>
</sst>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0" borderId="5" xfId="0" applyNumberFormat="1" applyFont="1" applyFill="1" applyBorder="1">
      <alignment vertical="center"/>
    </xf>
    <xf numFmtId="0" fontId="12" fillId="0" borderId="9" xfId="0" applyNumberFormat="1" applyFont="1" applyFill="1" applyBorder="1">
      <alignment vertical="center"/>
    </xf>
    <xf numFmtId="0" fontId="12" fillId="4" borderId="9" xfId="0" applyNumberFormat="1" applyFont="1" applyFill="1" applyBorder="1">
      <alignment vertical="center"/>
    </xf>
    <xf numFmtId="176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2" fillId="0" borderId="8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14</xdr:row>
      <xdr:rowOff>76200</xdr:rowOff>
    </xdr:from>
    <xdr:to>
      <xdr:col>9</xdr:col>
      <xdr:colOff>510540</xdr:colOff>
      <xdr:row>19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62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32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80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141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140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139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108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105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183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185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230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283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275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324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339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317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368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368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411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416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419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421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38100</xdr:colOff>
      <xdr:row>1</xdr:row>
      <xdr:rowOff>1258</xdr:rowOff>
    </xdr:from>
    <xdr:to>
      <xdr:col>13</xdr:col>
      <xdr:colOff>374510</xdr:colOff>
      <xdr:row>39</xdr:row>
      <xdr:rowOff>2712</xdr:rowOff>
    </xdr:to>
    <xdr:pic>
      <xdr:nvPicPr>
        <xdr:cNvPr id="141" name="図 1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20333"/>
          <a:ext cx="7699235" cy="68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40</xdr:row>
      <xdr:rowOff>0</xdr:rowOff>
    </xdr:from>
    <xdr:to>
      <xdr:col>13</xdr:col>
      <xdr:colOff>136385</xdr:colOff>
      <xdr:row>77</xdr:row>
      <xdr:rowOff>78938</xdr:rowOff>
    </xdr:to>
    <xdr:pic>
      <xdr:nvPicPr>
        <xdr:cNvPr id="142" name="図 14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72771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79</xdr:row>
      <xdr:rowOff>9525</xdr:rowOff>
    </xdr:from>
    <xdr:to>
      <xdr:col>13</xdr:col>
      <xdr:colOff>174485</xdr:colOff>
      <xdr:row>116</xdr:row>
      <xdr:rowOff>88463</xdr:rowOff>
    </xdr:to>
    <xdr:pic>
      <xdr:nvPicPr>
        <xdr:cNvPr id="144" name="図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143446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118</xdr:row>
      <xdr:rowOff>0</xdr:rowOff>
    </xdr:from>
    <xdr:to>
      <xdr:col>13</xdr:col>
      <xdr:colOff>136385</xdr:colOff>
      <xdr:row>155</xdr:row>
      <xdr:rowOff>78938</xdr:rowOff>
    </xdr:to>
    <xdr:pic>
      <xdr:nvPicPr>
        <xdr:cNvPr id="145" name="図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213931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157</xdr:row>
      <xdr:rowOff>0</xdr:rowOff>
    </xdr:from>
    <xdr:to>
      <xdr:col>13</xdr:col>
      <xdr:colOff>174485</xdr:colOff>
      <xdr:row>194</xdr:row>
      <xdr:rowOff>78938</xdr:rowOff>
    </xdr:to>
    <xdr:pic>
      <xdr:nvPicPr>
        <xdr:cNvPr id="146" name="図 14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0" y="284511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38100</xdr:rowOff>
    </xdr:from>
    <xdr:to>
      <xdr:col>13</xdr:col>
      <xdr:colOff>145910</xdr:colOff>
      <xdr:row>233</xdr:row>
      <xdr:rowOff>117038</xdr:rowOff>
    </xdr:to>
    <xdr:pic>
      <xdr:nvPicPr>
        <xdr:cNvPr id="148" name="図 1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825" y="355473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13</xdr:col>
      <xdr:colOff>145910</xdr:colOff>
      <xdr:row>272</xdr:row>
      <xdr:rowOff>78938</xdr:rowOff>
    </xdr:to>
    <xdr:pic>
      <xdr:nvPicPr>
        <xdr:cNvPr id="149" name="図 14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4256722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13</xdr:col>
      <xdr:colOff>145910</xdr:colOff>
      <xdr:row>311</xdr:row>
      <xdr:rowOff>78938</xdr:rowOff>
    </xdr:to>
    <xdr:pic>
      <xdr:nvPicPr>
        <xdr:cNvPr id="152" name="図 15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496252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13</xdr:col>
      <xdr:colOff>145910</xdr:colOff>
      <xdr:row>351</xdr:row>
      <xdr:rowOff>78938</xdr:rowOff>
    </xdr:to>
    <xdr:pic>
      <xdr:nvPicPr>
        <xdr:cNvPr id="154" name="図 1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825" y="568642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13</xdr:col>
      <xdr:colOff>145910</xdr:colOff>
      <xdr:row>390</xdr:row>
      <xdr:rowOff>78938</xdr:rowOff>
    </xdr:to>
    <xdr:pic>
      <xdr:nvPicPr>
        <xdr:cNvPr id="155" name="図 15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4825" y="639222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13</xdr:col>
      <xdr:colOff>145910</xdr:colOff>
      <xdr:row>468</xdr:row>
      <xdr:rowOff>78938</xdr:rowOff>
    </xdr:to>
    <xdr:pic>
      <xdr:nvPicPr>
        <xdr:cNvPr id="158" name="図 1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825" y="7803832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13</xdr:col>
      <xdr:colOff>145910</xdr:colOff>
      <xdr:row>429</xdr:row>
      <xdr:rowOff>78938</xdr:rowOff>
    </xdr:to>
    <xdr:pic>
      <xdr:nvPicPr>
        <xdr:cNvPr id="159" name="図 15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4825" y="709803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13</xdr:col>
      <xdr:colOff>145910</xdr:colOff>
      <xdr:row>507</xdr:row>
      <xdr:rowOff>78938</xdr:rowOff>
    </xdr:to>
    <xdr:pic>
      <xdr:nvPicPr>
        <xdr:cNvPr id="160" name="図 15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4825" y="850963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13</xdr:col>
      <xdr:colOff>145910</xdr:colOff>
      <xdr:row>546</xdr:row>
      <xdr:rowOff>78938</xdr:rowOff>
    </xdr:to>
    <xdr:pic>
      <xdr:nvPicPr>
        <xdr:cNvPr id="161" name="図 16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4825" y="921543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13</xdr:col>
      <xdr:colOff>145910</xdr:colOff>
      <xdr:row>585</xdr:row>
      <xdr:rowOff>78938</xdr:rowOff>
    </xdr:to>
    <xdr:pic>
      <xdr:nvPicPr>
        <xdr:cNvPr id="163" name="図 16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825" y="992124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13</xdr:col>
      <xdr:colOff>145910</xdr:colOff>
      <xdr:row>624</xdr:row>
      <xdr:rowOff>78938</xdr:rowOff>
    </xdr:to>
    <xdr:pic>
      <xdr:nvPicPr>
        <xdr:cNvPr id="165" name="図 16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4825" y="10627042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13</xdr:col>
      <xdr:colOff>145910</xdr:colOff>
      <xdr:row>663</xdr:row>
      <xdr:rowOff>78938</xdr:rowOff>
    </xdr:to>
    <xdr:pic>
      <xdr:nvPicPr>
        <xdr:cNvPr id="166" name="図 16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4825" y="1133284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704</xdr:row>
      <xdr:rowOff>0</xdr:rowOff>
    </xdr:from>
    <xdr:to>
      <xdr:col>13</xdr:col>
      <xdr:colOff>145910</xdr:colOff>
      <xdr:row>741</xdr:row>
      <xdr:rowOff>78938</xdr:rowOff>
    </xdr:to>
    <xdr:pic>
      <xdr:nvPicPr>
        <xdr:cNvPr id="168" name="図 16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274445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665</xdr:row>
      <xdr:rowOff>0</xdr:rowOff>
    </xdr:from>
    <xdr:to>
      <xdr:col>13</xdr:col>
      <xdr:colOff>145910</xdr:colOff>
      <xdr:row>702</xdr:row>
      <xdr:rowOff>78938</xdr:rowOff>
    </xdr:to>
    <xdr:pic>
      <xdr:nvPicPr>
        <xdr:cNvPr id="169" name="図 16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4825" y="1203864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743</xdr:row>
      <xdr:rowOff>0</xdr:rowOff>
    </xdr:from>
    <xdr:to>
      <xdr:col>13</xdr:col>
      <xdr:colOff>145910</xdr:colOff>
      <xdr:row>780</xdr:row>
      <xdr:rowOff>78938</xdr:rowOff>
    </xdr:to>
    <xdr:pic>
      <xdr:nvPicPr>
        <xdr:cNvPr id="171" name="図 17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4825" y="13450252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13</xdr:col>
      <xdr:colOff>145910</xdr:colOff>
      <xdr:row>819</xdr:row>
      <xdr:rowOff>78938</xdr:rowOff>
    </xdr:to>
    <xdr:pic>
      <xdr:nvPicPr>
        <xdr:cNvPr id="172" name="図 17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1415605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821</xdr:row>
      <xdr:rowOff>0</xdr:rowOff>
    </xdr:from>
    <xdr:to>
      <xdr:col>13</xdr:col>
      <xdr:colOff>145910</xdr:colOff>
      <xdr:row>858</xdr:row>
      <xdr:rowOff>78938</xdr:rowOff>
    </xdr:to>
    <xdr:pic>
      <xdr:nvPicPr>
        <xdr:cNvPr id="173" name="図 17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4825" y="1486185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899</xdr:row>
      <xdr:rowOff>0</xdr:rowOff>
    </xdr:from>
    <xdr:to>
      <xdr:col>13</xdr:col>
      <xdr:colOff>145910</xdr:colOff>
      <xdr:row>936</xdr:row>
      <xdr:rowOff>78938</xdr:rowOff>
    </xdr:to>
    <xdr:pic>
      <xdr:nvPicPr>
        <xdr:cNvPr id="175" name="図 17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4825" y="16273462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860</xdr:row>
      <xdr:rowOff>0</xdr:rowOff>
    </xdr:from>
    <xdr:to>
      <xdr:col>13</xdr:col>
      <xdr:colOff>145910</xdr:colOff>
      <xdr:row>897</xdr:row>
      <xdr:rowOff>78938</xdr:rowOff>
    </xdr:to>
    <xdr:pic>
      <xdr:nvPicPr>
        <xdr:cNvPr id="176" name="図 17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4825" y="15567660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938</xdr:row>
      <xdr:rowOff>0</xdr:rowOff>
    </xdr:from>
    <xdr:to>
      <xdr:col>13</xdr:col>
      <xdr:colOff>145910</xdr:colOff>
      <xdr:row>975</xdr:row>
      <xdr:rowOff>78938</xdr:rowOff>
    </xdr:to>
    <xdr:pic>
      <xdr:nvPicPr>
        <xdr:cNvPr id="177" name="図 17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4825" y="1697926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977</xdr:row>
      <xdr:rowOff>0</xdr:rowOff>
    </xdr:from>
    <xdr:to>
      <xdr:col>13</xdr:col>
      <xdr:colOff>145910</xdr:colOff>
      <xdr:row>1014</xdr:row>
      <xdr:rowOff>78938</xdr:rowOff>
    </xdr:to>
    <xdr:pic>
      <xdr:nvPicPr>
        <xdr:cNvPr id="179" name="図 17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4825" y="1768506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1016</xdr:row>
      <xdr:rowOff>0</xdr:rowOff>
    </xdr:from>
    <xdr:to>
      <xdr:col>13</xdr:col>
      <xdr:colOff>145910</xdr:colOff>
      <xdr:row>1053</xdr:row>
      <xdr:rowOff>50363</xdr:rowOff>
    </xdr:to>
    <xdr:pic>
      <xdr:nvPicPr>
        <xdr:cNvPr id="181" name="図 18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4825" y="1838896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1055</xdr:row>
      <xdr:rowOff>0</xdr:rowOff>
    </xdr:from>
    <xdr:to>
      <xdr:col>13</xdr:col>
      <xdr:colOff>145910</xdr:colOff>
      <xdr:row>1092</xdr:row>
      <xdr:rowOff>78938</xdr:rowOff>
    </xdr:to>
    <xdr:pic>
      <xdr:nvPicPr>
        <xdr:cNvPr id="182" name="図 1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825" y="190976250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1094</xdr:row>
      <xdr:rowOff>0</xdr:rowOff>
    </xdr:from>
    <xdr:to>
      <xdr:col>13</xdr:col>
      <xdr:colOff>145910</xdr:colOff>
      <xdr:row>1131</xdr:row>
      <xdr:rowOff>78938</xdr:rowOff>
    </xdr:to>
    <xdr:pic>
      <xdr:nvPicPr>
        <xdr:cNvPr id="183" name="図 18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4825" y="198034275"/>
          <a:ext cx="7508735" cy="6775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1133</xdr:row>
      <xdr:rowOff>0</xdr:rowOff>
    </xdr:from>
    <xdr:to>
      <xdr:col>13</xdr:col>
      <xdr:colOff>145910</xdr:colOff>
      <xdr:row>1170</xdr:row>
      <xdr:rowOff>78938</xdr:rowOff>
    </xdr:to>
    <xdr:pic>
      <xdr:nvPicPr>
        <xdr:cNvPr id="185" name="図 1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4825" y="205092300"/>
          <a:ext cx="7508735" cy="6775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tabSelected="1" zoomScaleNormal="100" workbookViewId="0">
      <pane xSplit="1" ySplit="8" topLeftCell="B54" activePane="bottomRight" state="frozen"/>
      <selection pane="topRight" activeCell="B1" sqref="B1"/>
      <selection pane="bottomLeft" activeCell="A9" sqref="A9"/>
      <selection pane="bottomRight" activeCell="P34" sqref="P34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35</v>
      </c>
    </row>
    <row r="2" spans="1:18" x14ac:dyDescent="0.4">
      <c r="A2" s="1" t="s">
        <v>8</v>
      </c>
      <c r="C2" t="s">
        <v>38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33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9" t="s">
        <v>3</v>
      </c>
      <c r="H6" s="90"/>
      <c r="I6" s="96"/>
      <c r="J6" s="89" t="s">
        <v>22</v>
      </c>
      <c r="K6" s="90"/>
      <c r="L6" s="96"/>
      <c r="M6" s="89" t="s">
        <v>23</v>
      </c>
      <c r="N6" s="90"/>
      <c r="O6" s="96"/>
    </row>
    <row r="7" spans="1:18" ht="19.5" thickBot="1" x14ac:dyDescent="0.45">
      <c r="A7" s="27"/>
      <c r="B7" s="27" t="s">
        <v>2</v>
      </c>
      <c r="C7" s="63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3" t="s">
        <v>22</v>
      </c>
      <c r="K8" s="94"/>
      <c r="L8" s="95"/>
      <c r="M8" s="93"/>
      <c r="N8" s="94"/>
      <c r="O8" s="95"/>
    </row>
    <row r="9" spans="1:18" x14ac:dyDescent="0.4">
      <c r="A9" s="9">
        <v>1</v>
      </c>
      <c r="B9" s="23" t="s">
        <v>39</v>
      </c>
      <c r="C9" s="50">
        <v>1</v>
      </c>
      <c r="D9" s="54">
        <v>1.27</v>
      </c>
      <c r="E9" s="55">
        <v>1.5</v>
      </c>
      <c r="F9" s="83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3810</v>
      </c>
      <c r="N9" s="42">
        <f t="shared" si="1"/>
        <v>4500</v>
      </c>
      <c r="O9" s="43">
        <f t="shared" si="1"/>
        <v>6000</v>
      </c>
      <c r="P9" s="40"/>
      <c r="Q9" s="40"/>
      <c r="R9" s="40"/>
    </row>
    <row r="10" spans="1:18" x14ac:dyDescent="0.4">
      <c r="A10" s="9">
        <v>2</v>
      </c>
      <c r="B10" s="5" t="s">
        <v>41</v>
      </c>
      <c r="C10" s="47">
        <v>1</v>
      </c>
      <c r="D10" s="56">
        <v>1.27</v>
      </c>
      <c r="E10" s="57">
        <v>1.5</v>
      </c>
      <c r="F10" s="84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si="0"/>
        <v>3114.2999999999997</v>
      </c>
      <c r="K10" s="45">
        <f t="shared" si="0"/>
        <v>3135</v>
      </c>
      <c r="L10" s="46">
        <f t="shared" si="0"/>
        <v>3180</v>
      </c>
      <c r="M10" s="44">
        <f t="shared" si="1"/>
        <v>3955.1609999999996</v>
      </c>
      <c r="N10" s="45">
        <f t="shared" si="1"/>
        <v>4702.5</v>
      </c>
      <c r="O10" s="46">
        <f t="shared" si="1"/>
        <v>6360</v>
      </c>
      <c r="P10" s="40" t="s">
        <v>68</v>
      </c>
      <c r="Q10" s="40"/>
      <c r="R10" s="40"/>
    </row>
    <row r="11" spans="1:18" x14ac:dyDescent="0.4">
      <c r="A11" s="9">
        <v>3</v>
      </c>
      <c r="B11" s="5" t="s">
        <v>42</v>
      </c>
      <c r="C11" s="47">
        <v>2</v>
      </c>
      <c r="D11" s="56">
        <v>1.27</v>
      </c>
      <c r="E11" s="57">
        <v>1.5</v>
      </c>
      <c r="F11" s="84">
        <v>-1</v>
      </c>
      <c r="G11" s="22">
        <f t="shared" si="2"/>
        <v>111871.01363409999</v>
      </c>
      <c r="H11" s="22">
        <f t="shared" si="3"/>
        <v>114116.6125</v>
      </c>
      <c r="I11" s="22">
        <f t="shared" si="4"/>
        <v>108989.2</v>
      </c>
      <c r="J11" s="44">
        <f t="shared" si="0"/>
        <v>3232.9548299999997</v>
      </c>
      <c r="K11" s="45">
        <f t="shared" si="0"/>
        <v>3276.0749999999998</v>
      </c>
      <c r="L11" s="46">
        <f t="shared" si="0"/>
        <v>3370.7999999999997</v>
      </c>
      <c r="M11" s="44">
        <f t="shared" si="1"/>
        <v>4105.8526340999997</v>
      </c>
      <c r="N11" s="45">
        <f t="shared" si="1"/>
        <v>4914.1124999999993</v>
      </c>
      <c r="O11" s="46">
        <f t="shared" si="1"/>
        <v>-3370.7999999999997</v>
      </c>
      <c r="P11" s="40"/>
      <c r="Q11" s="40"/>
      <c r="R11" s="40"/>
    </row>
    <row r="12" spans="1:18" x14ac:dyDescent="0.4">
      <c r="A12" s="9">
        <v>4</v>
      </c>
      <c r="B12" s="5" t="s">
        <v>43</v>
      </c>
      <c r="C12" s="47">
        <v>1</v>
      </c>
      <c r="D12" s="56">
        <v>1.27</v>
      </c>
      <c r="E12" s="57">
        <v>1.5</v>
      </c>
      <c r="F12" s="84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115528.552</v>
      </c>
      <c r="J12" s="44">
        <f t="shared" si="0"/>
        <v>3356.1304090229996</v>
      </c>
      <c r="K12" s="45">
        <f t="shared" si="0"/>
        <v>3423.4983750000001</v>
      </c>
      <c r="L12" s="46">
        <f t="shared" si="0"/>
        <v>3269.6759999999999</v>
      </c>
      <c r="M12" s="44">
        <f t="shared" si="1"/>
        <v>4262.2856194592096</v>
      </c>
      <c r="N12" s="45">
        <f t="shared" si="1"/>
        <v>5135.2475625000006</v>
      </c>
      <c r="O12" s="46">
        <f t="shared" si="1"/>
        <v>6539.3519999999999</v>
      </c>
      <c r="P12" s="40"/>
      <c r="Q12" s="40"/>
      <c r="R12" s="40"/>
    </row>
    <row r="13" spans="1:18" x14ac:dyDescent="0.4">
      <c r="A13" s="9">
        <v>5</v>
      </c>
      <c r="B13" s="5" t="s">
        <v>44</v>
      </c>
      <c r="C13" s="47">
        <v>2</v>
      </c>
      <c r="D13" s="56">
        <v>1.27</v>
      </c>
      <c r="E13" s="57">
        <v>1.5</v>
      </c>
      <c r="F13" s="85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122460.26512</v>
      </c>
      <c r="J13" s="44">
        <f t="shared" ref="J13:J58" si="5">IF(G12="","",G12*0.03)</f>
        <v>3483.998977606776</v>
      </c>
      <c r="K13" s="45">
        <f t="shared" ref="K13:K58" si="6">IF(H12="","",H12*0.03)</f>
        <v>3577.5558018749998</v>
      </c>
      <c r="L13" s="46">
        <f t="shared" ref="L13:L58" si="7">IF(I12="","",I12*0.03)</f>
        <v>3465.8565599999997</v>
      </c>
      <c r="M13" s="44">
        <f t="shared" ref="M13:M58" si="8">IF(D13="","",J13*D13)</f>
        <v>4424.6787015606051</v>
      </c>
      <c r="N13" s="45">
        <f t="shared" ref="N13:N58" si="9">IF(E13="","",K13*E13)</f>
        <v>5366.3337028124997</v>
      </c>
      <c r="O13" s="46">
        <f t="shared" ref="O13:O58" si="10">IF(F13="","",L13*F13)</f>
        <v>6931.7131199999994</v>
      </c>
      <c r="P13" s="40"/>
      <c r="Q13" s="40"/>
      <c r="R13" s="40"/>
    </row>
    <row r="14" spans="1:18" x14ac:dyDescent="0.4">
      <c r="A14" s="9">
        <v>6</v>
      </c>
      <c r="B14" s="5" t="s">
        <v>45</v>
      </c>
      <c r="C14" s="47">
        <v>2</v>
      </c>
      <c r="D14" s="56">
        <v>1.27</v>
      </c>
      <c r="E14" s="57">
        <v>-1</v>
      </c>
      <c r="F14" s="84">
        <v>-1</v>
      </c>
      <c r="G14" s="22">
        <f t="shared" si="2"/>
        <v>125151.23691520988</v>
      </c>
      <c r="H14" s="22">
        <f t="shared" si="3"/>
        <v>120879.64795235312</v>
      </c>
      <c r="I14" s="22">
        <f t="shared" si="4"/>
        <v>118786.4571664</v>
      </c>
      <c r="J14" s="44">
        <f t="shared" si="5"/>
        <v>3616.7393386535941</v>
      </c>
      <c r="K14" s="45">
        <f t="shared" si="6"/>
        <v>3738.5458129593744</v>
      </c>
      <c r="L14" s="46">
        <f t="shared" si="7"/>
        <v>3673.8079535999996</v>
      </c>
      <c r="M14" s="44">
        <f t="shared" si="8"/>
        <v>4593.2589600900646</v>
      </c>
      <c r="N14" s="45">
        <f t="shared" si="9"/>
        <v>-3738.5458129593744</v>
      </c>
      <c r="O14" s="46">
        <f t="shared" si="10"/>
        <v>-3673.8079535999996</v>
      </c>
      <c r="P14" s="40" t="s">
        <v>69</v>
      </c>
      <c r="Q14" s="40"/>
      <c r="R14" s="40"/>
    </row>
    <row r="15" spans="1:18" x14ac:dyDescent="0.4">
      <c r="A15" s="9">
        <v>7</v>
      </c>
      <c r="B15" s="5" t="s">
        <v>47</v>
      </c>
      <c r="C15" s="47">
        <v>2</v>
      </c>
      <c r="D15" s="56">
        <v>-1</v>
      </c>
      <c r="E15" s="57">
        <v>-1</v>
      </c>
      <c r="F15" s="84">
        <v>-1</v>
      </c>
      <c r="G15" s="22">
        <f t="shared" si="2"/>
        <v>121396.69980775358</v>
      </c>
      <c r="H15" s="22">
        <f t="shared" si="3"/>
        <v>117253.25851378252</v>
      </c>
      <c r="I15" s="22">
        <f t="shared" si="4"/>
        <v>115222.86345140799</v>
      </c>
      <c r="J15" s="44">
        <f t="shared" si="5"/>
        <v>3754.5371074562963</v>
      </c>
      <c r="K15" s="45">
        <f t="shared" si="6"/>
        <v>3626.3894385705935</v>
      </c>
      <c r="L15" s="46">
        <f t="shared" si="7"/>
        <v>3563.5937149919996</v>
      </c>
      <c r="M15" s="44">
        <f t="shared" si="8"/>
        <v>-3754.5371074562963</v>
      </c>
      <c r="N15" s="45">
        <f t="shared" si="9"/>
        <v>-3626.3894385705935</v>
      </c>
      <c r="O15" s="46">
        <f t="shared" si="10"/>
        <v>-3563.5937149919996</v>
      </c>
      <c r="P15" s="40"/>
      <c r="Q15" s="40"/>
      <c r="R15" s="40"/>
    </row>
    <row r="16" spans="1:18" x14ac:dyDescent="0.4">
      <c r="A16" s="9">
        <v>8</v>
      </c>
      <c r="B16" s="5" t="s">
        <v>46</v>
      </c>
      <c r="C16" s="47">
        <v>1</v>
      </c>
      <c r="D16" s="56">
        <v>1.27</v>
      </c>
      <c r="E16" s="57">
        <v>1.5</v>
      </c>
      <c r="F16" s="85">
        <v>2</v>
      </c>
      <c r="G16" s="22">
        <f t="shared" si="2"/>
        <v>126021.91407042899</v>
      </c>
      <c r="H16" s="22">
        <f t="shared" si="3"/>
        <v>122529.65514690273</v>
      </c>
      <c r="I16" s="22">
        <f t="shared" si="4"/>
        <v>122136.23525849247</v>
      </c>
      <c r="J16" s="44">
        <f t="shared" si="5"/>
        <v>3641.9009942326074</v>
      </c>
      <c r="K16" s="45">
        <f t="shared" si="6"/>
        <v>3517.5977554134756</v>
      </c>
      <c r="L16" s="46">
        <f t="shared" si="7"/>
        <v>3456.6859035422394</v>
      </c>
      <c r="M16" s="44">
        <f t="shared" si="8"/>
        <v>4625.2142626754112</v>
      </c>
      <c r="N16" s="45">
        <f t="shared" si="9"/>
        <v>5276.3966331202137</v>
      </c>
      <c r="O16" s="46">
        <f t="shared" si="10"/>
        <v>6913.3718070844789</v>
      </c>
      <c r="P16" s="40"/>
      <c r="Q16" s="40"/>
      <c r="R16" s="40"/>
    </row>
    <row r="17" spans="1:18" x14ac:dyDescent="0.4">
      <c r="A17" s="9">
        <v>9</v>
      </c>
      <c r="B17" s="5" t="s">
        <v>48</v>
      </c>
      <c r="C17" s="47">
        <v>2</v>
      </c>
      <c r="D17" s="56">
        <v>1.27</v>
      </c>
      <c r="E17" s="57">
        <v>1.5</v>
      </c>
      <c r="F17" s="84">
        <v>2</v>
      </c>
      <c r="G17" s="22">
        <f t="shared" si="2"/>
        <v>130823.34899651233</v>
      </c>
      <c r="H17" s="22">
        <f t="shared" si="3"/>
        <v>128043.48962851336</v>
      </c>
      <c r="I17" s="22">
        <f t="shared" si="4"/>
        <v>129464.40937400202</v>
      </c>
      <c r="J17" s="44">
        <f t="shared" si="5"/>
        <v>3780.6574221128694</v>
      </c>
      <c r="K17" s="45">
        <f t="shared" si="6"/>
        <v>3675.8896544070817</v>
      </c>
      <c r="L17" s="46">
        <f t="shared" si="7"/>
        <v>3664.0870577547739</v>
      </c>
      <c r="M17" s="44">
        <f t="shared" si="8"/>
        <v>4801.4349260833442</v>
      </c>
      <c r="N17" s="45">
        <f t="shared" si="9"/>
        <v>5513.8344816106228</v>
      </c>
      <c r="O17" s="46">
        <f t="shared" si="10"/>
        <v>7328.1741155095478</v>
      </c>
      <c r="P17" s="40" t="s">
        <v>70</v>
      </c>
      <c r="Q17" s="40"/>
      <c r="R17" s="40"/>
    </row>
    <row r="18" spans="1:18" x14ac:dyDescent="0.4">
      <c r="A18" s="9">
        <v>10</v>
      </c>
      <c r="B18" s="5" t="s">
        <v>49</v>
      </c>
      <c r="C18" s="47">
        <v>1</v>
      </c>
      <c r="D18" s="56">
        <v>-1</v>
      </c>
      <c r="E18" s="57">
        <v>-1</v>
      </c>
      <c r="F18" s="84">
        <v>-1</v>
      </c>
      <c r="G18" s="22">
        <f t="shared" si="2"/>
        <v>126898.64852661696</v>
      </c>
      <c r="H18" s="22">
        <f t="shared" si="3"/>
        <v>124202.18493965796</v>
      </c>
      <c r="I18" s="22">
        <f t="shared" si="4"/>
        <v>125580.47709278196</v>
      </c>
      <c r="J18" s="44">
        <f t="shared" si="5"/>
        <v>3924.7004698953697</v>
      </c>
      <c r="K18" s="45">
        <f t="shared" si="6"/>
        <v>3841.3046888554004</v>
      </c>
      <c r="L18" s="46">
        <f t="shared" si="7"/>
        <v>3883.9322812200603</v>
      </c>
      <c r="M18" s="44">
        <f t="shared" si="8"/>
        <v>-3924.7004698953697</v>
      </c>
      <c r="N18" s="45">
        <f t="shared" si="9"/>
        <v>-3841.3046888554004</v>
      </c>
      <c r="O18" s="46">
        <f t="shared" si="10"/>
        <v>-3883.9322812200603</v>
      </c>
      <c r="P18" s="40"/>
      <c r="Q18" s="40"/>
      <c r="R18" s="40"/>
    </row>
    <row r="19" spans="1:18" x14ac:dyDescent="0.4">
      <c r="A19" s="9">
        <v>11</v>
      </c>
      <c r="B19" s="5" t="s">
        <v>50</v>
      </c>
      <c r="C19" s="47">
        <v>2</v>
      </c>
      <c r="D19" s="56">
        <v>1.27</v>
      </c>
      <c r="E19" s="57">
        <v>1.5</v>
      </c>
      <c r="F19" s="85">
        <v>2</v>
      </c>
      <c r="G19" s="22">
        <f t="shared" si="2"/>
        <v>131733.48703548106</v>
      </c>
      <c r="H19" s="22">
        <f t="shared" si="3"/>
        <v>129791.28326194258</v>
      </c>
      <c r="I19" s="22">
        <f t="shared" si="4"/>
        <v>133115.30571834889</v>
      </c>
      <c r="J19" s="44">
        <f t="shared" si="5"/>
        <v>3806.9594557985088</v>
      </c>
      <c r="K19" s="45">
        <f t="shared" si="6"/>
        <v>3726.0655481897388</v>
      </c>
      <c r="L19" s="46">
        <f t="shared" si="7"/>
        <v>3767.4143127834586</v>
      </c>
      <c r="M19" s="44">
        <f t="shared" si="8"/>
        <v>4834.8385088641062</v>
      </c>
      <c r="N19" s="45">
        <f t="shared" si="9"/>
        <v>5589.098322284608</v>
      </c>
      <c r="O19" s="46">
        <f t="shared" si="10"/>
        <v>7534.8286255669173</v>
      </c>
      <c r="P19" s="40" t="s">
        <v>71</v>
      </c>
      <c r="Q19" s="40"/>
      <c r="R19" s="40"/>
    </row>
    <row r="20" spans="1:18" x14ac:dyDescent="0.4">
      <c r="A20" s="9">
        <v>12</v>
      </c>
      <c r="B20" s="5" t="s">
        <v>51</v>
      </c>
      <c r="C20" s="47">
        <v>1</v>
      </c>
      <c r="D20" s="56">
        <v>-1</v>
      </c>
      <c r="E20" s="57">
        <v>-1</v>
      </c>
      <c r="F20" s="84">
        <v>-1</v>
      </c>
      <c r="G20" s="22">
        <f t="shared" si="2"/>
        <v>127781.48242441662</v>
      </c>
      <c r="H20" s="22">
        <f t="shared" si="3"/>
        <v>125897.5447640843</v>
      </c>
      <c r="I20" s="22">
        <f t="shared" si="4"/>
        <v>129121.84654679842</v>
      </c>
      <c r="J20" s="44">
        <f t="shared" si="5"/>
        <v>3952.0046110644316</v>
      </c>
      <c r="K20" s="45">
        <f t="shared" si="6"/>
        <v>3893.7384978582772</v>
      </c>
      <c r="L20" s="46">
        <f t="shared" si="7"/>
        <v>3993.4591715504666</v>
      </c>
      <c r="M20" s="44">
        <f t="shared" si="8"/>
        <v>-3952.0046110644316</v>
      </c>
      <c r="N20" s="45">
        <f t="shared" si="9"/>
        <v>-3893.7384978582772</v>
      </c>
      <c r="O20" s="46">
        <f t="shared" si="10"/>
        <v>-3993.4591715504666</v>
      </c>
      <c r="P20" s="40" t="s">
        <v>72</v>
      </c>
      <c r="Q20" s="40"/>
      <c r="R20" s="40"/>
    </row>
    <row r="21" spans="1:18" x14ac:dyDescent="0.4">
      <c r="A21" s="9">
        <v>13</v>
      </c>
      <c r="B21" s="5" t="s">
        <v>40</v>
      </c>
      <c r="C21" s="47">
        <v>2</v>
      </c>
      <c r="D21" s="56">
        <v>1.27</v>
      </c>
      <c r="E21" s="57">
        <v>1.5</v>
      </c>
      <c r="F21" s="84">
        <v>2</v>
      </c>
      <c r="G21" s="22">
        <f t="shared" si="2"/>
        <v>132649.9569047869</v>
      </c>
      <c r="H21" s="22">
        <f t="shared" si="3"/>
        <v>131562.93427846811</v>
      </c>
      <c r="I21" s="22">
        <f t="shared" si="4"/>
        <v>136869.15733960632</v>
      </c>
      <c r="J21" s="44">
        <f t="shared" si="5"/>
        <v>3833.4444727324985</v>
      </c>
      <c r="K21" s="45">
        <f t="shared" si="6"/>
        <v>3776.9263429225289</v>
      </c>
      <c r="L21" s="46">
        <f t="shared" si="7"/>
        <v>3873.6553964039526</v>
      </c>
      <c r="M21" s="44">
        <f t="shared" si="8"/>
        <v>4868.4744803702733</v>
      </c>
      <c r="N21" s="45">
        <f t="shared" si="9"/>
        <v>5665.3895143837935</v>
      </c>
      <c r="O21" s="46">
        <f t="shared" si="10"/>
        <v>7747.3107928079053</v>
      </c>
      <c r="P21" s="40"/>
      <c r="Q21" s="40"/>
      <c r="R21" s="40"/>
    </row>
    <row r="22" spans="1:18" x14ac:dyDescent="0.4">
      <c r="A22" s="9">
        <v>14</v>
      </c>
      <c r="B22" s="5" t="s">
        <v>52</v>
      </c>
      <c r="C22" s="47">
        <v>2</v>
      </c>
      <c r="D22" s="56">
        <v>1.27</v>
      </c>
      <c r="E22" s="57">
        <v>1.5</v>
      </c>
      <c r="F22" s="84">
        <v>2</v>
      </c>
      <c r="G22" s="22">
        <f t="shared" si="2"/>
        <v>137703.92026285929</v>
      </c>
      <c r="H22" s="22">
        <f t="shared" si="3"/>
        <v>137483.26632099916</v>
      </c>
      <c r="I22" s="22">
        <f t="shared" si="4"/>
        <v>145081.3067799827</v>
      </c>
      <c r="J22" s="44">
        <f t="shared" si="5"/>
        <v>3979.4987071436067</v>
      </c>
      <c r="K22" s="45">
        <f t="shared" si="6"/>
        <v>3946.8880283540429</v>
      </c>
      <c r="L22" s="46">
        <f t="shared" si="7"/>
        <v>4106.0747201881895</v>
      </c>
      <c r="M22" s="44">
        <f t="shared" si="8"/>
        <v>5053.9633580723803</v>
      </c>
      <c r="N22" s="45">
        <f t="shared" si="9"/>
        <v>5920.3320425310649</v>
      </c>
      <c r="O22" s="46">
        <f t="shared" si="10"/>
        <v>8212.1494403763791</v>
      </c>
      <c r="P22" s="40" t="s">
        <v>73</v>
      </c>
      <c r="Q22" s="40"/>
      <c r="R22" s="40"/>
    </row>
    <row r="23" spans="1:18" x14ac:dyDescent="0.4">
      <c r="A23" s="9">
        <v>15</v>
      </c>
      <c r="B23" s="5" t="s">
        <v>53</v>
      </c>
      <c r="C23" s="47">
        <v>1</v>
      </c>
      <c r="D23" s="56">
        <v>1.27</v>
      </c>
      <c r="E23" s="57">
        <v>1.5</v>
      </c>
      <c r="F23" s="84">
        <v>2</v>
      </c>
      <c r="G23" s="22">
        <f t="shared" si="2"/>
        <v>142950.43962487424</v>
      </c>
      <c r="H23" s="22">
        <f t="shared" si="3"/>
        <v>143670.01330544412</v>
      </c>
      <c r="I23" s="22">
        <f t="shared" si="4"/>
        <v>153786.18518678166</v>
      </c>
      <c r="J23" s="44">
        <f t="shared" si="5"/>
        <v>4131.1176078857789</v>
      </c>
      <c r="K23" s="45">
        <f t="shared" si="6"/>
        <v>4124.4979896299747</v>
      </c>
      <c r="L23" s="46">
        <f t="shared" si="7"/>
        <v>4352.4392033994809</v>
      </c>
      <c r="M23" s="44">
        <f t="shared" si="8"/>
        <v>5246.5193620149394</v>
      </c>
      <c r="N23" s="45">
        <f t="shared" si="9"/>
        <v>6186.7469844449624</v>
      </c>
      <c r="O23" s="46">
        <f t="shared" si="10"/>
        <v>8704.8784067989618</v>
      </c>
      <c r="P23" s="40" t="s">
        <v>74</v>
      </c>
      <c r="Q23" s="40"/>
      <c r="R23" s="40"/>
    </row>
    <row r="24" spans="1:18" x14ac:dyDescent="0.4">
      <c r="A24" s="9">
        <v>16</v>
      </c>
      <c r="B24" s="5" t="s">
        <v>54</v>
      </c>
      <c r="C24" s="47">
        <v>1</v>
      </c>
      <c r="D24" s="56">
        <v>1.27</v>
      </c>
      <c r="E24" s="57">
        <v>1.5</v>
      </c>
      <c r="F24" s="85">
        <v>2</v>
      </c>
      <c r="G24" s="22">
        <f t="shared" si="2"/>
        <v>148396.85137458195</v>
      </c>
      <c r="H24" s="22">
        <f t="shared" si="3"/>
        <v>150135.1639041891</v>
      </c>
      <c r="I24" s="22">
        <f t="shared" si="4"/>
        <v>163013.35629798856</v>
      </c>
      <c r="J24" s="44">
        <f t="shared" si="5"/>
        <v>4288.5131887462267</v>
      </c>
      <c r="K24" s="45">
        <f t="shared" si="6"/>
        <v>4310.1003991633233</v>
      </c>
      <c r="L24" s="46">
        <f t="shared" si="7"/>
        <v>4613.5855556034494</v>
      </c>
      <c r="M24" s="44">
        <f t="shared" si="8"/>
        <v>5446.4117497077077</v>
      </c>
      <c r="N24" s="45">
        <f t="shared" si="9"/>
        <v>6465.1505987449855</v>
      </c>
      <c r="O24" s="46">
        <f t="shared" si="10"/>
        <v>9227.1711112068988</v>
      </c>
      <c r="P24" s="40" t="s">
        <v>75</v>
      </c>
      <c r="Q24" s="40"/>
      <c r="R24" s="40"/>
    </row>
    <row r="25" spans="1:18" x14ac:dyDescent="0.4">
      <c r="A25" s="9">
        <v>17</v>
      </c>
      <c r="B25" s="5" t="s">
        <v>55</v>
      </c>
      <c r="C25" s="47">
        <v>1</v>
      </c>
      <c r="D25" s="56">
        <v>-1</v>
      </c>
      <c r="E25" s="57">
        <v>-1</v>
      </c>
      <c r="F25" s="84">
        <v>-1</v>
      </c>
      <c r="G25" s="22">
        <f t="shared" si="2"/>
        <v>143944.94583334448</v>
      </c>
      <c r="H25" s="22">
        <f t="shared" si="3"/>
        <v>145631.10898706343</v>
      </c>
      <c r="I25" s="22">
        <f t="shared" si="4"/>
        <v>158122.95560904889</v>
      </c>
      <c r="J25" s="44">
        <f t="shared" si="5"/>
        <v>4451.9055412374582</v>
      </c>
      <c r="K25" s="45">
        <f t="shared" si="6"/>
        <v>4504.0549171256725</v>
      </c>
      <c r="L25" s="46">
        <f t="shared" si="7"/>
        <v>4890.4006889396569</v>
      </c>
      <c r="M25" s="44">
        <f t="shared" si="8"/>
        <v>-4451.9055412374582</v>
      </c>
      <c r="N25" s="45">
        <f t="shared" si="9"/>
        <v>-4504.0549171256725</v>
      </c>
      <c r="O25" s="46">
        <f t="shared" si="10"/>
        <v>-4890.4006889396569</v>
      </c>
      <c r="P25" s="40"/>
      <c r="Q25" s="40"/>
      <c r="R25" s="40"/>
    </row>
    <row r="26" spans="1:18" x14ac:dyDescent="0.4">
      <c r="A26" s="9">
        <v>18</v>
      </c>
      <c r="B26" s="5" t="s">
        <v>56</v>
      </c>
      <c r="C26" s="47">
        <v>1</v>
      </c>
      <c r="D26" s="56">
        <v>1.27</v>
      </c>
      <c r="E26" s="57">
        <v>1.5</v>
      </c>
      <c r="F26" s="85">
        <v>2</v>
      </c>
      <c r="G26" s="22">
        <f t="shared" si="2"/>
        <v>149429.24826959491</v>
      </c>
      <c r="H26" s="22">
        <f t="shared" si="3"/>
        <v>152184.50889148129</v>
      </c>
      <c r="I26" s="22">
        <f t="shared" si="4"/>
        <v>167610.33294559183</v>
      </c>
      <c r="J26" s="44">
        <f t="shared" si="5"/>
        <v>4318.3483750003343</v>
      </c>
      <c r="K26" s="45">
        <f t="shared" si="6"/>
        <v>4368.9332696119027</v>
      </c>
      <c r="L26" s="46">
        <f t="shared" si="7"/>
        <v>4743.6886682714667</v>
      </c>
      <c r="M26" s="44">
        <f t="shared" si="8"/>
        <v>5484.3024362504248</v>
      </c>
      <c r="N26" s="45">
        <f t="shared" si="9"/>
        <v>6553.3999044178545</v>
      </c>
      <c r="O26" s="46">
        <f t="shared" si="10"/>
        <v>9487.3773365429333</v>
      </c>
      <c r="P26" s="40" t="s">
        <v>76</v>
      </c>
      <c r="Q26" s="40"/>
      <c r="R26" s="40"/>
    </row>
    <row r="27" spans="1:18" x14ac:dyDescent="0.4">
      <c r="A27" s="9">
        <v>19</v>
      </c>
      <c r="B27" s="5" t="s">
        <v>57</v>
      </c>
      <c r="C27" s="47">
        <v>1</v>
      </c>
      <c r="D27" s="56">
        <v>-1</v>
      </c>
      <c r="E27" s="57">
        <v>-1</v>
      </c>
      <c r="F27" s="84">
        <v>-1</v>
      </c>
      <c r="G27" s="22">
        <f t="shared" si="2"/>
        <v>144946.37082150707</v>
      </c>
      <c r="H27" s="22">
        <f t="shared" si="3"/>
        <v>147618.97362473686</v>
      </c>
      <c r="I27" s="22">
        <f t="shared" si="4"/>
        <v>162582.02295722408</v>
      </c>
      <c r="J27" s="44">
        <f t="shared" si="5"/>
        <v>4482.8774480878474</v>
      </c>
      <c r="K27" s="45">
        <f t="shared" si="6"/>
        <v>4565.5352667444386</v>
      </c>
      <c r="L27" s="46">
        <f t="shared" si="7"/>
        <v>5028.3099883677551</v>
      </c>
      <c r="M27" s="44">
        <f t="shared" si="8"/>
        <v>-4482.8774480878474</v>
      </c>
      <c r="N27" s="45">
        <f t="shared" si="9"/>
        <v>-4565.5352667444386</v>
      </c>
      <c r="O27" s="46">
        <f t="shared" si="10"/>
        <v>-5028.3099883677551</v>
      </c>
      <c r="P27" s="40" t="s">
        <v>77</v>
      </c>
      <c r="Q27" s="40"/>
      <c r="R27" s="40"/>
    </row>
    <row r="28" spans="1:18" x14ac:dyDescent="0.4">
      <c r="A28" s="9">
        <v>20</v>
      </c>
      <c r="B28" s="5" t="s">
        <v>58</v>
      </c>
      <c r="C28" s="47">
        <v>1</v>
      </c>
      <c r="D28" s="56">
        <v>-1</v>
      </c>
      <c r="E28" s="57">
        <v>-1</v>
      </c>
      <c r="F28" s="84">
        <v>-1</v>
      </c>
      <c r="G28" s="22">
        <f t="shared" si="2"/>
        <v>140597.97969686185</v>
      </c>
      <c r="H28" s="22">
        <f t="shared" si="3"/>
        <v>143190.40441599474</v>
      </c>
      <c r="I28" s="22">
        <f t="shared" si="4"/>
        <v>157704.56226850735</v>
      </c>
      <c r="J28" s="44">
        <f t="shared" si="5"/>
        <v>4348.3911246452117</v>
      </c>
      <c r="K28" s="45">
        <f t="shared" si="6"/>
        <v>4428.5692087421057</v>
      </c>
      <c r="L28" s="46">
        <f t="shared" si="7"/>
        <v>4877.460688716722</v>
      </c>
      <c r="M28" s="44">
        <f t="shared" si="8"/>
        <v>-4348.3911246452117</v>
      </c>
      <c r="N28" s="45">
        <f t="shared" si="9"/>
        <v>-4428.5692087421057</v>
      </c>
      <c r="O28" s="46">
        <f t="shared" si="10"/>
        <v>-4877.460688716722</v>
      </c>
      <c r="P28" s="40" t="s">
        <v>77</v>
      </c>
      <c r="Q28" s="40"/>
      <c r="R28" s="40"/>
    </row>
    <row r="29" spans="1:18" x14ac:dyDescent="0.4">
      <c r="A29" s="9">
        <v>21</v>
      </c>
      <c r="B29" s="86" t="s">
        <v>59</v>
      </c>
      <c r="C29" s="87">
        <v>1</v>
      </c>
      <c r="D29" s="88">
        <v>-1</v>
      </c>
      <c r="E29" s="59">
        <v>-1</v>
      </c>
      <c r="F29" s="84">
        <v>-1</v>
      </c>
      <c r="G29" s="22">
        <f t="shared" si="2"/>
        <v>136380.040305956</v>
      </c>
      <c r="H29" s="22">
        <f t="shared" si="3"/>
        <v>138894.69228351489</v>
      </c>
      <c r="I29" s="22">
        <f t="shared" si="4"/>
        <v>152973.42540045214</v>
      </c>
      <c r="J29" s="44">
        <f t="shared" si="5"/>
        <v>4217.9393909058554</v>
      </c>
      <c r="K29" s="45">
        <f t="shared" si="6"/>
        <v>4295.7121324798418</v>
      </c>
      <c r="L29" s="46">
        <f t="shared" si="7"/>
        <v>4731.1368680552205</v>
      </c>
      <c r="M29" s="44">
        <f t="shared" si="8"/>
        <v>-4217.9393909058554</v>
      </c>
      <c r="N29" s="45">
        <f t="shared" si="9"/>
        <v>-4295.7121324798418</v>
      </c>
      <c r="O29" s="46">
        <f t="shared" si="10"/>
        <v>-4731.1368680552205</v>
      </c>
      <c r="P29" s="40" t="s">
        <v>77</v>
      </c>
      <c r="Q29" s="40"/>
      <c r="R29" s="40"/>
    </row>
    <row r="30" spans="1:18" x14ac:dyDescent="0.4">
      <c r="A30" s="9">
        <v>22</v>
      </c>
      <c r="B30" s="86" t="s">
        <v>60</v>
      </c>
      <c r="C30" s="87">
        <v>1</v>
      </c>
      <c r="D30" s="88">
        <v>-1</v>
      </c>
      <c r="E30" s="59">
        <v>-1</v>
      </c>
      <c r="F30" s="84">
        <v>-1</v>
      </c>
      <c r="G30" s="22">
        <f t="shared" si="2"/>
        <v>132288.63909677733</v>
      </c>
      <c r="H30" s="22">
        <f t="shared" si="3"/>
        <v>134727.85151500945</v>
      </c>
      <c r="I30" s="22">
        <f t="shared" si="4"/>
        <v>148384.22263843857</v>
      </c>
      <c r="J30" s="44">
        <f t="shared" si="5"/>
        <v>4091.4012091786799</v>
      </c>
      <c r="K30" s="45">
        <f t="shared" si="6"/>
        <v>4166.8407685054462</v>
      </c>
      <c r="L30" s="46">
        <f t="shared" si="7"/>
        <v>4589.2027620135641</v>
      </c>
      <c r="M30" s="44">
        <f t="shared" si="8"/>
        <v>-4091.4012091786799</v>
      </c>
      <c r="N30" s="45">
        <f t="shared" si="9"/>
        <v>-4166.8407685054462</v>
      </c>
      <c r="O30" s="46">
        <f t="shared" si="10"/>
        <v>-4589.2027620135641</v>
      </c>
      <c r="P30" s="40" t="s">
        <v>77</v>
      </c>
      <c r="Q30" s="40"/>
      <c r="R30" s="40"/>
    </row>
    <row r="31" spans="1:18" x14ac:dyDescent="0.4">
      <c r="A31" s="9">
        <v>23</v>
      </c>
      <c r="B31" s="86" t="s">
        <v>61</v>
      </c>
      <c r="C31" s="87">
        <v>1</v>
      </c>
      <c r="D31" s="88">
        <v>1.27</v>
      </c>
      <c r="E31" s="59">
        <v>1.5</v>
      </c>
      <c r="F31" s="85">
        <v>2</v>
      </c>
      <c r="G31" s="22">
        <f t="shared" si="2"/>
        <v>137328.83624636455</v>
      </c>
      <c r="H31" s="22">
        <f t="shared" si="3"/>
        <v>140790.60483318486</v>
      </c>
      <c r="I31" s="22">
        <f t="shared" si="4"/>
        <v>157287.27599674489</v>
      </c>
      <c r="J31" s="44">
        <f t="shared" si="5"/>
        <v>3968.6591729033198</v>
      </c>
      <c r="K31" s="45">
        <f t="shared" si="6"/>
        <v>4041.8355454502835</v>
      </c>
      <c r="L31" s="46">
        <f t="shared" si="7"/>
        <v>4451.5266791531567</v>
      </c>
      <c r="M31" s="44">
        <f t="shared" si="8"/>
        <v>5040.1971495872158</v>
      </c>
      <c r="N31" s="45">
        <f t="shared" si="9"/>
        <v>6062.7533181754252</v>
      </c>
      <c r="O31" s="46">
        <f t="shared" si="10"/>
        <v>8903.0533583063134</v>
      </c>
      <c r="P31" s="40"/>
      <c r="Q31" s="40"/>
      <c r="R31" s="40"/>
    </row>
    <row r="32" spans="1:18" x14ac:dyDescent="0.4">
      <c r="A32" s="9">
        <v>24</v>
      </c>
      <c r="B32" s="86" t="s">
        <v>62</v>
      </c>
      <c r="C32" s="87">
        <v>1</v>
      </c>
      <c r="D32" s="88">
        <v>1.27</v>
      </c>
      <c r="E32" s="59">
        <v>1.5</v>
      </c>
      <c r="F32" s="84">
        <v>-1</v>
      </c>
      <c r="G32" s="22">
        <f t="shared" si="2"/>
        <v>142561.06490735104</v>
      </c>
      <c r="H32" s="22">
        <f t="shared" si="3"/>
        <v>147126.18205067818</v>
      </c>
      <c r="I32" s="22">
        <f t="shared" si="4"/>
        <v>152568.65771684254</v>
      </c>
      <c r="J32" s="44">
        <f t="shared" si="5"/>
        <v>4119.8650873909364</v>
      </c>
      <c r="K32" s="45">
        <f t="shared" si="6"/>
        <v>4223.718144995546</v>
      </c>
      <c r="L32" s="46">
        <f t="shared" si="7"/>
        <v>4718.6182799023463</v>
      </c>
      <c r="M32" s="44">
        <f t="shared" si="8"/>
        <v>5232.2286609864896</v>
      </c>
      <c r="N32" s="45">
        <f t="shared" si="9"/>
        <v>6335.577217493319</v>
      </c>
      <c r="O32" s="46">
        <f t="shared" si="10"/>
        <v>-4718.6182799023463</v>
      </c>
      <c r="P32" s="40" t="s">
        <v>78</v>
      </c>
      <c r="Q32" s="40"/>
      <c r="R32" s="40"/>
    </row>
    <row r="33" spans="1:18" x14ac:dyDescent="0.4">
      <c r="A33" s="9">
        <v>25</v>
      </c>
      <c r="B33" s="5" t="s">
        <v>63</v>
      </c>
      <c r="C33" s="47">
        <v>2</v>
      </c>
      <c r="D33" s="56">
        <v>1.27</v>
      </c>
      <c r="E33" s="57">
        <v>1.5</v>
      </c>
      <c r="F33" s="85">
        <v>2</v>
      </c>
      <c r="G33" s="22">
        <f t="shared" si="2"/>
        <v>147992.64148032112</v>
      </c>
      <c r="H33" s="22">
        <f t="shared" si="3"/>
        <v>153746.8602429587</v>
      </c>
      <c r="I33" s="22">
        <f t="shared" si="4"/>
        <v>161722.77717985309</v>
      </c>
      <c r="J33" s="44">
        <f t="shared" si="5"/>
        <v>4276.8319472205312</v>
      </c>
      <c r="K33" s="45">
        <f t="shared" si="6"/>
        <v>4413.7854615203451</v>
      </c>
      <c r="L33" s="46">
        <f t="shared" si="7"/>
        <v>4577.0597315052764</v>
      </c>
      <c r="M33" s="44">
        <f t="shared" si="8"/>
        <v>5431.5765729700752</v>
      </c>
      <c r="N33" s="45">
        <f t="shared" si="9"/>
        <v>6620.6781922805176</v>
      </c>
      <c r="O33" s="46">
        <f t="shared" si="10"/>
        <v>9154.1194630105529</v>
      </c>
      <c r="P33" s="40"/>
      <c r="Q33" s="40"/>
      <c r="R33" s="40"/>
    </row>
    <row r="34" spans="1:18" x14ac:dyDescent="0.4">
      <c r="A34" s="9">
        <v>26</v>
      </c>
      <c r="B34" s="5" t="s">
        <v>64</v>
      </c>
      <c r="C34" s="47">
        <v>1</v>
      </c>
      <c r="D34" s="56">
        <v>-1</v>
      </c>
      <c r="E34" s="57">
        <v>-1</v>
      </c>
      <c r="F34" s="84">
        <v>-1</v>
      </c>
      <c r="G34" s="22">
        <f t="shared" si="2"/>
        <v>143552.86223591148</v>
      </c>
      <c r="H34" s="22">
        <f t="shared" si="3"/>
        <v>149134.45443566993</v>
      </c>
      <c r="I34" s="22">
        <f t="shared" si="4"/>
        <v>156871.09386445751</v>
      </c>
      <c r="J34" s="44">
        <f t="shared" si="5"/>
        <v>4439.7792444096331</v>
      </c>
      <c r="K34" s="45">
        <f t="shared" si="6"/>
        <v>4612.405807288761</v>
      </c>
      <c r="L34" s="46">
        <f t="shared" si="7"/>
        <v>4851.6833153955922</v>
      </c>
      <c r="M34" s="44">
        <f t="shared" si="8"/>
        <v>-4439.7792444096331</v>
      </c>
      <c r="N34" s="45">
        <f t="shared" si="9"/>
        <v>-4612.405807288761</v>
      </c>
      <c r="O34" s="46">
        <f t="shared" si="10"/>
        <v>-4851.6833153955922</v>
      </c>
      <c r="P34" s="40" t="s">
        <v>79</v>
      </c>
      <c r="Q34" s="40"/>
      <c r="R34" s="40"/>
    </row>
    <row r="35" spans="1:18" x14ac:dyDescent="0.4">
      <c r="A35" s="9">
        <v>27</v>
      </c>
      <c r="B35" s="5" t="s">
        <v>37</v>
      </c>
      <c r="C35" s="47">
        <v>1</v>
      </c>
      <c r="D35" s="56">
        <v>1.27</v>
      </c>
      <c r="E35" s="57">
        <v>1.5</v>
      </c>
      <c r="F35" s="85">
        <v>2</v>
      </c>
      <c r="G35" s="22">
        <f t="shared" si="2"/>
        <v>149022.22628709971</v>
      </c>
      <c r="H35" s="22">
        <f t="shared" si="3"/>
        <v>155845.50488527509</v>
      </c>
      <c r="I35" s="22">
        <f t="shared" si="4"/>
        <v>166283.35949632496</v>
      </c>
      <c r="J35" s="44">
        <f t="shared" si="5"/>
        <v>4306.5858670773441</v>
      </c>
      <c r="K35" s="45">
        <f t="shared" si="6"/>
        <v>4474.0336330700975</v>
      </c>
      <c r="L35" s="46">
        <f t="shared" si="7"/>
        <v>4706.1328159337254</v>
      </c>
      <c r="M35" s="44">
        <f t="shared" si="8"/>
        <v>5469.3640511882268</v>
      </c>
      <c r="N35" s="45">
        <f t="shared" si="9"/>
        <v>6711.0504496051462</v>
      </c>
      <c r="O35" s="46">
        <f t="shared" si="10"/>
        <v>9412.2656318674508</v>
      </c>
      <c r="P35" s="40"/>
      <c r="Q35" s="40"/>
      <c r="R35" s="40"/>
    </row>
    <row r="36" spans="1:18" x14ac:dyDescent="0.4">
      <c r="A36" s="9">
        <v>28</v>
      </c>
      <c r="B36" s="5" t="s">
        <v>65</v>
      </c>
      <c r="C36" s="47">
        <v>1</v>
      </c>
      <c r="D36" s="56">
        <v>1.27</v>
      </c>
      <c r="E36" s="57">
        <v>1.5</v>
      </c>
      <c r="F36" s="85">
        <v>2</v>
      </c>
      <c r="G36" s="22">
        <f t="shared" si="2"/>
        <v>154699.97310863819</v>
      </c>
      <c r="H36" s="22">
        <f t="shared" si="3"/>
        <v>162858.55260511246</v>
      </c>
      <c r="I36" s="22">
        <f t="shared" si="4"/>
        <v>176260.36106610447</v>
      </c>
      <c r="J36" s="44">
        <f t="shared" si="5"/>
        <v>4470.6667886129908</v>
      </c>
      <c r="K36" s="45">
        <f t="shared" si="6"/>
        <v>4675.3651465582525</v>
      </c>
      <c r="L36" s="46">
        <f t="shared" si="7"/>
        <v>4988.5007848897485</v>
      </c>
      <c r="M36" s="44">
        <f t="shared" si="8"/>
        <v>5677.7468215384988</v>
      </c>
      <c r="N36" s="45">
        <f t="shared" si="9"/>
        <v>7013.0477198373792</v>
      </c>
      <c r="O36" s="46">
        <f t="shared" si="10"/>
        <v>9977.001569779497</v>
      </c>
      <c r="P36" s="40"/>
      <c r="Q36" s="40"/>
      <c r="R36" s="40"/>
    </row>
    <row r="37" spans="1:18" x14ac:dyDescent="0.4">
      <c r="A37" s="9">
        <v>29</v>
      </c>
      <c r="B37" s="5" t="s">
        <v>66</v>
      </c>
      <c r="C37" s="47">
        <v>1</v>
      </c>
      <c r="D37" s="56">
        <v>1.27</v>
      </c>
      <c r="E37" s="57">
        <v>1.5</v>
      </c>
      <c r="F37" s="85">
        <v>2</v>
      </c>
      <c r="G37" s="22">
        <f t="shared" si="2"/>
        <v>160594.04208407731</v>
      </c>
      <c r="H37" s="22">
        <f t="shared" si="3"/>
        <v>170187.18747234251</v>
      </c>
      <c r="I37" s="22">
        <f t="shared" si="4"/>
        <v>186835.98273007074</v>
      </c>
      <c r="J37" s="44">
        <f t="shared" si="5"/>
        <v>4640.9991932591456</v>
      </c>
      <c r="K37" s="45">
        <f t="shared" si="6"/>
        <v>4885.756578153374</v>
      </c>
      <c r="L37" s="46">
        <f t="shared" si="7"/>
        <v>5287.8108319831335</v>
      </c>
      <c r="M37" s="44">
        <f t="shared" si="8"/>
        <v>5894.0689754391151</v>
      </c>
      <c r="N37" s="45">
        <f t="shared" si="9"/>
        <v>7328.634867230061</v>
      </c>
      <c r="O37" s="46">
        <f t="shared" si="10"/>
        <v>10575.621663966267</v>
      </c>
      <c r="P37" s="40"/>
      <c r="Q37" s="40"/>
      <c r="R37" s="40"/>
    </row>
    <row r="38" spans="1:18" x14ac:dyDescent="0.4">
      <c r="A38" s="9">
        <v>30</v>
      </c>
      <c r="B38" s="5" t="s">
        <v>67</v>
      </c>
      <c r="C38" s="47">
        <v>1</v>
      </c>
      <c r="D38" s="56">
        <v>1.27</v>
      </c>
      <c r="E38" s="57">
        <v>1.5</v>
      </c>
      <c r="F38" s="85">
        <v>2</v>
      </c>
      <c r="G38" s="22">
        <f t="shared" si="2"/>
        <v>166712.67508748066</v>
      </c>
      <c r="H38" s="22">
        <f t="shared" si="3"/>
        <v>177845.61090859794</v>
      </c>
      <c r="I38" s="22">
        <f t="shared" si="4"/>
        <v>198046.14169387499</v>
      </c>
      <c r="J38" s="44">
        <f t="shared" si="5"/>
        <v>4817.8212625223196</v>
      </c>
      <c r="K38" s="45">
        <f t="shared" si="6"/>
        <v>5105.6156241702756</v>
      </c>
      <c r="L38" s="46">
        <f t="shared" si="7"/>
        <v>5605.0794819021221</v>
      </c>
      <c r="M38" s="44">
        <f t="shared" si="8"/>
        <v>6118.6330034033463</v>
      </c>
      <c r="N38" s="45">
        <f t="shared" si="9"/>
        <v>7658.4234362554134</v>
      </c>
      <c r="O38" s="46">
        <f t="shared" si="10"/>
        <v>11210.158963804244</v>
      </c>
      <c r="P38" s="40"/>
      <c r="Q38" s="40"/>
      <c r="R38" s="40"/>
    </row>
    <row r="39" spans="1:18" x14ac:dyDescent="0.4">
      <c r="A39" s="9">
        <v>31</v>
      </c>
      <c r="B39" s="5"/>
      <c r="C39" s="47"/>
      <c r="D39" s="56"/>
      <c r="E39" s="57"/>
      <c r="F39" s="84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>
        <f t="shared" si="5"/>
        <v>5001.3802526244199</v>
      </c>
      <c r="K39" s="45">
        <f t="shared" si="6"/>
        <v>5335.3683272579383</v>
      </c>
      <c r="L39" s="46">
        <f t="shared" si="7"/>
        <v>5941.3842508162497</v>
      </c>
      <c r="M39" s="44" t="str">
        <f t="shared" si="8"/>
        <v/>
      </c>
      <c r="N39" s="45" t="str">
        <f t="shared" si="9"/>
        <v/>
      </c>
      <c r="O39" s="46" t="str">
        <f t="shared" si="10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6"/>
      <c r="E40" s="57"/>
      <c r="F40" s="84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5"/>
        <v/>
      </c>
      <c r="K40" s="45" t="str">
        <f t="shared" si="6"/>
        <v/>
      </c>
      <c r="L40" s="46" t="str">
        <f t="shared" si="7"/>
        <v/>
      </c>
      <c r="M40" s="44" t="str">
        <f t="shared" si="8"/>
        <v/>
      </c>
      <c r="N40" s="45" t="str">
        <f t="shared" si="9"/>
        <v/>
      </c>
      <c r="O40" s="46" t="str">
        <f t="shared" si="10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6"/>
      <c r="E41" s="57"/>
      <c r="F41" s="84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5"/>
        <v/>
      </c>
      <c r="K41" s="45" t="str">
        <f t="shared" si="6"/>
        <v/>
      </c>
      <c r="L41" s="46" t="str">
        <f t="shared" si="7"/>
        <v/>
      </c>
      <c r="M41" s="44" t="str">
        <f t="shared" si="8"/>
        <v/>
      </c>
      <c r="N41" s="45" t="str">
        <f t="shared" si="9"/>
        <v/>
      </c>
      <c r="O41" s="46" t="str">
        <f t="shared" si="10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6"/>
      <c r="E42" s="59"/>
      <c r="F42" s="84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5"/>
        <v/>
      </c>
      <c r="K42" s="45" t="str">
        <f t="shared" si="6"/>
        <v/>
      </c>
      <c r="L42" s="46" t="str">
        <f t="shared" si="7"/>
        <v/>
      </c>
      <c r="M42" s="44" t="str">
        <f>IF(D42="","",J42*D42)</f>
        <v/>
      </c>
      <c r="N42" s="45" t="str">
        <f t="shared" si="9"/>
        <v/>
      </c>
      <c r="O42" s="46" t="str">
        <f t="shared" si="10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6"/>
      <c r="E43" s="59"/>
      <c r="F43" s="84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5"/>
        <v/>
      </c>
      <c r="K43" s="45" t="str">
        <f t="shared" si="6"/>
        <v/>
      </c>
      <c r="L43" s="46" t="str">
        <f t="shared" si="7"/>
        <v/>
      </c>
      <c r="M43" s="44" t="str">
        <f t="shared" si="8"/>
        <v/>
      </c>
      <c r="N43" s="45" t="str">
        <f t="shared" si="9"/>
        <v/>
      </c>
      <c r="O43" s="46" t="str">
        <f t="shared" si="10"/>
        <v/>
      </c>
    </row>
    <row r="44" spans="1:18" x14ac:dyDescent="0.4">
      <c r="A44" s="9">
        <v>36</v>
      </c>
      <c r="B44" s="5"/>
      <c r="C44" s="47"/>
      <c r="D44" s="56"/>
      <c r="E44" s="59"/>
      <c r="F44" s="84"/>
      <c r="G44" s="22" t="str">
        <f t="shared" ref="G44:G58" si="11">IF(D44="","",G43+M44)</f>
        <v/>
      </c>
      <c r="H44" s="22" t="str">
        <f t="shared" ref="H44:H58" si="12">IF(E44="","",H43+N44)</f>
        <v/>
      </c>
      <c r="I44" s="22" t="str">
        <f t="shared" ref="I44:I58" si="13">IF(F44="","",I43+O44)</f>
        <v/>
      </c>
      <c r="J44" s="44" t="str">
        <f>IF(G43="","",G43*0.03)</f>
        <v/>
      </c>
      <c r="K44" s="45" t="str">
        <f t="shared" si="6"/>
        <v/>
      </c>
      <c r="L44" s="46" t="str">
        <f t="shared" si="7"/>
        <v/>
      </c>
      <c r="M44" s="44" t="str">
        <f>IF(D44="","",J44*D44)</f>
        <v/>
      </c>
      <c r="N44" s="45" t="str">
        <f t="shared" si="9"/>
        <v/>
      </c>
      <c r="O44" s="46" t="str">
        <f t="shared" si="10"/>
        <v/>
      </c>
    </row>
    <row r="45" spans="1:18" x14ac:dyDescent="0.4">
      <c r="A45" s="9">
        <v>37</v>
      </c>
      <c r="B45" s="5"/>
      <c r="C45" s="47"/>
      <c r="D45" s="56"/>
      <c r="E45" s="57"/>
      <c r="F45" s="58"/>
      <c r="G45" s="22" t="str">
        <f t="shared" si="11"/>
        <v/>
      </c>
      <c r="H45" s="22" t="str">
        <f t="shared" si="12"/>
        <v/>
      </c>
      <c r="I45" s="22" t="str">
        <f t="shared" si="13"/>
        <v/>
      </c>
      <c r="J45" s="44" t="str">
        <f t="shared" si="5"/>
        <v/>
      </c>
      <c r="K45" s="45" t="str">
        <f t="shared" si="6"/>
        <v/>
      </c>
      <c r="L45" s="46" t="str">
        <f t="shared" si="7"/>
        <v/>
      </c>
      <c r="M45" s="44" t="str">
        <f t="shared" si="8"/>
        <v/>
      </c>
      <c r="N45" s="45" t="str">
        <f t="shared" si="9"/>
        <v/>
      </c>
      <c r="O45" s="46" t="str">
        <f t="shared" si="10"/>
        <v/>
      </c>
    </row>
    <row r="46" spans="1:18" x14ac:dyDescent="0.4">
      <c r="A46" s="9">
        <v>38</v>
      </c>
      <c r="B46" s="5"/>
      <c r="C46" s="47"/>
      <c r="D46" s="56"/>
      <c r="E46" s="57"/>
      <c r="F46" s="58"/>
      <c r="G46" s="22" t="str">
        <f t="shared" si="11"/>
        <v/>
      </c>
      <c r="H46" s="22" t="str">
        <f t="shared" si="12"/>
        <v/>
      </c>
      <c r="I46" s="22" t="str">
        <f t="shared" si="13"/>
        <v/>
      </c>
      <c r="J46" s="44" t="str">
        <f t="shared" si="5"/>
        <v/>
      </c>
      <c r="K46" s="45" t="str">
        <f t="shared" si="6"/>
        <v/>
      </c>
      <c r="L46" s="46" t="str">
        <f t="shared" si="7"/>
        <v/>
      </c>
      <c r="M46" s="44" t="str">
        <f t="shared" si="8"/>
        <v/>
      </c>
      <c r="N46" s="45" t="str">
        <f t="shared" si="9"/>
        <v/>
      </c>
      <c r="O46" s="46" t="str">
        <f t="shared" si="10"/>
        <v/>
      </c>
    </row>
    <row r="47" spans="1:18" x14ac:dyDescent="0.4">
      <c r="A47" s="9">
        <v>39</v>
      </c>
      <c r="B47" s="5"/>
      <c r="C47" s="47"/>
      <c r="D47" s="56"/>
      <c r="E47" s="57"/>
      <c r="F47" s="58"/>
      <c r="G47" s="22" t="str">
        <f t="shared" si="11"/>
        <v/>
      </c>
      <c r="H47" s="22" t="str">
        <f t="shared" si="12"/>
        <v/>
      </c>
      <c r="I47" s="22" t="str">
        <f t="shared" si="13"/>
        <v/>
      </c>
      <c r="J47" s="44" t="str">
        <f t="shared" si="5"/>
        <v/>
      </c>
      <c r="K47" s="45" t="str">
        <f t="shared" si="6"/>
        <v/>
      </c>
      <c r="L47" s="46" t="str">
        <f t="shared" si="7"/>
        <v/>
      </c>
      <c r="M47" s="44" t="str">
        <f t="shared" si="8"/>
        <v/>
      </c>
      <c r="N47" s="45" t="str">
        <f t="shared" si="9"/>
        <v/>
      </c>
      <c r="O47" s="46" t="str">
        <f t="shared" si="10"/>
        <v/>
      </c>
    </row>
    <row r="48" spans="1:18" x14ac:dyDescent="0.4">
      <c r="A48" s="9">
        <v>40</v>
      </c>
      <c r="B48" s="5"/>
      <c r="C48" s="47"/>
      <c r="D48" s="56"/>
      <c r="E48" s="57"/>
      <c r="F48" s="58"/>
      <c r="G48" s="22" t="str">
        <f t="shared" si="11"/>
        <v/>
      </c>
      <c r="H48" s="22" t="str">
        <f t="shared" si="12"/>
        <v/>
      </c>
      <c r="I48" s="22" t="str">
        <f t="shared" si="13"/>
        <v/>
      </c>
      <c r="J48" s="44" t="str">
        <f t="shared" si="5"/>
        <v/>
      </c>
      <c r="K48" s="45" t="str">
        <f t="shared" si="6"/>
        <v/>
      </c>
      <c r="L48" s="46" t="str">
        <f t="shared" si="7"/>
        <v/>
      </c>
      <c r="M48" s="44" t="str">
        <f t="shared" si="8"/>
        <v/>
      </c>
      <c r="N48" s="45" t="str">
        <f t="shared" si="9"/>
        <v/>
      </c>
      <c r="O48" s="46" t="str">
        <f t="shared" si="10"/>
        <v/>
      </c>
    </row>
    <row r="49" spans="1:15" x14ac:dyDescent="0.4">
      <c r="A49" s="9">
        <v>41</v>
      </c>
      <c r="B49" s="5"/>
      <c r="C49" s="47"/>
      <c r="D49" s="56"/>
      <c r="E49" s="57"/>
      <c r="F49" s="58"/>
      <c r="G49" s="22" t="str">
        <f t="shared" si="11"/>
        <v/>
      </c>
      <c r="H49" s="22" t="str">
        <f t="shared" si="12"/>
        <v/>
      </c>
      <c r="I49" s="22" t="str">
        <f t="shared" si="13"/>
        <v/>
      </c>
      <c r="J49" s="44" t="str">
        <f t="shared" si="5"/>
        <v/>
      </c>
      <c r="K49" s="45" t="str">
        <f t="shared" si="6"/>
        <v/>
      </c>
      <c r="L49" s="46" t="str">
        <f t="shared" si="7"/>
        <v/>
      </c>
      <c r="M49" s="44" t="str">
        <f t="shared" si="8"/>
        <v/>
      </c>
      <c r="N49" s="45" t="str">
        <f t="shared" si="9"/>
        <v/>
      </c>
      <c r="O49" s="46" t="str">
        <f t="shared" si="10"/>
        <v/>
      </c>
    </row>
    <row r="50" spans="1:15" x14ac:dyDescent="0.4">
      <c r="A50" s="9">
        <v>42</v>
      </c>
      <c r="B50" s="5"/>
      <c r="C50" s="47"/>
      <c r="D50" s="56"/>
      <c r="E50" s="57"/>
      <c r="F50" s="58"/>
      <c r="G50" s="22" t="str">
        <f t="shared" si="11"/>
        <v/>
      </c>
      <c r="H50" s="22" t="str">
        <f t="shared" si="12"/>
        <v/>
      </c>
      <c r="I50" s="22" t="str">
        <f t="shared" si="13"/>
        <v/>
      </c>
      <c r="J50" s="44" t="str">
        <f t="shared" si="5"/>
        <v/>
      </c>
      <c r="K50" s="45" t="str">
        <f t="shared" si="6"/>
        <v/>
      </c>
      <c r="L50" s="46" t="str">
        <f t="shared" si="7"/>
        <v/>
      </c>
      <c r="M50" s="44" t="str">
        <f t="shared" si="8"/>
        <v/>
      </c>
      <c r="N50" s="45" t="str">
        <f t="shared" si="9"/>
        <v/>
      </c>
      <c r="O50" s="46" t="str">
        <f t="shared" si="10"/>
        <v/>
      </c>
    </row>
    <row r="51" spans="1:15" x14ac:dyDescent="0.4">
      <c r="A51" s="9">
        <v>43</v>
      </c>
      <c r="B51" s="5"/>
      <c r="C51" s="47"/>
      <c r="D51" s="56"/>
      <c r="E51" s="57"/>
      <c r="F51" s="79"/>
      <c r="G51" s="22" t="str">
        <f t="shared" si="11"/>
        <v/>
      </c>
      <c r="H51" s="22" t="str">
        <f t="shared" si="12"/>
        <v/>
      </c>
      <c r="I51" s="22" t="str">
        <f t="shared" si="13"/>
        <v/>
      </c>
      <c r="J51" s="44" t="str">
        <f t="shared" si="5"/>
        <v/>
      </c>
      <c r="K51" s="45" t="str">
        <f t="shared" si="6"/>
        <v/>
      </c>
      <c r="L51" s="46" t="str">
        <f t="shared" si="7"/>
        <v/>
      </c>
      <c r="M51" s="44" t="str">
        <f t="shared" si="8"/>
        <v/>
      </c>
      <c r="N51" s="45" t="str">
        <f t="shared" si="9"/>
        <v/>
      </c>
      <c r="O51" s="46" t="str">
        <f t="shared" si="10"/>
        <v/>
      </c>
    </row>
    <row r="52" spans="1:15" x14ac:dyDescent="0.4">
      <c r="A52" s="9">
        <v>44</v>
      </c>
      <c r="B52" s="5"/>
      <c r="C52" s="47"/>
      <c r="D52" s="56"/>
      <c r="E52" s="57"/>
      <c r="F52" s="58"/>
      <c r="G52" s="22" t="str">
        <f t="shared" si="11"/>
        <v/>
      </c>
      <c r="H52" s="22" t="str">
        <f t="shared" si="12"/>
        <v/>
      </c>
      <c r="I52" s="22" t="str">
        <f t="shared" si="13"/>
        <v/>
      </c>
      <c r="J52" s="44" t="str">
        <f t="shared" si="5"/>
        <v/>
      </c>
      <c r="K52" s="45" t="str">
        <f t="shared" si="6"/>
        <v/>
      </c>
      <c r="L52" s="46" t="str">
        <f t="shared" si="7"/>
        <v/>
      </c>
      <c r="M52" s="44" t="str">
        <f t="shared" si="8"/>
        <v/>
      </c>
      <c r="N52" s="45" t="str">
        <f t="shared" si="9"/>
        <v/>
      </c>
      <c r="O52" s="46" t="str">
        <f t="shared" si="10"/>
        <v/>
      </c>
    </row>
    <row r="53" spans="1:15" x14ac:dyDescent="0.4">
      <c r="A53" s="9">
        <v>45</v>
      </c>
      <c r="B53" s="5"/>
      <c r="C53" s="47"/>
      <c r="D53" s="56"/>
      <c r="E53" s="57"/>
      <c r="F53" s="58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 t="str">
        <f t="shared" si="5"/>
        <v/>
      </c>
      <c r="K53" s="45" t="str">
        <f t="shared" si="6"/>
        <v/>
      </c>
      <c r="L53" s="46" t="str">
        <f t="shared" si="7"/>
        <v/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 x14ac:dyDescent="0.4">
      <c r="A54" s="9">
        <v>46</v>
      </c>
      <c r="B54" s="5"/>
      <c r="C54" s="47"/>
      <c r="D54" s="56"/>
      <c r="E54" s="57"/>
      <c r="F54" s="58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 x14ac:dyDescent="0.4">
      <c r="A55" s="9">
        <v>47</v>
      </c>
      <c r="B55" s="5"/>
      <c r="C55" s="47"/>
      <c r="D55" s="56"/>
      <c r="E55" s="57"/>
      <c r="F55" s="58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 x14ac:dyDescent="0.4">
      <c r="A56" s="9">
        <v>48</v>
      </c>
      <c r="B56" s="5"/>
      <c r="C56" s="47"/>
      <c r="D56" s="56"/>
      <c r="E56" s="57"/>
      <c r="F56" s="58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 x14ac:dyDescent="0.4">
      <c r="A57" s="9">
        <v>49</v>
      </c>
      <c r="B57" s="5"/>
      <c r="C57" s="47"/>
      <c r="D57" s="56"/>
      <c r="E57" s="57"/>
      <c r="F57" s="58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9.5" thickBot="1" x14ac:dyDescent="0.45">
      <c r="A58" s="9">
        <v>50</v>
      </c>
      <c r="B58" s="6"/>
      <c r="C58" s="51"/>
      <c r="D58" s="60"/>
      <c r="E58" s="61"/>
      <c r="F58" s="62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9.5" thickBot="1" x14ac:dyDescent="0.45">
      <c r="A59" s="9"/>
      <c r="B59" s="97" t="s">
        <v>5</v>
      </c>
      <c r="C59" s="98"/>
      <c r="D59" s="7">
        <f>COUNTIF(D9:D58,1.27)</f>
        <v>21</v>
      </c>
      <c r="E59" s="7">
        <f>COUNTIF(E9:E58,1.5)</f>
        <v>20</v>
      </c>
      <c r="F59" s="8">
        <f>COUNTIF(F9:F58,2)</f>
        <v>18</v>
      </c>
      <c r="G59" s="69">
        <f>M59+G8</f>
        <v>166712.67508748063</v>
      </c>
      <c r="H59" s="70">
        <f>N59+H8</f>
        <v>177845.61090859794</v>
      </c>
      <c r="I59" s="71">
        <f>O59+I8</f>
        <v>198046.14169387499</v>
      </c>
      <c r="J59" s="66" t="s">
        <v>30</v>
      </c>
      <c r="K59" s="67" t="e">
        <f>B58-B9</f>
        <v>#VALUE!</v>
      </c>
      <c r="L59" s="68" t="s">
        <v>31</v>
      </c>
      <c r="M59" s="80">
        <f>SUM(M9:M58)</f>
        <v>66712.675087480646</v>
      </c>
      <c r="N59" s="81">
        <f>SUM(N9:N58)</f>
        <v>77845.610908597941</v>
      </c>
      <c r="O59" s="82">
        <f>SUM(O9:O58)</f>
        <v>98046.14169387499</v>
      </c>
    </row>
    <row r="60" spans="1:15" ht="19.5" thickBot="1" x14ac:dyDescent="0.45">
      <c r="A60" s="9"/>
      <c r="B60" s="91" t="s">
        <v>6</v>
      </c>
      <c r="C60" s="92"/>
      <c r="D60" s="7">
        <f>COUNTIF(D9:D58,-1)</f>
        <v>9</v>
      </c>
      <c r="E60" s="7">
        <f>COUNTIF(E9:E58,-1)</f>
        <v>10</v>
      </c>
      <c r="F60" s="8">
        <f>COUNTIF(F9:F58,-1)</f>
        <v>12</v>
      </c>
      <c r="G60" s="89" t="s">
        <v>29</v>
      </c>
      <c r="H60" s="90"/>
      <c r="I60" s="96"/>
      <c r="J60" s="89" t="s">
        <v>32</v>
      </c>
      <c r="K60" s="90"/>
      <c r="L60" s="96"/>
      <c r="M60" s="9"/>
      <c r="N60" s="3"/>
      <c r="O60" s="4"/>
    </row>
    <row r="61" spans="1:15" ht="19.5" thickBot="1" x14ac:dyDescent="0.45">
      <c r="A61" s="9"/>
      <c r="B61" s="91" t="s">
        <v>34</v>
      </c>
      <c r="C61" s="92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5">
        <f>G59/G8</f>
        <v>1.6671267508748062</v>
      </c>
      <c r="H61" s="76">
        <f>H59/H8</f>
        <v>1.7784561090859794</v>
      </c>
      <c r="I61" s="77">
        <f>I59/I8</f>
        <v>1.98046141693875</v>
      </c>
      <c r="J61" s="64" t="e">
        <f>(G61-100%)*30/K59</f>
        <v>#VALUE!</v>
      </c>
      <c r="K61" s="64" t="e">
        <f>(H61-100%)*30/K59</f>
        <v>#VALUE!</v>
      </c>
      <c r="L61" s="65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89" t="s">
        <v>4</v>
      </c>
      <c r="C62" s="90"/>
      <c r="D62" s="78">
        <f>D59/(D59+D60+D61)</f>
        <v>0.7</v>
      </c>
      <c r="E62" s="73">
        <f>E59/(E59+E60+E61)</f>
        <v>0.66666666666666663</v>
      </c>
      <c r="F62" s="74">
        <f>F59/(F59+F60+F61)</f>
        <v>0.6</v>
      </c>
    </row>
    <row r="64" spans="1:15" x14ac:dyDescent="0.4">
      <c r="D64" s="72"/>
      <c r="E64" s="72"/>
      <c r="F64" s="72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33"/>
  <sheetViews>
    <sheetView zoomScaleNormal="100" workbookViewId="0">
      <selection activeCell="V249" sqref="V249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1" ht="17.25" customHeight="1" x14ac:dyDescent="0.4">
      <c r="A1" s="53">
        <v>1</v>
      </c>
    </row>
    <row r="40" spans="1:1" x14ac:dyDescent="0.4">
      <c r="A40" s="53">
        <v>2</v>
      </c>
    </row>
    <row r="79" spans="1:1" x14ac:dyDescent="0.4">
      <c r="A79" s="53">
        <v>3</v>
      </c>
    </row>
    <row r="118" spans="1:1" x14ac:dyDescent="0.4">
      <c r="A118" s="53">
        <v>4</v>
      </c>
    </row>
    <row r="157" spans="1:1" x14ac:dyDescent="0.4">
      <c r="A157" s="53">
        <v>5</v>
      </c>
    </row>
    <row r="196" spans="1:1" x14ac:dyDescent="0.4">
      <c r="A196" s="53">
        <v>6</v>
      </c>
    </row>
    <row r="235" spans="1:1" x14ac:dyDescent="0.4">
      <c r="A235" s="53">
        <v>7</v>
      </c>
    </row>
    <row r="274" spans="1:1" x14ac:dyDescent="0.4">
      <c r="A274" s="53">
        <v>8</v>
      </c>
    </row>
    <row r="314" spans="1:1" x14ac:dyDescent="0.4">
      <c r="A314" s="53">
        <v>9</v>
      </c>
    </row>
    <row r="353" spans="1:1" x14ac:dyDescent="0.4">
      <c r="A353" s="53">
        <v>10</v>
      </c>
    </row>
    <row r="392" spans="1:1" x14ac:dyDescent="0.4">
      <c r="A392" s="53">
        <v>11</v>
      </c>
    </row>
    <row r="431" spans="1:1" x14ac:dyDescent="0.4">
      <c r="A431" s="53">
        <v>12</v>
      </c>
    </row>
    <row r="470" spans="1:1" x14ac:dyDescent="0.4">
      <c r="A470" s="53">
        <v>13</v>
      </c>
    </row>
    <row r="509" spans="1:1" x14ac:dyDescent="0.4">
      <c r="A509" s="53">
        <v>14</v>
      </c>
    </row>
    <row r="548" spans="1:1" x14ac:dyDescent="0.4">
      <c r="A548" s="53">
        <v>15</v>
      </c>
    </row>
    <row r="587" spans="1:1" x14ac:dyDescent="0.4">
      <c r="A587" s="53">
        <v>16</v>
      </c>
    </row>
    <row r="626" spans="1:1" x14ac:dyDescent="0.4">
      <c r="A626" s="53">
        <v>17</v>
      </c>
    </row>
    <row r="665" spans="1:1" x14ac:dyDescent="0.4">
      <c r="A665" s="53">
        <v>18</v>
      </c>
    </row>
    <row r="704" spans="1:1" x14ac:dyDescent="0.4">
      <c r="A704" s="53">
        <v>19</v>
      </c>
    </row>
    <row r="743" spans="1:1" x14ac:dyDescent="0.4">
      <c r="A743" s="53">
        <v>20</v>
      </c>
    </row>
    <row r="782" spans="1:1" x14ac:dyDescent="0.4">
      <c r="A782" s="53">
        <v>21</v>
      </c>
    </row>
    <row r="821" spans="1:1" x14ac:dyDescent="0.4">
      <c r="A821" s="53">
        <v>22</v>
      </c>
    </row>
    <row r="860" spans="1:1" x14ac:dyDescent="0.4">
      <c r="A860" s="53">
        <v>23</v>
      </c>
    </row>
    <row r="899" spans="1:1" x14ac:dyDescent="0.4">
      <c r="A899" s="53">
        <v>24</v>
      </c>
    </row>
    <row r="938" spans="1:1" x14ac:dyDescent="0.4">
      <c r="A938" s="53">
        <v>25</v>
      </c>
    </row>
    <row r="977" spans="1:1" x14ac:dyDescent="0.4">
      <c r="A977" s="53">
        <v>26</v>
      </c>
    </row>
    <row r="1016" spans="1:1" ht="12.75" customHeight="1" x14ac:dyDescent="0.4">
      <c r="A1016" s="53">
        <v>27</v>
      </c>
    </row>
    <row r="1017" spans="1:1" ht="15" customHeight="1" x14ac:dyDescent="0.4"/>
    <row r="1018" spans="1:1" ht="15" customHeight="1" x14ac:dyDescent="0.4"/>
    <row r="1019" spans="1:1" ht="15" customHeight="1" x14ac:dyDescent="0.4"/>
    <row r="1055" spans="1:1" x14ac:dyDescent="0.4">
      <c r="A1055" s="53">
        <v>28</v>
      </c>
    </row>
    <row r="1094" spans="1:1" x14ac:dyDescent="0.4">
      <c r="A1094" s="53">
        <v>29</v>
      </c>
    </row>
    <row r="1133" spans="1:1" x14ac:dyDescent="0.4">
      <c r="A1133" s="53">
        <v>30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16" zoomScale="145" zoomScaleSheetLayoutView="100" workbookViewId="0">
      <selection activeCell="O21" sqref="O21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25</v>
      </c>
    </row>
    <row r="2" spans="1:10" x14ac:dyDescent="0.4">
      <c r="A2" s="99" t="s">
        <v>80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x14ac:dyDescent="0.4">
      <c r="A3" s="100"/>
      <c r="B3" s="100"/>
      <c r="C3" s="100"/>
      <c r="D3" s="100"/>
      <c r="E3" s="100"/>
      <c r="F3" s="100"/>
      <c r="G3" s="100"/>
      <c r="H3" s="100"/>
      <c r="I3" s="100"/>
      <c r="J3" s="100"/>
    </row>
    <row r="4" spans="1:10" x14ac:dyDescent="0.4">
      <c r="A4" s="100"/>
      <c r="B4" s="100"/>
      <c r="C4" s="100"/>
      <c r="D4" s="100"/>
      <c r="E4" s="100"/>
      <c r="F4" s="100"/>
      <c r="G4" s="100"/>
      <c r="H4" s="100"/>
      <c r="I4" s="100"/>
      <c r="J4" s="100"/>
    </row>
    <row r="5" spans="1:10" x14ac:dyDescent="0.4">
      <c r="A5" s="100"/>
      <c r="B5" s="100"/>
      <c r="C5" s="100"/>
      <c r="D5" s="100"/>
      <c r="E5" s="100"/>
      <c r="F5" s="100"/>
      <c r="G5" s="100"/>
      <c r="H5" s="100"/>
      <c r="I5" s="100"/>
      <c r="J5" s="100"/>
    </row>
    <row r="6" spans="1:10" x14ac:dyDescent="0.4">
      <c r="A6" s="100"/>
      <c r="B6" s="100"/>
      <c r="C6" s="100"/>
      <c r="D6" s="100"/>
      <c r="E6" s="100"/>
      <c r="F6" s="100"/>
      <c r="G6" s="100"/>
      <c r="H6" s="100"/>
      <c r="I6" s="100"/>
      <c r="J6" s="100"/>
    </row>
    <row r="7" spans="1:10" x14ac:dyDescent="0.4">
      <c r="A7" s="100"/>
      <c r="B7" s="100"/>
      <c r="C7" s="100"/>
      <c r="D7" s="100"/>
      <c r="E7" s="100"/>
      <c r="F7" s="100"/>
      <c r="G7" s="100"/>
      <c r="H7" s="100"/>
      <c r="I7" s="100"/>
      <c r="J7" s="100"/>
    </row>
    <row r="8" spans="1:10" x14ac:dyDescent="0.4">
      <c r="A8" s="100"/>
      <c r="B8" s="100"/>
      <c r="C8" s="100"/>
      <c r="D8" s="100"/>
      <c r="E8" s="100"/>
      <c r="F8" s="100"/>
      <c r="G8" s="100"/>
      <c r="H8" s="100"/>
      <c r="I8" s="100"/>
      <c r="J8" s="100"/>
    </row>
    <row r="9" spans="1:10" x14ac:dyDescent="0.4">
      <c r="A9" s="100"/>
      <c r="B9" s="100"/>
      <c r="C9" s="100"/>
      <c r="D9" s="100"/>
      <c r="E9" s="100"/>
      <c r="F9" s="100"/>
      <c r="G9" s="100"/>
      <c r="H9" s="100"/>
      <c r="I9" s="100"/>
      <c r="J9" s="100"/>
    </row>
    <row r="11" spans="1:10" x14ac:dyDescent="0.4">
      <c r="A11" s="52" t="s">
        <v>26</v>
      </c>
    </row>
    <row r="12" spans="1:10" x14ac:dyDescent="0.4">
      <c r="A12" s="101" t="s">
        <v>81</v>
      </c>
      <c r="B12" s="102"/>
      <c r="C12" s="102"/>
      <c r="D12" s="102"/>
      <c r="E12" s="102"/>
      <c r="F12" s="102"/>
      <c r="G12" s="102"/>
      <c r="H12" s="102"/>
      <c r="I12" s="102"/>
      <c r="J12" s="102"/>
    </row>
    <row r="13" spans="1:10" x14ac:dyDescent="0.4">
      <c r="A13" s="102"/>
      <c r="B13" s="102"/>
      <c r="C13" s="102"/>
      <c r="D13" s="102"/>
      <c r="E13" s="102"/>
      <c r="F13" s="102"/>
      <c r="G13" s="102"/>
      <c r="H13" s="102"/>
      <c r="I13" s="102"/>
      <c r="J13" s="102"/>
    </row>
    <row r="14" spans="1:10" x14ac:dyDescent="0.4">
      <c r="A14" s="102"/>
      <c r="B14" s="102"/>
      <c r="C14" s="102"/>
      <c r="D14" s="102"/>
      <c r="E14" s="102"/>
      <c r="F14" s="102"/>
      <c r="G14" s="102"/>
      <c r="H14" s="102"/>
      <c r="I14" s="102"/>
      <c r="J14" s="102"/>
    </row>
    <row r="15" spans="1:10" x14ac:dyDescent="0.4">
      <c r="A15" s="102"/>
      <c r="B15" s="102"/>
      <c r="C15" s="102"/>
      <c r="D15" s="102"/>
      <c r="E15" s="102"/>
      <c r="F15" s="102"/>
      <c r="G15" s="102"/>
      <c r="H15" s="102"/>
      <c r="I15" s="102"/>
      <c r="J15" s="102"/>
    </row>
    <row r="16" spans="1:10" x14ac:dyDescent="0.4">
      <c r="A16" s="102"/>
      <c r="B16" s="102"/>
      <c r="C16" s="102"/>
      <c r="D16" s="102"/>
      <c r="E16" s="102"/>
      <c r="F16" s="102"/>
      <c r="G16" s="102"/>
      <c r="H16" s="102"/>
      <c r="I16" s="102"/>
      <c r="J16" s="102"/>
    </row>
    <row r="17" spans="1:10" x14ac:dyDescent="0.4">
      <c r="A17" s="102"/>
      <c r="B17" s="102"/>
      <c r="C17" s="102"/>
      <c r="D17" s="102"/>
      <c r="E17" s="102"/>
      <c r="F17" s="102"/>
      <c r="G17" s="102"/>
      <c r="H17" s="102"/>
      <c r="I17" s="102"/>
      <c r="J17" s="102"/>
    </row>
    <row r="18" spans="1:10" x14ac:dyDescent="0.4">
      <c r="A18" s="102"/>
      <c r="B18" s="102"/>
      <c r="C18" s="102"/>
      <c r="D18" s="102"/>
      <c r="E18" s="102"/>
      <c r="F18" s="102"/>
      <c r="G18" s="102"/>
      <c r="H18" s="102"/>
      <c r="I18" s="102"/>
      <c r="J18" s="102"/>
    </row>
    <row r="19" spans="1:10" x14ac:dyDescent="0.4">
      <c r="A19" s="102"/>
      <c r="B19" s="102"/>
      <c r="C19" s="102"/>
      <c r="D19" s="102"/>
      <c r="E19" s="102"/>
      <c r="F19" s="102"/>
      <c r="G19" s="102"/>
      <c r="H19" s="102"/>
      <c r="I19" s="102"/>
      <c r="J19" s="102"/>
    </row>
    <row r="21" spans="1:10" x14ac:dyDescent="0.4">
      <c r="A21" s="52" t="s">
        <v>27</v>
      </c>
    </row>
    <row r="22" spans="1:10" x14ac:dyDescent="0.4">
      <c r="A22" s="101" t="s">
        <v>82</v>
      </c>
      <c r="B22" s="101"/>
      <c r="C22" s="101"/>
      <c r="D22" s="101"/>
      <c r="E22" s="101"/>
      <c r="F22" s="101"/>
      <c r="G22" s="101"/>
      <c r="H22" s="101"/>
      <c r="I22" s="101"/>
      <c r="J22" s="101"/>
    </row>
    <row r="23" spans="1:10" x14ac:dyDescent="0.4">
      <c r="A23" s="101"/>
      <c r="B23" s="101"/>
      <c r="C23" s="101"/>
      <c r="D23" s="101"/>
      <c r="E23" s="101"/>
      <c r="F23" s="101"/>
      <c r="G23" s="101"/>
      <c r="H23" s="101"/>
      <c r="I23" s="101"/>
      <c r="J23" s="101"/>
    </row>
    <row r="24" spans="1:10" x14ac:dyDescent="0.4">
      <c r="A24" s="101"/>
      <c r="B24" s="101"/>
      <c r="C24" s="101"/>
      <c r="D24" s="101"/>
      <c r="E24" s="101"/>
      <c r="F24" s="101"/>
      <c r="G24" s="101"/>
      <c r="H24" s="101"/>
      <c r="I24" s="101"/>
      <c r="J24" s="101"/>
    </row>
    <row r="25" spans="1:10" x14ac:dyDescent="0.4">
      <c r="A25" s="101"/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0" x14ac:dyDescent="0.4">
      <c r="A26" s="101"/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0" x14ac:dyDescent="0.4">
      <c r="A27" s="101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0" x14ac:dyDescent="0.4">
      <c r="A28" s="101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0" x14ac:dyDescent="0.4">
      <c r="A29" s="101"/>
      <c r="B29" s="101"/>
      <c r="C29" s="101"/>
      <c r="D29" s="101"/>
      <c r="E29" s="101"/>
      <c r="F29" s="101"/>
      <c r="G29" s="101"/>
      <c r="H29" s="101"/>
      <c r="I29" s="101"/>
      <c r="J29" s="101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M12" sqref="M12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 t="s">
        <v>36</v>
      </c>
      <c r="C4" s="37"/>
      <c r="D4" s="38" t="s">
        <v>37</v>
      </c>
      <c r="E4" s="37"/>
      <c r="F4" s="38"/>
      <c r="G4" s="37"/>
      <c r="H4" s="38" t="s">
        <v>83</v>
      </c>
    </row>
    <row r="5" spans="1:8" x14ac:dyDescent="0.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髙木清</cp:lastModifiedBy>
  <dcterms:created xsi:type="dcterms:W3CDTF">2020-09-18T03:10:57Z</dcterms:created>
  <dcterms:modified xsi:type="dcterms:W3CDTF">2021-02-15T01:47:31Z</dcterms:modified>
</cp:coreProperties>
</file>