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workbookPr defaultThemeVersion="166925"/>
  <mc:AlternateContent xmlns:mc="http://schemas.openxmlformats.org/markup-compatibility/2006">
    <mc:Choice Requires="x15">
      <x15ac:absPath xmlns:x15ac="http://schemas.microsoft.com/office/spreadsheetml/2010/11/ac" url="C:\Users\user\Documents\CMA\"/>
    </mc:Choice>
  </mc:AlternateContent>
  <xr:revisionPtr revIDLastSave="0" documentId="8_{05ADB157-D8DE-4977-995D-C378FB24C144}" xr6:coauthVersionLast="46" xr6:coauthVersionMax="46" xr10:uidLastSave="{00000000-0000-0000-0000-000000000000}"/>
  <bookViews>
    <workbookView xWindow="108" yWindow="300" windowWidth="18156" windowHeight="11676" xr2:uid="{00000000-000D-0000-FFFF-FFFF00000000}"/>
  </bookViews>
  <sheets>
    <sheet name="検証シート (€$ D)" sheetId="8" r:id="rId1"/>
    <sheet name="画像 (€$ D)" sheetId="13" r:id="rId2"/>
    <sheet name="気づき (€$ D)" sheetId="12" r:id="rId3"/>
    <sheet name="検証シート (€$ 4H)" sheetId="1" r:id="rId4"/>
    <sheet name="画像 (€$ 4H)" sheetId="10" r:id="rId5"/>
    <sheet name="気づき (€$ 4H)" sheetId="11" r:id="rId6"/>
    <sheet name="検証シート (€$ 1H)" sheetId="9" r:id="rId7"/>
    <sheet name="画像 (€$ 1H)" sheetId="6" r:id="rId8"/>
    <sheet name="気づき (€$ 1H)" sheetId="5" r:id="rId9"/>
    <sheet name="検証シート (2)" sheetId="7" r:id="rId10"/>
    <sheet name="検証終了通貨" sheetId="2"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25" i="1" l="1"/>
  <c r="I46" i="9"/>
  <c r="G49" i="9"/>
  <c r="G21" i="9"/>
  <c r="M16" i="9"/>
  <c r="O12" i="9"/>
  <c r="I12" i="9" s="1"/>
  <c r="L13" i="9" s="1"/>
  <c r="G11" i="9"/>
  <c r="F61" i="9"/>
  <c r="E61" i="9"/>
  <c r="D61" i="9"/>
  <c r="F60" i="9"/>
  <c r="E60" i="9"/>
  <c r="D60" i="9"/>
  <c r="K59" i="9"/>
  <c r="F59" i="9"/>
  <c r="E59" i="9"/>
  <c r="D59" i="9"/>
  <c r="O58" i="9"/>
  <c r="N58" i="9"/>
  <c r="M58" i="9"/>
  <c r="I58" i="9"/>
  <c r="H58" i="9"/>
  <c r="G58" i="9"/>
  <c r="O57" i="9"/>
  <c r="I57" i="9" s="1"/>
  <c r="L58" i="9" s="1"/>
  <c r="N57" i="9"/>
  <c r="H57" i="9" s="1"/>
  <c r="K58" i="9" s="1"/>
  <c r="M57" i="9"/>
  <c r="G57" i="9"/>
  <c r="J58" i="9" s="1"/>
  <c r="O56" i="9"/>
  <c r="N56" i="9"/>
  <c r="M56" i="9"/>
  <c r="G56" i="9" s="1"/>
  <c r="J57" i="9" s="1"/>
  <c r="I56" i="9"/>
  <c r="L57" i="9" s="1"/>
  <c r="H56" i="9"/>
  <c r="K57" i="9" s="1"/>
  <c r="O55" i="9"/>
  <c r="I55" i="9" s="1"/>
  <c r="L56" i="9" s="1"/>
  <c r="N55" i="9"/>
  <c r="M55" i="9"/>
  <c r="G55" i="9" s="1"/>
  <c r="J56" i="9" s="1"/>
  <c r="H55" i="9"/>
  <c r="K56" i="9" s="1"/>
  <c r="O54" i="9"/>
  <c r="N54" i="9"/>
  <c r="H54" i="9" s="1"/>
  <c r="K55" i="9" s="1"/>
  <c r="M54" i="9"/>
  <c r="G54" i="9" s="1"/>
  <c r="J55" i="9" s="1"/>
  <c r="I54" i="9"/>
  <c r="L55" i="9" s="1"/>
  <c r="O53" i="9"/>
  <c r="I53" i="9" s="1"/>
  <c r="L54" i="9" s="1"/>
  <c r="N53" i="9"/>
  <c r="H53" i="9" s="1"/>
  <c r="K54" i="9" s="1"/>
  <c r="M53" i="9"/>
  <c r="G53" i="9" s="1"/>
  <c r="J54" i="9" s="1"/>
  <c r="O52" i="9"/>
  <c r="N52" i="9"/>
  <c r="M52" i="9"/>
  <c r="G52" i="9" s="1"/>
  <c r="J53" i="9" s="1"/>
  <c r="I52" i="9"/>
  <c r="L53" i="9" s="1"/>
  <c r="H52" i="9"/>
  <c r="K53" i="9" s="1"/>
  <c r="N49" i="9"/>
  <c r="M49" i="9"/>
  <c r="H49" i="9"/>
  <c r="K50" i="9" s="1"/>
  <c r="N50" i="9" s="1"/>
  <c r="J50" i="9"/>
  <c r="M50" i="9" s="1"/>
  <c r="G50" i="9" s="1"/>
  <c r="N48" i="9"/>
  <c r="H48" i="9" s="1"/>
  <c r="K49" i="9" s="1"/>
  <c r="M48" i="9"/>
  <c r="G48" i="9" s="1"/>
  <c r="J49" i="9" s="1"/>
  <c r="N47" i="9"/>
  <c r="H47" i="9" s="1"/>
  <c r="K48" i="9" s="1"/>
  <c r="M47" i="9"/>
  <c r="G47" i="9" s="1"/>
  <c r="J48" i="9" s="1"/>
  <c r="O46" i="9"/>
  <c r="N46" i="9"/>
  <c r="M46" i="9"/>
  <c r="L47" i="9"/>
  <c r="O47" i="9" s="1"/>
  <c r="I47" i="9" s="1"/>
  <c r="H46" i="9"/>
  <c r="K47" i="9" s="1"/>
  <c r="G46" i="9"/>
  <c r="J47" i="9" s="1"/>
  <c r="O45" i="9"/>
  <c r="N45" i="9"/>
  <c r="H45" i="9" s="1"/>
  <c r="K46" i="9" s="1"/>
  <c r="M45" i="9"/>
  <c r="I45" i="9"/>
  <c r="L46" i="9" s="1"/>
  <c r="G45" i="9"/>
  <c r="J46" i="9" s="1"/>
  <c r="O44" i="9"/>
  <c r="N44" i="9"/>
  <c r="I44" i="9"/>
  <c r="L45" i="9" s="1"/>
  <c r="H44" i="9"/>
  <c r="K45" i="9" s="1"/>
  <c r="O43" i="9"/>
  <c r="N43" i="9"/>
  <c r="H43" i="9" s="1"/>
  <c r="K44" i="9" s="1"/>
  <c r="I43" i="9"/>
  <c r="L44" i="9" s="1"/>
  <c r="O42" i="9"/>
  <c r="I42" i="9" s="1"/>
  <c r="L43" i="9" s="1"/>
  <c r="N42" i="9"/>
  <c r="H42" i="9" s="1"/>
  <c r="K43" i="9" s="1"/>
  <c r="G42" i="9"/>
  <c r="J43" i="9" s="1"/>
  <c r="M43" i="9" s="1"/>
  <c r="G43" i="9" s="1"/>
  <c r="J44" i="9" s="1"/>
  <c r="M44" i="9" s="1"/>
  <c r="G44" i="9" s="1"/>
  <c r="J45" i="9" s="1"/>
  <c r="O41" i="9"/>
  <c r="N41" i="9"/>
  <c r="M41" i="9"/>
  <c r="I41" i="9"/>
  <c r="L42" i="9" s="1"/>
  <c r="H41" i="9"/>
  <c r="K42" i="9" s="1"/>
  <c r="G41" i="9"/>
  <c r="J42" i="9" s="1"/>
  <c r="O40" i="9"/>
  <c r="N40" i="9"/>
  <c r="M40" i="9"/>
  <c r="G40" i="9" s="1"/>
  <c r="J41" i="9" s="1"/>
  <c r="I40" i="9"/>
  <c r="L41" i="9" s="1"/>
  <c r="H40" i="9"/>
  <c r="K41" i="9" s="1"/>
  <c r="O39" i="9"/>
  <c r="I39" i="9" s="1"/>
  <c r="L40" i="9" s="1"/>
  <c r="N39" i="9"/>
  <c r="H39" i="9" s="1"/>
  <c r="K40" i="9" s="1"/>
  <c r="M39" i="9"/>
  <c r="G39" i="9" s="1"/>
  <c r="J40" i="9" s="1"/>
  <c r="O38" i="9"/>
  <c r="I38" i="9" s="1"/>
  <c r="L39" i="9" s="1"/>
  <c r="N38" i="9"/>
  <c r="M38" i="9"/>
  <c r="H38" i="9"/>
  <c r="K39" i="9" s="1"/>
  <c r="G38" i="9"/>
  <c r="J39" i="9" s="1"/>
  <c r="O37" i="9"/>
  <c r="I37" i="9" s="1"/>
  <c r="L38" i="9" s="1"/>
  <c r="N37" i="9"/>
  <c r="M37" i="9"/>
  <c r="G37" i="9" s="1"/>
  <c r="J38" i="9" s="1"/>
  <c r="H37" i="9"/>
  <c r="K38" i="9" s="1"/>
  <c r="O36" i="9"/>
  <c r="I36" i="9" s="1"/>
  <c r="L37" i="9" s="1"/>
  <c r="N36" i="9"/>
  <c r="M36" i="9"/>
  <c r="H36" i="9"/>
  <c r="K37" i="9" s="1"/>
  <c r="G36" i="9"/>
  <c r="J37" i="9" s="1"/>
  <c r="O35" i="9"/>
  <c r="N35" i="9"/>
  <c r="M35" i="9"/>
  <c r="I35" i="9"/>
  <c r="L36" i="9" s="1"/>
  <c r="H35" i="9"/>
  <c r="K36" i="9" s="1"/>
  <c r="G35" i="9"/>
  <c r="J36" i="9" s="1"/>
  <c r="O34" i="9"/>
  <c r="N34" i="9"/>
  <c r="M34" i="9"/>
  <c r="G34" i="9" s="1"/>
  <c r="J35" i="9" s="1"/>
  <c r="I34" i="9"/>
  <c r="L35" i="9" s="1"/>
  <c r="H34" i="9"/>
  <c r="K35" i="9" s="1"/>
  <c r="O33" i="9"/>
  <c r="I33" i="9" s="1"/>
  <c r="L34" i="9" s="1"/>
  <c r="N33" i="9"/>
  <c r="M33" i="9"/>
  <c r="G33" i="9" s="1"/>
  <c r="J34" i="9" s="1"/>
  <c r="H33" i="9"/>
  <c r="K34" i="9" s="1"/>
  <c r="O32" i="9"/>
  <c r="N32" i="9"/>
  <c r="M32" i="9"/>
  <c r="I32" i="9"/>
  <c r="L33" i="9" s="1"/>
  <c r="H32" i="9"/>
  <c r="K33" i="9" s="1"/>
  <c r="G32" i="9"/>
  <c r="J33" i="9" s="1"/>
  <c r="O31" i="9"/>
  <c r="N31" i="9"/>
  <c r="M31" i="9"/>
  <c r="G31" i="9" s="1"/>
  <c r="J32" i="9" s="1"/>
  <c r="I31" i="9"/>
  <c r="L32" i="9" s="1"/>
  <c r="H31" i="9"/>
  <c r="K32" i="9" s="1"/>
  <c r="O30" i="9"/>
  <c r="I30" i="9" s="1"/>
  <c r="L31" i="9" s="1"/>
  <c r="N30" i="9"/>
  <c r="M30" i="9"/>
  <c r="H30" i="9"/>
  <c r="K31" i="9" s="1"/>
  <c r="G30" i="9"/>
  <c r="J31" i="9" s="1"/>
  <c r="O29" i="9"/>
  <c r="N29" i="9"/>
  <c r="M29" i="9"/>
  <c r="G29" i="9" s="1"/>
  <c r="J30" i="9" s="1"/>
  <c r="I29" i="9"/>
  <c r="L30" i="9" s="1"/>
  <c r="H29" i="9"/>
  <c r="K30" i="9" s="1"/>
  <c r="O28" i="9"/>
  <c r="N28" i="9"/>
  <c r="H28" i="9" s="1"/>
  <c r="K29" i="9" s="1"/>
  <c r="M28" i="9"/>
  <c r="I28" i="9"/>
  <c r="L29" i="9" s="1"/>
  <c r="G28" i="9"/>
  <c r="J29" i="9" s="1"/>
  <c r="O27" i="9"/>
  <c r="N27" i="9"/>
  <c r="M27" i="9"/>
  <c r="G27" i="9" s="1"/>
  <c r="J28" i="9" s="1"/>
  <c r="I27" i="9"/>
  <c r="L28" i="9" s="1"/>
  <c r="H27" i="9"/>
  <c r="K28" i="9" s="1"/>
  <c r="O26" i="9"/>
  <c r="N26" i="9"/>
  <c r="M26" i="9"/>
  <c r="G26" i="9" s="1"/>
  <c r="J27" i="9" s="1"/>
  <c r="I26" i="9"/>
  <c r="L27" i="9" s="1"/>
  <c r="H26" i="9"/>
  <c r="K27" i="9" s="1"/>
  <c r="O25" i="9"/>
  <c r="I25" i="9" s="1"/>
  <c r="L26" i="9" s="1"/>
  <c r="N25" i="9"/>
  <c r="M25" i="9"/>
  <c r="G25" i="9" s="1"/>
  <c r="J26" i="9" s="1"/>
  <c r="H25" i="9"/>
  <c r="K26" i="9" s="1"/>
  <c r="O24" i="9"/>
  <c r="N24" i="9"/>
  <c r="M24" i="9"/>
  <c r="I24" i="9"/>
  <c r="L25" i="9" s="1"/>
  <c r="H24" i="9"/>
  <c r="K25" i="9" s="1"/>
  <c r="G24" i="9"/>
  <c r="J25" i="9" s="1"/>
  <c r="O23" i="9"/>
  <c r="N23" i="9"/>
  <c r="H23" i="9" s="1"/>
  <c r="K24" i="9" s="1"/>
  <c r="M23" i="9"/>
  <c r="I23" i="9"/>
  <c r="L24" i="9" s="1"/>
  <c r="G23" i="9"/>
  <c r="J24" i="9" s="1"/>
  <c r="O22" i="9"/>
  <c r="I22" i="9" s="1"/>
  <c r="L23" i="9" s="1"/>
  <c r="N22" i="9"/>
  <c r="H22" i="9" s="1"/>
  <c r="K23" i="9" s="1"/>
  <c r="M22" i="9"/>
  <c r="G22" i="9" s="1"/>
  <c r="J23" i="9" s="1"/>
  <c r="O21" i="9"/>
  <c r="I21" i="9" s="1"/>
  <c r="L22" i="9" s="1"/>
  <c r="N21" i="9"/>
  <c r="H21" i="9" s="1"/>
  <c r="K22" i="9" s="1"/>
  <c r="M21" i="9"/>
  <c r="O20" i="9"/>
  <c r="I20" i="9" s="1"/>
  <c r="L21" i="9" s="1"/>
  <c r="N20" i="9"/>
  <c r="M20" i="9"/>
  <c r="H20" i="9"/>
  <c r="K21" i="9" s="1"/>
  <c r="G20" i="9"/>
  <c r="J21" i="9" s="1"/>
  <c r="O19" i="9"/>
  <c r="N19" i="9"/>
  <c r="M19" i="9"/>
  <c r="G19" i="9" s="1"/>
  <c r="J20" i="9" s="1"/>
  <c r="I19" i="9"/>
  <c r="L20" i="9" s="1"/>
  <c r="H19" i="9"/>
  <c r="K20" i="9" s="1"/>
  <c r="O18" i="9"/>
  <c r="N18" i="9"/>
  <c r="M18" i="9"/>
  <c r="I18" i="9"/>
  <c r="L19" i="9" s="1"/>
  <c r="H18" i="9"/>
  <c r="K19" i="9" s="1"/>
  <c r="G18" i="9"/>
  <c r="J19" i="9" s="1"/>
  <c r="O17" i="9"/>
  <c r="N17" i="9"/>
  <c r="M17" i="9"/>
  <c r="G17" i="9" s="1"/>
  <c r="J18" i="9" s="1"/>
  <c r="I17" i="9"/>
  <c r="L18" i="9" s="1"/>
  <c r="H17" i="9"/>
  <c r="K18" i="9" s="1"/>
  <c r="O16" i="9"/>
  <c r="N16" i="9"/>
  <c r="I16" i="9"/>
  <c r="L17" i="9" s="1"/>
  <c r="H16" i="9"/>
  <c r="K17" i="9" s="1"/>
  <c r="G16" i="9"/>
  <c r="J17" i="9" s="1"/>
  <c r="O15" i="9"/>
  <c r="I15" i="9" s="1"/>
  <c r="L16" i="9" s="1"/>
  <c r="N15" i="9"/>
  <c r="H15" i="9" s="1"/>
  <c r="K16" i="9" s="1"/>
  <c r="M15" i="9"/>
  <c r="G15" i="9"/>
  <c r="J16" i="9" s="1"/>
  <c r="O14" i="9"/>
  <c r="I14" i="9" s="1"/>
  <c r="L15" i="9" s="1"/>
  <c r="N14" i="9"/>
  <c r="M14" i="9"/>
  <c r="H14" i="9"/>
  <c r="K15" i="9" s="1"/>
  <c r="G14" i="9"/>
  <c r="J15" i="9" s="1"/>
  <c r="O13" i="9"/>
  <c r="I13" i="9" s="1"/>
  <c r="L14" i="9" s="1"/>
  <c r="N13" i="9"/>
  <c r="H13" i="9" s="1"/>
  <c r="K14" i="9" s="1"/>
  <c r="M13" i="9"/>
  <c r="G13" i="9" s="1"/>
  <c r="J14" i="9" s="1"/>
  <c r="N12" i="9"/>
  <c r="M12" i="9"/>
  <c r="H12" i="9"/>
  <c r="K13" i="9" s="1"/>
  <c r="G12" i="9"/>
  <c r="J13" i="9" s="1"/>
  <c r="O11" i="9"/>
  <c r="N11" i="9"/>
  <c r="M11" i="9"/>
  <c r="I11" i="9"/>
  <c r="L12" i="9" s="1"/>
  <c r="H11" i="9"/>
  <c r="K12" i="9" s="1"/>
  <c r="N9" i="9"/>
  <c r="H9" i="9" s="1"/>
  <c r="K10" i="9" s="1"/>
  <c r="N10" i="9" s="1"/>
  <c r="M9" i="9"/>
  <c r="G9" i="9"/>
  <c r="J10" i="9" s="1"/>
  <c r="M10" i="9" s="1"/>
  <c r="G10" i="9" s="1"/>
  <c r="J11" i="9" s="1"/>
  <c r="I8" i="9"/>
  <c r="L9" i="9" s="1"/>
  <c r="O9" i="9" s="1"/>
  <c r="I9" i="9" s="1"/>
  <c r="L10" i="9" s="1"/>
  <c r="O10" i="9" s="1"/>
  <c r="H8" i="9"/>
  <c r="K9" i="9" s="1"/>
  <c r="G8" i="9"/>
  <c r="J9" i="9" s="1"/>
  <c r="F61" i="8"/>
  <c r="E61" i="8"/>
  <c r="D61" i="8"/>
  <c r="F60" i="8"/>
  <c r="E60" i="8"/>
  <c r="D60" i="8"/>
  <c r="K59" i="8"/>
  <c r="F59" i="8"/>
  <c r="E59" i="8"/>
  <c r="D59" i="8"/>
  <c r="O58" i="8"/>
  <c r="I58" i="8" s="1"/>
  <c r="N58" i="8"/>
  <c r="M58" i="8"/>
  <c r="G58" i="8" s="1"/>
  <c r="H58" i="8"/>
  <c r="O57" i="8"/>
  <c r="I57" i="8" s="1"/>
  <c r="L58" i="8" s="1"/>
  <c r="N57" i="8"/>
  <c r="M57" i="8"/>
  <c r="G57" i="8" s="1"/>
  <c r="J58" i="8" s="1"/>
  <c r="H57" i="8"/>
  <c r="K58" i="8" s="1"/>
  <c r="O56" i="8"/>
  <c r="I56" i="8" s="1"/>
  <c r="L57" i="8" s="1"/>
  <c r="N56" i="8"/>
  <c r="H56" i="8" s="1"/>
  <c r="K57" i="8" s="1"/>
  <c r="M56" i="8"/>
  <c r="G56" i="8" s="1"/>
  <c r="J57" i="8" s="1"/>
  <c r="O55" i="8"/>
  <c r="I55" i="8" s="1"/>
  <c r="L56" i="8" s="1"/>
  <c r="N55" i="8"/>
  <c r="M55" i="8"/>
  <c r="G55" i="8" s="1"/>
  <c r="J56" i="8" s="1"/>
  <c r="H55" i="8"/>
  <c r="K56" i="8" s="1"/>
  <c r="O54" i="8"/>
  <c r="I54" i="8" s="1"/>
  <c r="L55" i="8" s="1"/>
  <c r="N54" i="8"/>
  <c r="M54" i="8"/>
  <c r="G54" i="8" s="1"/>
  <c r="J55" i="8" s="1"/>
  <c r="H54" i="8"/>
  <c r="K55" i="8" s="1"/>
  <c r="O53" i="8"/>
  <c r="N53" i="8"/>
  <c r="H53" i="8" s="1"/>
  <c r="K54" i="8" s="1"/>
  <c r="M53" i="8"/>
  <c r="I53" i="8"/>
  <c r="L54" i="8" s="1"/>
  <c r="G53" i="8"/>
  <c r="J54" i="8" s="1"/>
  <c r="O52" i="8"/>
  <c r="N52" i="8"/>
  <c r="H52" i="8" s="1"/>
  <c r="K53" i="8" s="1"/>
  <c r="M52" i="8"/>
  <c r="G52" i="8" s="1"/>
  <c r="J53" i="8" s="1"/>
  <c r="I52" i="8"/>
  <c r="L53" i="8" s="1"/>
  <c r="O51" i="8"/>
  <c r="I51" i="8" s="1"/>
  <c r="L52" i="8" s="1"/>
  <c r="N51" i="8"/>
  <c r="H51" i="8" s="1"/>
  <c r="K52" i="8" s="1"/>
  <c r="M51" i="8"/>
  <c r="G51" i="8"/>
  <c r="J52" i="8" s="1"/>
  <c r="O50" i="8"/>
  <c r="N50" i="8"/>
  <c r="M50" i="8"/>
  <c r="G50" i="8" s="1"/>
  <c r="J51" i="8" s="1"/>
  <c r="I50" i="8"/>
  <c r="L51" i="8" s="1"/>
  <c r="H50" i="8"/>
  <c r="K51" i="8" s="1"/>
  <c r="O49" i="8"/>
  <c r="I49" i="8" s="1"/>
  <c r="L50" i="8" s="1"/>
  <c r="N49" i="8"/>
  <c r="H49" i="8" s="1"/>
  <c r="K50" i="8" s="1"/>
  <c r="M49" i="8"/>
  <c r="G49" i="8" s="1"/>
  <c r="J50" i="8" s="1"/>
  <c r="O48" i="8"/>
  <c r="N48" i="8"/>
  <c r="M48" i="8"/>
  <c r="G48" i="8" s="1"/>
  <c r="J49" i="8" s="1"/>
  <c r="I48" i="8"/>
  <c r="L49" i="8" s="1"/>
  <c r="H48" i="8"/>
  <c r="K49" i="8" s="1"/>
  <c r="O47" i="8"/>
  <c r="I47" i="8" s="1"/>
  <c r="L48" i="8" s="1"/>
  <c r="N47" i="8"/>
  <c r="H47" i="8" s="1"/>
  <c r="K48" i="8" s="1"/>
  <c r="M47" i="8"/>
  <c r="G47" i="8"/>
  <c r="J48" i="8" s="1"/>
  <c r="O46" i="8"/>
  <c r="I46" i="8" s="1"/>
  <c r="L47" i="8" s="1"/>
  <c r="N46" i="8"/>
  <c r="M46" i="8"/>
  <c r="H46" i="8"/>
  <c r="K47" i="8" s="1"/>
  <c r="G46" i="8"/>
  <c r="J47" i="8" s="1"/>
  <c r="O45" i="8"/>
  <c r="N45" i="8"/>
  <c r="H45" i="8" s="1"/>
  <c r="K46" i="8" s="1"/>
  <c r="M45" i="8"/>
  <c r="I45" i="8"/>
  <c r="L46" i="8" s="1"/>
  <c r="G45" i="8"/>
  <c r="J46" i="8" s="1"/>
  <c r="O44" i="8"/>
  <c r="I44" i="8" s="1"/>
  <c r="L45" i="8" s="1"/>
  <c r="N44" i="8"/>
  <c r="H44" i="8" s="1"/>
  <c r="K45" i="8" s="1"/>
  <c r="M44" i="8"/>
  <c r="G44" i="8" s="1"/>
  <c r="J45" i="8" s="1"/>
  <c r="O43" i="8"/>
  <c r="N43" i="8"/>
  <c r="H43" i="8" s="1"/>
  <c r="K44" i="8" s="1"/>
  <c r="M43" i="8"/>
  <c r="G43" i="8" s="1"/>
  <c r="J44" i="8" s="1"/>
  <c r="I43" i="8"/>
  <c r="L44" i="8" s="1"/>
  <c r="O42" i="8"/>
  <c r="N42" i="8"/>
  <c r="M42" i="8"/>
  <c r="I42" i="8"/>
  <c r="L43" i="8" s="1"/>
  <c r="H42" i="8"/>
  <c r="K43" i="8" s="1"/>
  <c r="G42" i="8"/>
  <c r="J43" i="8" s="1"/>
  <c r="O41" i="8"/>
  <c r="N41" i="8"/>
  <c r="H41" i="8" s="1"/>
  <c r="K42" i="8" s="1"/>
  <c r="M41" i="8"/>
  <c r="G41" i="8" s="1"/>
  <c r="J42" i="8" s="1"/>
  <c r="I41" i="8"/>
  <c r="L42" i="8" s="1"/>
  <c r="O40" i="8"/>
  <c r="N40" i="8"/>
  <c r="M40" i="8"/>
  <c r="I40" i="8"/>
  <c r="L41" i="8" s="1"/>
  <c r="H40" i="8"/>
  <c r="K41" i="8" s="1"/>
  <c r="G40" i="8"/>
  <c r="J41" i="8" s="1"/>
  <c r="O39" i="8"/>
  <c r="I39" i="8" s="1"/>
  <c r="L40" i="8" s="1"/>
  <c r="N39" i="8"/>
  <c r="H39" i="8" s="1"/>
  <c r="K40" i="8" s="1"/>
  <c r="M39" i="8"/>
  <c r="G39" i="8"/>
  <c r="J40" i="8" s="1"/>
  <c r="O37" i="8"/>
  <c r="I37" i="8" s="1"/>
  <c r="N37" i="8"/>
  <c r="M37" i="8"/>
  <c r="G37" i="8" s="1"/>
  <c r="H37" i="8"/>
  <c r="K38" i="8" s="1"/>
  <c r="N38" i="8" s="1"/>
  <c r="H38" i="8" s="1"/>
  <c r="K39" i="8" s="1"/>
  <c r="O36" i="8"/>
  <c r="N36" i="8"/>
  <c r="H36" i="8" s="1"/>
  <c r="K37" i="8" s="1"/>
  <c r="M36" i="8"/>
  <c r="G36" i="8" s="1"/>
  <c r="J37" i="8" s="1"/>
  <c r="I36" i="8"/>
  <c r="L37" i="8" s="1"/>
  <c r="O35" i="8"/>
  <c r="I35" i="8" s="1"/>
  <c r="L36" i="8" s="1"/>
  <c r="N35" i="8"/>
  <c r="M35" i="8"/>
  <c r="H35" i="8"/>
  <c r="K36" i="8" s="1"/>
  <c r="G35" i="8"/>
  <c r="J36" i="8" s="1"/>
  <c r="O34" i="8"/>
  <c r="I34" i="8" s="1"/>
  <c r="L35" i="8" s="1"/>
  <c r="N34" i="8"/>
  <c r="M34" i="8"/>
  <c r="G34" i="8" s="1"/>
  <c r="J35" i="8" s="1"/>
  <c r="H34" i="8"/>
  <c r="K35" i="8" s="1"/>
  <c r="O33" i="8"/>
  <c r="N33" i="8"/>
  <c r="H33" i="8" s="1"/>
  <c r="K34" i="8" s="1"/>
  <c r="M33" i="8"/>
  <c r="G33" i="8" s="1"/>
  <c r="J34" i="8" s="1"/>
  <c r="I33" i="8"/>
  <c r="L34" i="8" s="1"/>
  <c r="O32" i="8"/>
  <c r="N32" i="8"/>
  <c r="H32" i="8" s="1"/>
  <c r="K33" i="8" s="1"/>
  <c r="M32" i="8"/>
  <c r="I32" i="8"/>
  <c r="L33" i="8" s="1"/>
  <c r="G32" i="8"/>
  <c r="J33" i="8" s="1"/>
  <c r="O31" i="8"/>
  <c r="I31" i="8" s="1"/>
  <c r="L32" i="8" s="1"/>
  <c r="N31" i="8"/>
  <c r="H31" i="8" s="1"/>
  <c r="K32" i="8" s="1"/>
  <c r="M31" i="8"/>
  <c r="G31" i="8" s="1"/>
  <c r="J32" i="8" s="1"/>
  <c r="O30" i="8"/>
  <c r="N30" i="8"/>
  <c r="H30" i="8" s="1"/>
  <c r="K31" i="8" s="1"/>
  <c r="M30" i="8"/>
  <c r="I30" i="8"/>
  <c r="L31" i="8" s="1"/>
  <c r="G30" i="8"/>
  <c r="J31" i="8" s="1"/>
  <c r="O29" i="8"/>
  <c r="N29" i="8"/>
  <c r="M29" i="8"/>
  <c r="G29" i="8" s="1"/>
  <c r="J30" i="8" s="1"/>
  <c r="I29" i="8"/>
  <c r="L30" i="8" s="1"/>
  <c r="H29" i="8"/>
  <c r="K30" i="8" s="1"/>
  <c r="O28" i="8"/>
  <c r="N28" i="8"/>
  <c r="M28" i="8"/>
  <c r="G28" i="8" s="1"/>
  <c r="J29" i="8" s="1"/>
  <c r="I28" i="8"/>
  <c r="L29" i="8" s="1"/>
  <c r="H28" i="8"/>
  <c r="K29" i="8" s="1"/>
  <c r="O27" i="8"/>
  <c r="I27" i="8" s="1"/>
  <c r="L28" i="8" s="1"/>
  <c r="N27" i="8"/>
  <c r="M27" i="8"/>
  <c r="G27" i="8" s="1"/>
  <c r="J28" i="8" s="1"/>
  <c r="H27" i="8"/>
  <c r="K28" i="8" s="1"/>
  <c r="O26" i="8"/>
  <c r="N26" i="8"/>
  <c r="H26" i="8" s="1"/>
  <c r="K27" i="8" s="1"/>
  <c r="M26" i="8"/>
  <c r="G26" i="8" s="1"/>
  <c r="J27" i="8" s="1"/>
  <c r="I26" i="8"/>
  <c r="L27" i="8" s="1"/>
  <c r="O25" i="8"/>
  <c r="I25" i="8" s="1"/>
  <c r="L26" i="8" s="1"/>
  <c r="N25" i="8"/>
  <c r="H25" i="8" s="1"/>
  <c r="K26" i="8" s="1"/>
  <c r="M25" i="8"/>
  <c r="G25" i="8"/>
  <c r="J26" i="8" s="1"/>
  <c r="O24" i="8"/>
  <c r="N24" i="8"/>
  <c r="H24" i="8" s="1"/>
  <c r="K25" i="8" s="1"/>
  <c r="M24" i="8"/>
  <c r="G24" i="8" s="1"/>
  <c r="J25" i="8" s="1"/>
  <c r="I24" i="8"/>
  <c r="L25" i="8" s="1"/>
  <c r="O23" i="8"/>
  <c r="I23" i="8" s="1"/>
  <c r="L24" i="8" s="1"/>
  <c r="N23" i="8"/>
  <c r="H23" i="8" s="1"/>
  <c r="K24" i="8" s="1"/>
  <c r="M23" i="8"/>
  <c r="G23" i="8"/>
  <c r="J24" i="8" s="1"/>
  <c r="O22" i="8"/>
  <c r="I22" i="8" s="1"/>
  <c r="L23" i="8" s="1"/>
  <c r="N22" i="8"/>
  <c r="M22" i="8"/>
  <c r="G22" i="8" s="1"/>
  <c r="J23" i="8" s="1"/>
  <c r="H22" i="8"/>
  <c r="K23" i="8" s="1"/>
  <c r="O21" i="8"/>
  <c r="I21" i="8" s="1"/>
  <c r="L22" i="8" s="1"/>
  <c r="N21" i="8"/>
  <c r="M21" i="8"/>
  <c r="G21" i="8" s="1"/>
  <c r="J22" i="8" s="1"/>
  <c r="H21" i="8"/>
  <c r="K22" i="8" s="1"/>
  <c r="O20" i="8"/>
  <c r="N20" i="8"/>
  <c r="H20" i="8" s="1"/>
  <c r="K21" i="8" s="1"/>
  <c r="M20" i="8"/>
  <c r="I20" i="8"/>
  <c r="L21" i="8" s="1"/>
  <c r="G20" i="8"/>
  <c r="J21" i="8" s="1"/>
  <c r="O19" i="8"/>
  <c r="I19" i="8" s="1"/>
  <c r="L20" i="8" s="1"/>
  <c r="N19" i="8"/>
  <c r="H19" i="8" s="1"/>
  <c r="K20" i="8" s="1"/>
  <c r="M19" i="8"/>
  <c r="G19" i="8"/>
  <c r="J20" i="8" s="1"/>
  <c r="O17" i="8"/>
  <c r="I17" i="8" s="1"/>
  <c r="N17" i="8"/>
  <c r="H17" i="8" s="1"/>
  <c r="K18" i="8" s="1"/>
  <c r="N18" i="8" s="1"/>
  <c r="H18" i="8" s="1"/>
  <c r="K19" i="8" s="1"/>
  <c r="M17" i="8"/>
  <c r="G17" i="8"/>
  <c r="J18" i="8" s="1"/>
  <c r="M18" i="8" s="1"/>
  <c r="O16" i="8"/>
  <c r="I16" i="8" s="1"/>
  <c r="L17" i="8" s="1"/>
  <c r="N16" i="8"/>
  <c r="M16" i="8"/>
  <c r="G16" i="8" s="1"/>
  <c r="J17" i="8" s="1"/>
  <c r="H16" i="8"/>
  <c r="K17" i="8" s="1"/>
  <c r="O15" i="8"/>
  <c r="I15" i="8" s="1"/>
  <c r="L16" i="8" s="1"/>
  <c r="N15" i="8"/>
  <c r="H15" i="8" s="1"/>
  <c r="K16" i="8" s="1"/>
  <c r="M15" i="8"/>
  <c r="G15" i="8"/>
  <c r="J16" i="8" s="1"/>
  <c r="O14" i="8"/>
  <c r="N14" i="8"/>
  <c r="H14" i="8" s="1"/>
  <c r="K15" i="8" s="1"/>
  <c r="M14" i="8"/>
  <c r="I14" i="8"/>
  <c r="L15" i="8" s="1"/>
  <c r="G14" i="8"/>
  <c r="J15" i="8" s="1"/>
  <c r="O13" i="8"/>
  <c r="I13" i="8" s="1"/>
  <c r="L14" i="8" s="1"/>
  <c r="N13" i="8"/>
  <c r="M13" i="8"/>
  <c r="H13" i="8"/>
  <c r="K14" i="8" s="1"/>
  <c r="G13" i="8"/>
  <c r="J14" i="8" s="1"/>
  <c r="O12" i="8"/>
  <c r="I12" i="8" s="1"/>
  <c r="L13" i="8" s="1"/>
  <c r="N12" i="8"/>
  <c r="H12" i="8" s="1"/>
  <c r="K13" i="8" s="1"/>
  <c r="M12" i="8"/>
  <c r="G12" i="8"/>
  <c r="J13" i="8" s="1"/>
  <c r="O11" i="8"/>
  <c r="I11" i="8" s="1"/>
  <c r="L12" i="8" s="1"/>
  <c r="N11" i="8"/>
  <c r="H11" i="8" s="1"/>
  <c r="K12" i="8" s="1"/>
  <c r="M11" i="8"/>
  <c r="G11" i="8" s="1"/>
  <c r="J12" i="8" s="1"/>
  <c r="O10" i="8"/>
  <c r="N10" i="8"/>
  <c r="H10" i="8" s="1"/>
  <c r="K11" i="8" s="1"/>
  <c r="M10" i="8"/>
  <c r="G10" i="8" s="1"/>
  <c r="J11" i="8" s="1"/>
  <c r="I10" i="8"/>
  <c r="L11" i="8" s="1"/>
  <c r="O9" i="8"/>
  <c r="I9" i="8" s="1"/>
  <c r="L10" i="8" s="1"/>
  <c r="N9" i="8"/>
  <c r="M9" i="8"/>
  <c r="K9" i="8"/>
  <c r="J9" i="8"/>
  <c r="H9" i="8"/>
  <c r="K10" i="8" s="1"/>
  <c r="G9" i="8"/>
  <c r="J10" i="8" s="1"/>
  <c r="I8" i="8"/>
  <c r="L9" i="8" s="1"/>
  <c r="H8" i="8"/>
  <c r="G8" i="8"/>
  <c r="F61" i="7"/>
  <c r="E61" i="7"/>
  <c r="D61" i="7"/>
  <c r="F60" i="7"/>
  <c r="E60" i="7"/>
  <c r="D60" i="7"/>
  <c r="K59" i="7"/>
  <c r="F59" i="7"/>
  <c r="F62" i="7" s="1"/>
  <c r="E59" i="7"/>
  <c r="E62" i="7" s="1"/>
  <c r="D59" i="7"/>
  <c r="D62" i="7" s="1"/>
  <c r="O58" i="7"/>
  <c r="N58" i="7"/>
  <c r="M58" i="7"/>
  <c r="I58" i="7"/>
  <c r="H58" i="7"/>
  <c r="G58" i="7"/>
  <c r="O57" i="7"/>
  <c r="N57" i="7"/>
  <c r="M57" i="7"/>
  <c r="I57" i="7"/>
  <c r="L58" i="7" s="1"/>
  <c r="H57" i="7"/>
  <c r="K58" i="7" s="1"/>
  <c r="G57" i="7"/>
  <c r="J58" i="7" s="1"/>
  <c r="O56" i="7"/>
  <c r="N56" i="7"/>
  <c r="M56" i="7"/>
  <c r="I56" i="7"/>
  <c r="L57" i="7" s="1"/>
  <c r="H56" i="7"/>
  <c r="K57" i="7" s="1"/>
  <c r="G56" i="7"/>
  <c r="J57" i="7" s="1"/>
  <c r="O55" i="7"/>
  <c r="N55" i="7"/>
  <c r="M55" i="7"/>
  <c r="I55" i="7"/>
  <c r="L56" i="7" s="1"/>
  <c r="H55" i="7"/>
  <c r="K56" i="7" s="1"/>
  <c r="G55" i="7"/>
  <c r="J56" i="7" s="1"/>
  <c r="O54" i="7"/>
  <c r="N54" i="7"/>
  <c r="M54" i="7"/>
  <c r="I54" i="7"/>
  <c r="L55" i="7" s="1"/>
  <c r="H54" i="7"/>
  <c r="K55" i="7" s="1"/>
  <c r="G54" i="7"/>
  <c r="J55" i="7" s="1"/>
  <c r="O53" i="7"/>
  <c r="N53" i="7"/>
  <c r="M53" i="7"/>
  <c r="I53" i="7"/>
  <c r="L54" i="7" s="1"/>
  <c r="H53" i="7"/>
  <c r="K54" i="7" s="1"/>
  <c r="G53" i="7"/>
  <c r="J54" i="7" s="1"/>
  <c r="O52" i="7"/>
  <c r="N52" i="7"/>
  <c r="M52" i="7"/>
  <c r="I52" i="7"/>
  <c r="L53" i="7" s="1"/>
  <c r="H52" i="7"/>
  <c r="K53" i="7" s="1"/>
  <c r="G52" i="7"/>
  <c r="J53" i="7" s="1"/>
  <c r="O51" i="7"/>
  <c r="N51" i="7"/>
  <c r="M51" i="7"/>
  <c r="I51" i="7"/>
  <c r="L52" i="7" s="1"/>
  <c r="H51" i="7"/>
  <c r="K52" i="7" s="1"/>
  <c r="G51" i="7"/>
  <c r="J52" i="7" s="1"/>
  <c r="O50" i="7"/>
  <c r="N50" i="7"/>
  <c r="M50" i="7"/>
  <c r="I50" i="7"/>
  <c r="L51" i="7" s="1"/>
  <c r="H50" i="7"/>
  <c r="K51" i="7" s="1"/>
  <c r="G50" i="7"/>
  <c r="J51" i="7" s="1"/>
  <c r="O49" i="7"/>
  <c r="N49" i="7"/>
  <c r="M49" i="7"/>
  <c r="I49" i="7"/>
  <c r="L50" i="7" s="1"/>
  <c r="H49" i="7"/>
  <c r="K50" i="7" s="1"/>
  <c r="G49" i="7"/>
  <c r="J50" i="7" s="1"/>
  <c r="O48" i="7"/>
  <c r="N48" i="7"/>
  <c r="M48" i="7"/>
  <c r="I48" i="7"/>
  <c r="L49" i="7" s="1"/>
  <c r="H48" i="7"/>
  <c r="K49" i="7" s="1"/>
  <c r="G48" i="7"/>
  <c r="J49" i="7" s="1"/>
  <c r="O47" i="7"/>
  <c r="N47" i="7"/>
  <c r="M47" i="7"/>
  <c r="I47" i="7"/>
  <c r="L48" i="7" s="1"/>
  <c r="H47" i="7"/>
  <c r="K48" i="7" s="1"/>
  <c r="G47" i="7"/>
  <c r="J48" i="7" s="1"/>
  <c r="O46" i="7"/>
  <c r="N46" i="7"/>
  <c r="M46" i="7"/>
  <c r="I46" i="7"/>
  <c r="L47" i="7" s="1"/>
  <c r="H46" i="7"/>
  <c r="K47" i="7" s="1"/>
  <c r="G46" i="7"/>
  <c r="J47" i="7" s="1"/>
  <c r="O45" i="7"/>
  <c r="N45" i="7"/>
  <c r="M45" i="7"/>
  <c r="I45" i="7"/>
  <c r="L46" i="7" s="1"/>
  <c r="H45" i="7"/>
  <c r="K46" i="7" s="1"/>
  <c r="G45" i="7"/>
  <c r="J46" i="7" s="1"/>
  <c r="O44" i="7"/>
  <c r="N44" i="7"/>
  <c r="M44" i="7"/>
  <c r="I44" i="7"/>
  <c r="L45" i="7" s="1"/>
  <c r="H44" i="7"/>
  <c r="K45" i="7" s="1"/>
  <c r="G44" i="7"/>
  <c r="J45" i="7" s="1"/>
  <c r="O43" i="7"/>
  <c r="N43" i="7"/>
  <c r="M43" i="7"/>
  <c r="I43" i="7"/>
  <c r="L44" i="7" s="1"/>
  <c r="H43" i="7"/>
  <c r="K44" i="7" s="1"/>
  <c r="G43" i="7"/>
  <c r="J44" i="7" s="1"/>
  <c r="O42" i="7"/>
  <c r="N42" i="7"/>
  <c r="M42" i="7"/>
  <c r="I42" i="7"/>
  <c r="L43" i="7" s="1"/>
  <c r="H42" i="7"/>
  <c r="K43" i="7" s="1"/>
  <c r="G42" i="7"/>
  <c r="J43" i="7" s="1"/>
  <c r="O41" i="7"/>
  <c r="N41" i="7"/>
  <c r="M41" i="7"/>
  <c r="I41" i="7"/>
  <c r="L42" i="7" s="1"/>
  <c r="H41" i="7"/>
  <c r="K42" i="7" s="1"/>
  <c r="G41" i="7"/>
  <c r="J42" i="7" s="1"/>
  <c r="O40" i="7"/>
  <c r="N40" i="7"/>
  <c r="M40" i="7"/>
  <c r="I40" i="7"/>
  <c r="L41" i="7" s="1"/>
  <c r="H40" i="7"/>
  <c r="K41" i="7" s="1"/>
  <c r="G40" i="7"/>
  <c r="J41" i="7" s="1"/>
  <c r="O39" i="7"/>
  <c r="N39" i="7"/>
  <c r="M39" i="7"/>
  <c r="I39" i="7"/>
  <c r="L40" i="7" s="1"/>
  <c r="H39" i="7"/>
  <c r="K40" i="7" s="1"/>
  <c r="G39" i="7"/>
  <c r="J40" i="7" s="1"/>
  <c r="O38" i="7"/>
  <c r="N38" i="7"/>
  <c r="M38" i="7"/>
  <c r="I38" i="7"/>
  <c r="L39" i="7" s="1"/>
  <c r="H38" i="7"/>
  <c r="K39" i="7" s="1"/>
  <c r="G38" i="7"/>
  <c r="J39" i="7" s="1"/>
  <c r="O37" i="7"/>
  <c r="N37" i="7"/>
  <c r="M37" i="7"/>
  <c r="I37" i="7"/>
  <c r="L38" i="7" s="1"/>
  <c r="H37" i="7"/>
  <c r="K38" i="7" s="1"/>
  <c r="G37" i="7"/>
  <c r="J38" i="7" s="1"/>
  <c r="O36" i="7"/>
  <c r="N36" i="7"/>
  <c r="M36" i="7"/>
  <c r="I36" i="7"/>
  <c r="L37" i="7" s="1"/>
  <c r="H36" i="7"/>
  <c r="K37" i="7" s="1"/>
  <c r="G36" i="7"/>
  <c r="J37" i="7" s="1"/>
  <c r="O35" i="7"/>
  <c r="N35" i="7"/>
  <c r="M35" i="7"/>
  <c r="I35" i="7"/>
  <c r="L36" i="7" s="1"/>
  <c r="H35" i="7"/>
  <c r="K36" i="7" s="1"/>
  <c r="G35" i="7"/>
  <c r="J36" i="7" s="1"/>
  <c r="O34" i="7"/>
  <c r="N34" i="7"/>
  <c r="M34" i="7"/>
  <c r="I34" i="7"/>
  <c r="L35" i="7" s="1"/>
  <c r="H34" i="7"/>
  <c r="K35" i="7" s="1"/>
  <c r="G34" i="7"/>
  <c r="J35" i="7" s="1"/>
  <c r="O33" i="7"/>
  <c r="N33" i="7"/>
  <c r="M33" i="7"/>
  <c r="I33" i="7"/>
  <c r="L34" i="7" s="1"/>
  <c r="H33" i="7"/>
  <c r="K34" i="7" s="1"/>
  <c r="G33" i="7"/>
  <c r="J34" i="7" s="1"/>
  <c r="O32" i="7"/>
  <c r="N32" i="7"/>
  <c r="M32" i="7"/>
  <c r="I32" i="7"/>
  <c r="L33" i="7" s="1"/>
  <c r="H32" i="7"/>
  <c r="K33" i="7" s="1"/>
  <c r="G32" i="7"/>
  <c r="J33" i="7" s="1"/>
  <c r="O31" i="7"/>
  <c r="N31" i="7"/>
  <c r="M31" i="7"/>
  <c r="I31" i="7"/>
  <c r="L32" i="7" s="1"/>
  <c r="H31" i="7"/>
  <c r="K32" i="7" s="1"/>
  <c r="G31" i="7"/>
  <c r="J32" i="7" s="1"/>
  <c r="O30" i="7"/>
  <c r="N30" i="7"/>
  <c r="M30" i="7"/>
  <c r="I30" i="7"/>
  <c r="L31" i="7" s="1"/>
  <c r="H30" i="7"/>
  <c r="K31" i="7" s="1"/>
  <c r="G30" i="7"/>
  <c r="J31" i="7" s="1"/>
  <c r="O29" i="7"/>
  <c r="N29" i="7"/>
  <c r="M29" i="7"/>
  <c r="I29" i="7"/>
  <c r="L30" i="7" s="1"/>
  <c r="H29" i="7"/>
  <c r="K30" i="7" s="1"/>
  <c r="G29" i="7"/>
  <c r="J30" i="7" s="1"/>
  <c r="O28" i="7"/>
  <c r="N28" i="7"/>
  <c r="M28" i="7"/>
  <c r="I28" i="7"/>
  <c r="L29" i="7" s="1"/>
  <c r="H28" i="7"/>
  <c r="K29" i="7" s="1"/>
  <c r="G28" i="7"/>
  <c r="J29" i="7" s="1"/>
  <c r="O27" i="7"/>
  <c r="N27" i="7"/>
  <c r="M27" i="7"/>
  <c r="I27" i="7"/>
  <c r="L28" i="7" s="1"/>
  <c r="H27" i="7"/>
  <c r="K28" i="7" s="1"/>
  <c r="G27" i="7"/>
  <c r="J28" i="7" s="1"/>
  <c r="O26" i="7"/>
  <c r="N26" i="7"/>
  <c r="M26" i="7"/>
  <c r="I26" i="7"/>
  <c r="L27" i="7" s="1"/>
  <c r="H26" i="7"/>
  <c r="K27" i="7" s="1"/>
  <c r="G26" i="7"/>
  <c r="J27" i="7" s="1"/>
  <c r="O25" i="7"/>
  <c r="N25" i="7"/>
  <c r="M25" i="7"/>
  <c r="I25" i="7"/>
  <c r="L26" i="7" s="1"/>
  <c r="H25" i="7"/>
  <c r="K26" i="7" s="1"/>
  <c r="G25" i="7"/>
  <c r="J26" i="7" s="1"/>
  <c r="O24" i="7"/>
  <c r="N24" i="7"/>
  <c r="M24" i="7"/>
  <c r="I24" i="7"/>
  <c r="L25" i="7" s="1"/>
  <c r="H24" i="7"/>
  <c r="K25" i="7" s="1"/>
  <c r="G24" i="7"/>
  <c r="J25" i="7" s="1"/>
  <c r="O23" i="7"/>
  <c r="N23" i="7"/>
  <c r="M23" i="7"/>
  <c r="I23" i="7"/>
  <c r="L24" i="7" s="1"/>
  <c r="H23" i="7"/>
  <c r="K24" i="7" s="1"/>
  <c r="G23" i="7"/>
  <c r="J24" i="7" s="1"/>
  <c r="O22" i="7"/>
  <c r="N22" i="7"/>
  <c r="M22" i="7"/>
  <c r="I22" i="7"/>
  <c r="L23" i="7" s="1"/>
  <c r="H22" i="7"/>
  <c r="K23" i="7" s="1"/>
  <c r="G22" i="7"/>
  <c r="J23" i="7" s="1"/>
  <c r="O21" i="7"/>
  <c r="N21" i="7"/>
  <c r="M21" i="7"/>
  <c r="I21" i="7"/>
  <c r="L22" i="7" s="1"/>
  <c r="H21" i="7"/>
  <c r="K22" i="7" s="1"/>
  <c r="G21" i="7"/>
  <c r="J22" i="7" s="1"/>
  <c r="O20" i="7"/>
  <c r="N20" i="7"/>
  <c r="M20" i="7"/>
  <c r="I20" i="7"/>
  <c r="L21" i="7" s="1"/>
  <c r="H20" i="7"/>
  <c r="K21" i="7" s="1"/>
  <c r="G20" i="7"/>
  <c r="J21" i="7" s="1"/>
  <c r="O19" i="7"/>
  <c r="N19" i="7"/>
  <c r="M19" i="7"/>
  <c r="J19" i="7"/>
  <c r="I19" i="7"/>
  <c r="L20" i="7" s="1"/>
  <c r="H19" i="7"/>
  <c r="K20" i="7" s="1"/>
  <c r="G19" i="7"/>
  <c r="J20" i="7" s="1"/>
  <c r="O18" i="7"/>
  <c r="N18" i="7"/>
  <c r="M18" i="7"/>
  <c r="I18" i="7"/>
  <c r="L19" i="7" s="1"/>
  <c r="H18" i="7"/>
  <c r="K19" i="7" s="1"/>
  <c r="G18" i="7"/>
  <c r="O17" i="7"/>
  <c r="N17" i="7"/>
  <c r="M17" i="7"/>
  <c r="I17" i="7"/>
  <c r="L18" i="7" s="1"/>
  <c r="H17" i="7"/>
  <c r="K18" i="7" s="1"/>
  <c r="G17" i="7"/>
  <c r="J18" i="7" s="1"/>
  <c r="O16" i="7"/>
  <c r="N16" i="7"/>
  <c r="M16" i="7"/>
  <c r="I16" i="7"/>
  <c r="L17" i="7" s="1"/>
  <c r="H16" i="7"/>
  <c r="K17" i="7" s="1"/>
  <c r="G16" i="7"/>
  <c r="J17" i="7" s="1"/>
  <c r="O15" i="7"/>
  <c r="N15" i="7"/>
  <c r="M15" i="7"/>
  <c r="I15" i="7"/>
  <c r="L16" i="7" s="1"/>
  <c r="H15" i="7"/>
  <c r="K16" i="7" s="1"/>
  <c r="G15" i="7"/>
  <c r="J16" i="7" s="1"/>
  <c r="O14" i="7"/>
  <c r="N14" i="7"/>
  <c r="M14" i="7"/>
  <c r="K14" i="7"/>
  <c r="I14" i="7"/>
  <c r="L15" i="7" s="1"/>
  <c r="H14" i="7"/>
  <c r="K15" i="7" s="1"/>
  <c r="G14" i="7"/>
  <c r="J15" i="7" s="1"/>
  <c r="O13" i="7"/>
  <c r="N13" i="7"/>
  <c r="M13" i="7"/>
  <c r="L13" i="7"/>
  <c r="I13" i="7"/>
  <c r="L14" i="7" s="1"/>
  <c r="H13" i="7"/>
  <c r="G13" i="7"/>
  <c r="J14" i="7" s="1"/>
  <c r="O12" i="7"/>
  <c r="N12" i="7"/>
  <c r="M12" i="7"/>
  <c r="I12" i="7"/>
  <c r="H12" i="7"/>
  <c r="K13" i="7" s="1"/>
  <c r="G12" i="7"/>
  <c r="J13" i="7" s="1"/>
  <c r="O11" i="7"/>
  <c r="N11" i="7"/>
  <c r="M11" i="7"/>
  <c r="I11" i="7"/>
  <c r="L12" i="7" s="1"/>
  <c r="H11" i="7"/>
  <c r="K12" i="7" s="1"/>
  <c r="G11" i="7"/>
  <c r="J12" i="7" s="1"/>
  <c r="O10" i="7"/>
  <c r="N10" i="7"/>
  <c r="M10" i="7"/>
  <c r="K10" i="7"/>
  <c r="I10" i="7"/>
  <c r="L11" i="7" s="1"/>
  <c r="H10" i="7"/>
  <c r="K11" i="7" s="1"/>
  <c r="G10" i="7"/>
  <c r="J11" i="7" s="1"/>
  <c r="O9" i="7"/>
  <c r="O59" i="7" s="1"/>
  <c r="I59" i="7" s="1"/>
  <c r="I61" i="7" s="1"/>
  <c r="L61" i="7" s="1"/>
  <c r="N9" i="7"/>
  <c r="M9" i="7"/>
  <c r="L9" i="7"/>
  <c r="I9" i="7"/>
  <c r="L10" i="7" s="1"/>
  <c r="H9" i="7"/>
  <c r="G9" i="7"/>
  <c r="J10" i="7" s="1"/>
  <c r="I8" i="7"/>
  <c r="H8" i="7"/>
  <c r="K9" i="7" s="1"/>
  <c r="G8" i="7"/>
  <c r="J9" i="7" s="1"/>
  <c r="F59" i="1"/>
  <c r="D59" i="1"/>
  <c r="J38" i="8" l="1"/>
  <c r="M38" i="8" s="1"/>
  <c r="G38" i="8"/>
  <c r="J39" i="8" s="1"/>
  <c r="L38" i="8"/>
  <c r="O38" i="8" s="1"/>
  <c r="I38" i="8"/>
  <c r="L39" i="8" s="1"/>
  <c r="L18" i="8"/>
  <c r="O18" i="8" s="1"/>
  <c r="I18" i="8" s="1"/>
  <c r="L19" i="8" s="1"/>
  <c r="G18" i="8"/>
  <c r="J19" i="8" s="1"/>
  <c r="D62" i="8"/>
  <c r="F62" i="8"/>
  <c r="O59" i="8"/>
  <c r="I59" i="8" s="1"/>
  <c r="I61" i="8" s="1"/>
  <c r="L61" i="8" s="1"/>
  <c r="E62" i="8"/>
  <c r="N59" i="8"/>
  <c r="H59" i="8" s="1"/>
  <c r="H61" i="8" s="1"/>
  <c r="K61" i="8" s="1"/>
  <c r="M59" i="8"/>
  <c r="G59" i="8" s="1"/>
  <c r="G61" i="8" s="1"/>
  <c r="J61" i="8" s="1"/>
  <c r="L48" i="9"/>
  <c r="O48" i="9" s="1"/>
  <c r="I48" i="9" s="1"/>
  <c r="L49" i="9" s="1"/>
  <c r="O49" i="9" s="1"/>
  <c r="I49" i="9" s="1"/>
  <c r="L50" i="9" s="1"/>
  <c r="O50" i="9" s="1"/>
  <c r="I50" i="9" s="1"/>
  <c r="J51" i="9"/>
  <c r="M51" i="9" s="1"/>
  <c r="G51" i="9" s="1"/>
  <c r="J52" i="9" s="1"/>
  <c r="H50" i="9"/>
  <c r="J22" i="9"/>
  <c r="J12" i="9"/>
  <c r="H10" i="9"/>
  <c r="K11" i="9" s="1"/>
  <c r="I10" i="9"/>
  <c r="L11" i="9" s="1"/>
  <c r="F62" i="9"/>
  <c r="E62" i="9"/>
  <c r="M59" i="9"/>
  <c r="G59" i="9" s="1"/>
  <c r="G61" i="9" s="1"/>
  <c r="J61" i="9" s="1"/>
  <c r="D62" i="9"/>
  <c r="M59" i="7"/>
  <c r="G59" i="7" s="1"/>
  <c r="G61" i="7" s="1"/>
  <c r="J61" i="7" s="1"/>
  <c r="N59" i="7"/>
  <c r="H59" i="7" s="1"/>
  <c r="H61" i="7" s="1"/>
  <c r="K61" i="7" s="1"/>
  <c r="D61" i="1"/>
  <c r="E61" i="1"/>
  <c r="F61" i="1"/>
  <c r="K59" i="1"/>
  <c r="E59" i="1"/>
  <c r="L51" i="9" l="1"/>
  <c r="O51" i="9" s="1"/>
  <c r="O59" i="9" s="1"/>
  <c r="I59" i="9" s="1"/>
  <c r="I61" i="9" s="1"/>
  <c r="L61" i="9" s="1"/>
  <c r="K51" i="9"/>
  <c r="N51" i="9" s="1"/>
  <c r="N59" i="9" s="1"/>
  <c r="H59" i="9" s="1"/>
  <c r="H61" i="9" s="1"/>
  <c r="K61" i="9" s="1"/>
  <c r="H51" i="9"/>
  <c r="K52" i="9" s="1"/>
  <c r="I8" i="1"/>
  <c r="H8" i="1"/>
  <c r="G8" i="1"/>
  <c r="F60" i="1"/>
  <c r="F62" i="1" s="1"/>
  <c r="E60" i="1"/>
  <c r="E62" i="1" s="1"/>
  <c r="D60" i="1"/>
  <c r="D62" i="1" s="1"/>
  <c r="I51" i="9" l="1"/>
  <c r="L52" i="9" s="1"/>
  <c r="J9" i="1"/>
  <c r="M9" i="1" s="1"/>
  <c r="K9" i="1"/>
  <c r="N9" i="1" s="1"/>
  <c r="L9" i="1"/>
  <c r="O9" i="1" s="1"/>
  <c r="G9" i="1" l="1"/>
  <c r="J10" i="1" s="1"/>
  <c r="M10" i="1" s="1"/>
  <c r="I9" i="1"/>
  <c r="L10" i="1"/>
  <c r="O10" i="1" s="1"/>
  <c r="H9" i="1"/>
  <c r="K10" i="1" s="1"/>
  <c r="N10" i="1" s="1"/>
  <c r="H10" i="1" s="1"/>
  <c r="G10" i="1" l="1"/>
  <c r="J11" i="1" s="1"/>
  <c r="M11" i="1" s="1"/>
  <c r="I10" i="1"/>
  <c r="L11" i="1" l="1"/>
  <c r="O11" i="1" s="1"/>
  <c r="G11" i="1"/>
  <c r="K11" i="1"/>
  <c r="N11" i="1" s="1"/>
  <c r="H11" i="1" l="1"/>
  <c r="K12" i="1" s="1"/>
  <c r="N12" i="1" s="1"/>
  <c r="H12" i="1" s="1"/>
  <c r="I11" i="1"/>
  <c r="L12" i="1" s="1"/>
  <c r="O12" i="1" s="1"/>
  <c r="I12" i="1" s="1"/>
  <c r="J12" i="1"/>
  <c r="M12" i="1" s="1"/>
  <c r="G12" i="1" l="1"/>
  <c r="L13" i="1"/>
  <c r="O13" i="1" s="1"/>
  <c r="I13" i="1" s="1"/>
  <c r="K13" i="1"/>
  <c r="N13" i="1" s="1"/>
  <c r="L14" i="1" l="1"/>
  <c r="O14" i="1" s="1"/>
  <c r="I14" i="1" s="1"/>
  <c r="J13" i="1"/>
  <c r="M13" i="1" s="1"/>
  <c r="H13" i="1"/>
  <c r="G13" i="1" l="1"/>
  <c r="J14" i="1" s="1"/>
  <c r="M14" i="1" s="1"/>
  <c r="G14" i="1" s="1"/>
  <c r="L15" i="1"/>
  <c r="O15" i="1" s="1"/>
  <c r="I15" i="1" s="1"/>
  <c r="K14" i="1"/>
  <c r="N14" i="1" s="1"/>
  <c r="H14" i="1" l="1"/>
  <c r="K15" i="1" s="1"/>
  <c r="N15" i="1" s="1"/>
  <c r="H15" i="1" s="1"/>
  <c r="L16" i="1"/>
  <c r="O16" i="1" s="1"/>
  <c r="I16" i="1" s="1"/>
  <c r="J15" i="1"/>
  <c r="M15" i="1" s="1"/>
  <c r="G15" i="1" s="1"/>
  <c r="J16" i="1" l="1"/>
  <c r="M16" i="1" s="1"/>
  <c r="G16" i="1" s="1"/>
  <c r="K16" i="1"/>
  <c r="N16" i="1" s="1"/>
  <c r="H16" i="1" s="1"/>
  <c r="L17" i="1"/>
  <c r="O17" i="1" s="1"/>
  <c r="I17" i="1" s="1"/>
  <c r="L18" i="1" l="1"/>
  <c r="O18" i="1" s="1"/>
  <c r="I18" i="1" s="1"/>
  <c r="K17" i="1"/>
  <c r="N17" i="1" s="1"/>
  <c r="H17" i="1" s="1"/>
  <c r="J17" i="1"/>
  <c r="M17" i="1" s="1"/>
  <c r="G17" i="1" s="1"/>
  <c r="J18" i="1" l="1"/>
  <c r="M18" i="1" s="1"/>
  <c r="G18" i="1" s="1"/>
  <c r="K18" i="1"/>
  <c r="N18" i="1" s="1"/>
  <c r="H18" i="1" s="1"/>
  <c r="L19" i="1"/>
  <c r="O19" i="1" s="1"/>
  <c r="I19" i="1" s="1"/>
  <c r="L20" i="1" l="1"/>
  <c r="O20" i="1" s="1"/>
  <c r="I20" i="1" s="1"/>
  <c r="K19" i="1"/>
  <c r="N19" i="1" s="1"/>
  <c r="H19" i="1" s="1"/>
  <c r="J19" i="1"/>
  <c r="M19" i="1" s="1"/>
  <c r="G19" i="1" s="1"/>
  <c r="J20" i="1" l="1"/>
  <c r="M20" i="1" s="1"/>
  <c r="G20" i="1" s="1"/>
  <c r="K20" i="1"/>
  <c r="N20" i="1" s="1"/>
  <c r="H20" i="1" s="1"/>
  <c r="L21" i="1"/>
  <c r="O21" i="1" s="1"/>
  <c r="I21" i="1" s="1"/>
  <c r="L22" i="1" l="1"/>
  <c r="O22" i="1" s="1"/>
  <c r="I22" i="1" s="1"/>
  <c r="K21" i="1"/>
  <c r="N21" i="1" s="1"/>
  <c r="H21" i="1" s="1"/>
  <c r="J21" i="1"/>
  <c r="M21" i="1" s="1"/>
  <c r="G21" i="1" s="1"/>
  <c r="J22" i="1" l="1"/>
  <c r="M22" i="1" s="1"/>
  <c r="G22" i="1" s="1"/>
  <c r="K22" i="1"/>
  <c r="N22" i="1" s="1"/>
  <c r="H22" i="1" s="1"/>
  <c r="L23" i="1"/>
  <c r="O23" i="1" s="1"/>
  <c r="I23" i="1" s="1"/>
  <c r="L24" i="1" l="1"/>
  <c r="O24" i="1" s="1"/>
  <c r="I24" i="1" s="1"/>
  <c r="K23" i="1"/>
  <c r="N23" i="1" s="1"/>
  <c r="H23" i="1" s="1"/>
  <c r="J23" i="1"/>
  <c r="M23" i="1" s="1"/>
  <c r="G23" i="1" s="1"/>
  <c r="J24" i="1" l="1"/>
  <c r="M24" i="1" s="1"/>
  <c r="G24" i="1" s="1"/>
  <c r="K24" i="1"/>
  <c r="N24" i="1" s="1"/>
  <c r="H24" i="1" s="1"/>
  <c r="L25" i="1"/>
  <c r="O25" i="1" s="1"/>
  <c r="I25" i="1" s="1"/>
  <c r="L26" i="1" l="1"/>
  <c r="O26" i="1" s="1"/>
  <c r="I26" i="1" s="1"/>
  <c r="K25" i="1"/>
  <c r="N25" i="1" s="1"/>
  <c r="H25" i="1" s="1"/>
  <c r="J25" i="1"/>
  <c r="M25" i="1" s="1"/>
  <c r="J26" i="1" l="1"/>
  <c r="M26" i="1" s="1"/>
  <c r="G26" i="1" s="1"/>
  <c r="K26" i="1"/>
  <c r="N26" i="1" s="1"/>
  <c r="H26" i="1" s="1"/>
  <c r="L27" i="1"/>
  <c r="O27" i="1" s="1"/>
  <c r="I27" i="1" s="1"/>
  <c r="L28" i="1" l="1"/>
  <c r="O28" i="1" s="1"/>
  <c r="I28" i="1" s="1"/>
  <c r="K27" i="1"/>
  <c r="N27" i="1" s="1"/>
  <c r="H27" i="1" s="1"/>
  <c r="J27" i="1"/>
  <c r="M27" i="1" s="1"/>
  <c r="G27" i="1" s="1"/>
  <c r="J28" i="1" l="1"/>
  <c r="M28" i="1" s="1"/>
  <c r="G28" i="1" s="1"/>
  <c r="K28" i="1"/>
  <c r="N28" i="1" s="1"/>
  <c r="H28" i="1" s="1"/>
  <c r="L29" i="1"/>
  <c r="O29" i="1" s="1"/>
  <c r="I29" i="1" s="1"/>
  <c r="L30" i="1" l="1"/>
  <c r="O30" i="1" s="1"/>
  <c r="I30" i="1" s="1"/>
  <c r="K29" i="1"/>
  <c r="N29" i="1" s="1"/>
  <c r="H29" i="1" s="1"/>
  <c r="J29" i="1"/>
  <c r="M29" i="1" s="1"/>
  <c r="G29" i="1" s="1"/>
  <c r="J30" i="1" l="1"/>
  <c r="M30" i="1" s="1"/>
  <c r="G30" i="1" s="1"/>
  <c r="K30" i="1"/>
  <c r="N30" i="1" s="1"/>
  <c r="H30" i="1" s="1"/>
  <c r="L31" i="1"/>
  <c r="O31" i="1" s="1"/>
  <c r="I31" i="1" s="1"/>
  <c r="L32" i="1" l="1"/>
  <c r="O32" i="1" s="1"/>
  <c r="I32" i="1" s="1"/>
  <c r="K31" i="1"/>
  <c r="N31" i="1" s="1"/>
  <c r="H31" i="1" s="1"/>
  <c r="J31" i="1"/>
  <c r="M31" i="1" s="1"/>
  <c r="G31" i="1" s="1"/>
  <c r="J32" i="1" l="1"/>
  <c r="M32" i="1" s="1"/>
  <c r="G32" i="1" s="1"/>
  <c r="K32" i="1"/>
  <c r="N32" i="1" s="1"/>
  <c r="H32" i="1" s="1"/>
  <c r="L33" i="1"/>
  <c r="O33" i="1" s="1"/>
  <c r="I33" i="1" s="1"/>
  <c r="L34" i="1" l="1"/>
  <c r="O34" i="1" s="1"/>
  <c r="I34" i="1" s="1"/>
  <c r="K33" i="1"/>
  <c r="N33" i="1" s="1"/>
  <c r="H33" i="1" s="1"/>
  <c r="J33" i="1"/>
  <c r="M33" i="1" s="1"/>
  <c r="G33" i="1" s="1"/>
  <c r="J34" i="1" l="1"/>
  <c r="M34" i="1" s="1"/>
  <c r="G34" i="1" s="1"/>
  <c r="K34" i="1"/>
  <c r="N34" i="1" s="1"/>
  <c r="H34" i="1" s="1"/>
  <c r="L35" i="1"/>
  <c r="O35" i="1" s="1"/>
  <c r="I35" i="1" s="1"/>
  <c r="L36" i="1" l="1"/>
  <c r="O36" i="1" s="1"/>
  <c r="I36" i="1" s="1"/>
  <c r="K35" i="1"/>
  <c r="N35" i="1" s="1"/>
  <c r="H35" i="1" s="1"/>
  <c r="J35" i="1"/>
  <c r="M35" i="1" s="1"/>
  <c r="G35" i="1" s="1"/>
  <c r="J36" i="1" l="1"/>
  <c r="M36" i="1" s="1"/>
  <c r="G36" i="1" s="1"/>
  <c r="K36" i="1"/>
  <c r="N36" i="1" s="1"/>
  <c r="H36" i="1" s="1"/>
  <c r="L37" i="1"/>
  <c r="O37" i="1" s="1"/>
  <c r="I37" i="1" s="1"/>
  <c r="L38" i="1" l="1"/>
  <c r="O38" i="1" s="1"/>
  <c r="I38" i="1" s="1"/>
  <c r="K37" i="1"/>
  <c r="N37" i="1" s="1"/>
  <c r="H37" i="1" s="1"/>
  <c r="J37" i="1"/>
  <c r="M37" i="1" s="1"/>
  <c r="G37" i="1" s="1"/>
  <c r="J38" i="1" l="1"/>
  <c r="M38" i="1" s="1"/>
  <c r="G38" i="1" s="1"/>
  <c r="K38" i="1"/>
  <c r="N38" i="1" s="1"/>
  <c r="H38" i="1" s="1"/>
  <c r="L39" i="1"/>
  <c r="O39" i="1" s="1"/>
  <c r="I39" i="1" s="1"/>
  <c r="L40" i="1" l="1"/>
  <c r="O40" i="1" s="1"/>
  <c r="I40" i="1" s="1"/>
  <c r="K39" i="1"/>
  <c r="N39" i="1" s="1"/>
  <c r="H39" i="1" s="1"/>
  <c r="J39" i="1"/>
  <c r="M39" i="1" s="1"/>
  <c r="G39" i="1" s="1"/>
  <c r="J40" i="1" l="1"/>
  <c r="M40" i="1" s="1"/>
  <c r="G40" i="1" s="1"/>
  <c r="K40" i="1"/>
  <c r="N40" i="1" s="1"/>
  <c r="H40" i="1" s="1"/>
  <c r="L41" i="1"/>
  <c r="O41" i="1" s="1"/>
  <c r="I41" i="1" s="1"/>
  <c r="L42" i="1" l="1"/>
  <c r="O42" i="1" s="1"/>
  <c r="I42" i="1" s="1"/>
  <c r="L43" i="1" s="1"/>
  <c r="O43" i="1" s="1"/>
  <c r="I43" i="1" s="1"/>
  <c r="L44" i="1" s="1"/>
  <c r="O44" i="1" s="1"/>
  <c r="I44" i="1" s="1"/>
  <c r="K41" i="1"/>
  <c r="N41" i="1" s="1"/>
  <c r="H41" i="1" s="1"/>
  <c r="J41" i="1"/>
  <c r="M41" i="1" s="1"/>
  <c r="G41" i="1" s="1"/>
  <c r="K42" i="1" l="1"/>
  <c r="N42" i="1" s="1"/>
  <c r="H42" i="1" s="1"/>
  <c r="K43" i="1" s="1"/>
  <c r="N43" i="1" s="1"/>
  <c r="H43" i="1" s="1"/>
  <c r="J42" i="1"/>
  <c r="M42" i="1" s="1"/>
  <c r="G42" i="1" s="1"/>
  <c r="L45" i="1"/>
  <c r="O45" i="1" s="1"/>
  <c r="I45" i="1" s="1"/>
  <c r="J43" i="1" l="1"/>
  <c r="M43" i="1" s="1"/>
  <c r="G43" i="1" s="1"/>
  <c r="K44" i="1"/>
  <c r="N44" i="1" s="1"/>
  <c r="H44" i="1" s="1"/>
  <c r="K45" i="1" s="1"/>
  <c r="N45" i="1" s="1"/>
  <c r="H45" i="1" s="1"/>
  <c r="L46" i="1"/>
  <c r="O46" i="1" s="1"/>
  <c r="I46" i="1" s="1"/>
  <c r="J44" i="1" l="1"/>
  <c r="M44" i="1" s="1"/>
  <c r="G44" i="1" s="1"/>
  <c r="K46" i="1"/>
  <c r="N46" i="1" s="1"/>
  <c r="H46" i="1" s="1"/>
  <c r="K47" i="1" s="1"/>
  <c r="N47" i="1" s="1"/>
  <c r="H47" i="1" s="1"/>
  <c r="L47" i="1"/>
  <c r="O47" i="1" s="1"/>
  <c r="I47" i="1" s="1"/>
  <c r="J45" i="1" l="1"/>
  <c r="M45" i="1" s="1"/>
  <c r="G45" i="1" s="1"/>
  <c r="K48" i="1"/>
  <c r="N48" i="1" s="1"/>
  <c r="H48" i="1" s="1"/>
  <c r="L48" i="1"/>
  <c r="O48" i="1" s="1"/>
  <c r="I48" i="1" s="1"/>
  <c r="J46" i="1" l="1"/>
  <c r="M46" i="1" s="1"/>
  <c r="G46" i="1" s="1"/>
  <c r="K49" i="1"/>
  <c r="N49" i="1" s="1"/>
  <c r="H49" i="1" s="1"/>
  <c r="L49" i="1"/>
  <c r="O49" i="1" s="1"/>
  <c r="I49" i="1" s="1"/>
  <c r="J47" i="1" l="1"/>
  <c r="M47" i="1" s="1"/>
  <c r="G47" i="1" s="1"/>
  <c r="K50" i="1"/>
  <c r="N50" i="1" s="1"/>
  <c r="H50" i="1" s="1"/>
  <c r="L50" i="1"/>
  <c r="O50" i="1" s="1"/>
  <c r="I50" i="1" s="1"/>
  <c r="J48" i="1" l="1"/>
  <c r="M48" i="1" s="1"/>
  <c r="G48" i="1" s="1"/>
  <c r="K51" i="1"/>
  <c r="N51" i="1" s="1"/>
  <c r="H51" i="1" s="1"/>
  <c r="L51" i="1"/>
  <c r="O51" i="1" s="1"/>
  <c r="I51" i="1" s="1"/>
  <c r="J49" i="1" l="1"/>
  <c r="M49" i="1" s="1"/>
  <c r="G49" i="1" s="1"/>
  <c r="K52" i="1"/>
  <c r="N52" i="1" s="1"/>
  <c r="H52" i="1" s="1"/>
  <c r="L52" i="1"/>
  <c r="O52" i="1" s="1"/>
  <c r="I52" i="1" s="1"/>
  <c r="J50" i="1" l="1"/>
  <c r="M50" i="1" s="1"/>
  <c r="G50" i="1" s="1"/>
  <c r="K53" i="1"/>
  <c r="N53" i="1" s="1"/>
  <c r="H53" i="1" s="1"/>
  <c r="L53" i="1"/>
  <c r="O53" i="1" s="1"/>
  <c r="I53" i="1" s="1"/>
  <c r="J51" i="1" l="1"/>
  <c r="M51" i="1" s="1"/>
  <c r="G51" i="1" s="1"/>
  <c r="K54" i="1"/>
  <c r="N54" i="1" s="1"/>
  <c r="H54" i="1" s="1"/>
  <c r="L54" i="1"/>
  <c r="O54" i="1" s="1"/>
  <c r="I54" i="1" s="1"/>
  <c r="J52" i="1" l="1"/>
  <c r="M52" i="1" s="1"/>
  <c r="G52" i="1" s="1"/>
  <c r="K55" i="1"/>
  <c r="N55" i="1" s="1"/>
  <c r="H55" i="1" s="1"/>
  <c r="L55" i="1"/>
  <c r="O55" i="1" s="1"/>
  <c r="I55" i="1" s="1"/>
  <c r="J53" i="1" l="1"/>
  <c r="M53" i="1" s="1"/>
  <c r="G53" i="1" s="1"/>
  <c r="K56" i="1"/>
  <c r="N56" i="1" s="1"/>
  <c r="H56" i="1" s="1"/>
  <c r="L56" i="1"/>
  <c r="O56" i="1" s="1"/>
  <c r="I56" i="1" s="1"/>
  <c r="J54" i="1" l="1"/>
  <c r="M54" i="1" s="1"/>
  <c r="G54" i="1" s="1"/>
  <c r="K57" i="1"/>
  <c r="N57" i="1" s="1"/>
  <c r="H57" i="1" s="1"/>
  <c r="L57" i="1"/>
  <c r="O57" i="1" s="1"/>
  <c r="I57" i="1" s="1"/>
  <c r="J55" i="1" l="1"/>
  <c r="M55" i="1" s="1"/>
  <c r="G55" i="1" s="1"/>
  <c r="K58" i="1"/>
  <c r="N58" i="1" s="1"/>
  <c r="L58" i="1"/>
  <c r="O58" i="1" s="1"/>
  <c r="H58" i="1" l="1"/>
  <c r="N59" i="1"/>
  <c r="H59" i="1" s="1"/>
  <c r="I58" i="1"/>
  <c r="O59" i="1"/>
  <c r="I59" i="1" s="1"/>
  <c r="I61" i="1" s="1"/>
  <c r="J56" i="1"/>
  <c r="M56" i="1" s="1"/>
  <c r="G56" i="1" s="1"/>
  <c r="H61" i="1" l="1"/>
  <c r="K61" i="1" s="1"/>
  <c r="L61" i="1"/>
  <c r="J57" i="1"/>
  <c r="M57" i="1" s="1"/>
  <c r="G57" i="1" s="1"/>
  <c r="J58" i="1" l="1"/>
  <c r="M58" i="1" s="1"/>
  <c r="G58" i="1" l="1"/>
  <c r="M59" i="1"/>
  <c r="G59" i="1" s="1"/>
  <c r="G61" i="1" s="1"/>
  <c r="J61" i="1" s="1"/>
</calcChain>
</file>

<file path=xl/sharedStrings.xml><?xml version="1.0" encoding="utf-8"?>
<sst xmlns="http://schemas.openxmlformats.org/spreadsheetml/2006/main" count="220" uniqueCount="95">
  <si>
    <t>No.</t>
    <phoneticPr fontId="1"/>
  </si>
  <si>
    <t>エントリー</t>
    <phoneticPr fontId="1"/>
  </si>
  <si>
    <t>日付</t>
    <rPh sb="0" eb="2">
      <t>ヒヅケ</t>
    </rPh>
    <phoneticPr fontId="1"/>
  </si>
  <si>
    <t>残金（円)</t>
    <rPh sb="0" eb="2">
      <t>ザンキン</t>
    </rPh>
    <rPh sb="3" eb="4">
      <t>エン</t>
    </rPh>
    <phoneticPr fontId="1"/>
  </si>
  <si>
    <t>勝率</t>
    <rPh sb="0" eb="2">
      <t>ショウリツ</t>
    </rPh>
    <phoneticPr fontId="1"/>
  </si>
  <si>
    <t>勝数</t>
    <rPh sb="0" eb="1">
      <t>カ</t>
    </rPh>
    <rPh sb="1" eb="2">
      <t>スウ</t>
    </rPh>
    <phoneticPr fontId="1"/>
  </si>
  <si>
    <t>負数</t>
    <rPh sb="0" eb="1">
      <t>マ</t>
    </rPh>
    <rPh sb="1" eb="2">
      <t>スウ</t>
    </rPh>
    <phoneticPr fontId="1"/>
  </si>
  <si>
    <t>通貨ペア</t>
    <rPh sb="0" eb="2">
      <t>ツウカ</t>
    </rPh>
    <phoneticPr fontId="1"/>
  </si>
  <si>
    <t>時間足</t>
    <rPh sb="0" eb="2">
      <t>ジカン</t>
    </rPh>
    <rPh sb="2" eb="3">
      <t>アシ</t>
    </rPh>
    <phoneticPr fontId="1"/>
  </si>
  <si>
    <t>EURUSD</t>
    <phoneticPr fontId="1"/>
  </si>
  <si>
    <t>当初</t>
    <rPh sb="0" eb="2">
      <t>トウショ</t>
    </rPh>
    <phoneticPr fontId="1"/>
  </si>
  <si>
    <t>当初資金</t>
    <rPh sb="0" eb="2">
      <t>トウショ</t>
    </rPh>
    <rPh sb="2" eb="4">
      <t>シキン</t>
    </rPh>
    <phoneticPr fontId="1"/>
  </si>
  <si>
    <t>エントリー理由</t>
    <rPh sb="5" eb="7">
      <t>リユウ</t>
    </rPh>
    <phoneticPr fontId="1"/>
  </si>
  <si>
    <t>決済理由</t>
    <rPh sb="0" eb="2">
      <t>ケッサイ</t>
    </rPh>
    <rPh sb="2" eb="4">
      <t>リユウ</t>
    </rPh>
    <phoneticPr fontId="1"/>
  </si>
  <si>
    <t>10MA・20MAの両方の上側にキャンドルがあれば買い方向、下側なら売り方向。MAに触れてPB出現でエントリー待ち、PB高値or安値ブレイクでエントリー。</t>
  </si>
  <si>
    <t>検証終了通貨</t>
    <rPh sb="0" eb="2">
      <t>ケンショウ</t>
    </rPh>
    <rPh sb="2" eb="4">
      <t>シュウリョウ</t>
    </rPh>
    <rPh sb="4" eb="6">
      <t>ツウカ</t>
    </rPh>
    <phoneticPr fontId="5"/>
  </si>
  <si>
    <t>ルール</t>
    <phoneticPr fontId="5"/>
  </si>
  <si>
    <t>通貨ペア</t>
    <rPh sb="0" eb="2">
      <t>ツウカ</t>
    </rPh>
    <phoneticPr fontId="5"/>
  </si>
  <si>
    <t>日足</t>
    <rPh sb="0" eb="2">
      <t>ヒアシ</t>
    </rPh>
    <phoneticPr fontId="5"/>
  </si>
  <si>
    <t>終了日</t>
    <rPh sb="0" eb="3">
      <t>シュウリョウビ</t>
    </rPh>
    <phoneticPr fontId="5"/>
  </si>
  <si>
    <t>4Ｈ足</t>
    <rPh sb="2" eb="3">
      <t>アシ</t>
    </rPh>
    <phoneticPr fontId="5"/>
  </si>
  <si>
    <t>１Ｈ足</t>
    <rPh sb="2" eb="3">
      <t>アシ</t>
    </rPh>
    <phoneticPr fontId="5"/>
  </si>
  <si>
    <t>PB</t>
    <phoneticPr fontId="5"/>
  </si>
  <si>
    <t>EUR/USD</t>
    <phoneticPr fontId="5"/>
  </si>
  <si>
    <t>4H足</t>
    <rPh sb="2" eb="3">
      <t>アシ</t>
    </rPh>
    <phoneticPr fontId="1"/>
  </si>
  <si>
    <t>損失上限（リスク3%）</t>
    <rPh sb="0" eb="2">
      <t>ソンシツ</t>
    </rPh>
    <rPh sb="2" eb="4">
      <t>ジョウゲン</t>
    </rPh>
    <phoneticPr fontId="1"/>
  </si>
  <si>
    <t>損益額</t>
    <rPh sb="0" eb="2">
      <t>ソンエキ</t>
    </rPh>
    <rPh sb="2" eb="3">
      <t>ガク</t>
    </rPh>
    <phoneticPr fontId="1"/>
  </si>
  <si>
    <r>
      <rPr>
        <b/>
        <sz val="11"/>
        <color theme="1"/>
        <rFont val="游ゴシック"/>
        <family val="3"/>
        <charset val="128"/>
        <scheme val="minor"/>
      </rPr>
      <t>決済</t>
    </r>
    <r>
      <rPr>
        <b/>
        <sz val="9"/>
        <color theme="1"/>
        <rFont val="游ゴシック"/>
        <family val="3"/>
        <charset val="128"/>
        <scheme val="minor"/>
      </rPr>
      <t>(利確:1.27~2, 損切:-1,引分:0)</t>
    </r>
    <rPh sb="0" eb="2">
      <t>ケッサイ</t>
    </rPh>
    <rPh sb="3" eb="4">
      <t>リ</t>
    </rPh>
    <rPh sb="4" eb="5">
      <t>カク</t>
    </rPh>
    <rPh sb="14" eb="16">
      <t>ソンギリ</t>
    </rPh>
    <rPh sb="20" eb="22">
      <t>ヒキワケ</t>
    </rPh>
    <phoneticPr fontId="1"/>
  </si>
  <si>
    <t>気付き　質問</t>
  </si>
  <si>
    <t>感想</t>
  </si>
  <si>
    <t>今後</t>
  </si>
  <si>
    <t>買い1／売り2</t>
    <rPh sb="0" eb="1">
      <t>カ</t>
    </rPh>
    <rPh sb="4" eb="5">
      <t>ウ</t>
    </rPh>
    <phoneticPr fontId="1"/>
  </si>
  <si>
    <t>利益率</t>
    <rPh sb="0" eb="2">
      <t>リエキ</t>
    </rPh>
    <rPh sb="2" eb="3">
      <t>リツ</t>
    </rPh>
    <phoneticPr fontId="1"/>
  </si>
  <si>
    <t>期間</t>
    <rPh sb="0" eb="2">
      <t>キカン</t>
    </rPh>
    <phoneticPr fontId="1"/>
  </si>
  <si>
    <t>日</t>
    <rPh sb="0" eb="1">
      <t>ヒ</t>
    </rPh>
    <phoneticPr fontId="1"/>
  </si>
  <si>
    <t>月利</t>
    <rPh sb="0" eb="2">
      <t>ゲツリ</t>
    </rPh>
    <phoneticPr fontId="1"/>
  </si>
  <si>
    <t>フィボナッチターゲット1.27, 1.5, 2.0で決済(黄色で塗りつぶしたところはフィボナッチターゲット5までとれている）</t>
    <rPh sb="29" eb="31">
      <t>キイロ</t>
    </rPh>
    <rPh sb="32" eb="33">
      <t>ヌ</t>
    </rPh>
    <phoneticPr fontId="1"/>
  </si>
  <si>
    <t>引分</t>
    <rPh sb="0" eb="2">
      <t>ヒキワケ</t>
    </rPh>
    <phoneticPr fontId="1"/>
  </si>
  <si>
    <t>1H足</t>
    <rPh sb="2" eb="3">
      <t>アシ</t>
    </rPh>
    <phoneticPr fontId="1"/>
  </si>
  <si>
    <t>エントリー１，２</t>
    <phoneticPr fontId="1"/>
  </si>
  <si>
    <t>エントリー3</t>
    <phoneticPr fontId="1"/>
  </si>
  <si>
    <t>エントリー４，５</t>
    <phoneticPr fontId="1"/>
  </si>
  <si>
    <t>エントリー6</t>
    <phoneticPr fontId="1"/>
  </si>
  <si>
    <t>エントリー7</t>
    <phoneticPr fontId="1"/>
  </si>
  <si>
    <t>エントリー8</t>
    <phoneticPr fontId="1"/>
  </si>
  <si>
    <t>エントリーサインが出たのが先か、キャンセルになったのが先かは不明</t>
    <rPh sb="9" eb="10">
      <t>デ</t>
    </rPh>
    <rPh sb="13" eb="14">
      <t>サキ</t>
    </rPh>
    <rPh sb="27" eb="28">
      <t>サキ</t>
    </rPh>
    <rPh sb="30" eb="32">
      <t>フメイ</t>
    </rPh>
    <phoneticPr fontId="1"/>
  </si>
  <si>
    <t>2本先のロウソク足で、PB安値より-0.8pips　危なかった</t>
    <rPh sb="1" eb="3">
      <t>ホンサキ</t>
    </rPh>
    <rPh sb="8" eb="9">
      <t>アシ</t>
    </rPh>
    <rPh sb="13" eb="15">
      <t>ヤスネ</t>
    </rPh>
    <rPh sb="26" eb="27">
      <t>アブ</t>
    </rPh>
    <phoneticPr fontId="1"/>
  </si>
  <si>
    <t>PB高値の+1.8pipsで損切り　残念</t>
    <rPh sb="2" eb="4">
      <t>タカネ</t>
    </rPh>
    <rPh sb="14" eb="16">
      <t>ソンギ</t>
    </rPh>
    <rPh sb="18" eb="20">
      <t>ザンネン</t>
    </rPh>
    <phoneticPr fontId="1"/>
  </si>
  <si>
    <t>エントリー9,10</t>
    <phoneticPr fontId="1"/>
  </si>
  <si>
    <t>エントリー11</t>
    <phoneticPr fontId="1"/>
  </si>
  <si>
    <t>エントリー12</t>
    <phoneticPr fontId="1"/>
  </si>
  <si>
    <t>エントリー13</t>
    <phoneticPr fontId="1"/>
  </si>
  <si>
    <t>エントリー14</t>
    <phoneticPr fontId="1"/>
  </si>
  <si>
    <t>エントリー15,16</t>
    <phoneticPr fontId="1"/>
  </si>
  <si>
    <t>エントリー17,18</t>
    <phoneticPr fontId="1"/>
  </si>
  <si>
    <t>エントリー19</t>
    <phoneticPr fontId="1"/>
  </si>
  <si>
    <t>エントリー20</t>
    <phoneticPr fontId="1"/>
  </si>
  <si>
    <t>エントリー21</t>
    <phoneticPr fontId="1"/>
  </si>
  <si>
    <t>エントリー22,23</t>
    <phoneticPr fontId="1"/>
  </si>
  <si>
    <t>エントリー24</t>
    <phoneticPr fontId="1"/>
  </si>
  <si>
    <t>エントリー25,26</t>
    <phoneticPr fontId="1"/>
  </si>
  <si>
    <t>エントリー27</t>
    <phoneticPr fontId="1"/>
  </si>
  <si>
    <t>1.27地点まで0.1pips足りず　　</t>
    <rPh sb="4" eb="6">
      <t>チテン</t>
    </rPh>
    <rPh sb="15" eb="16">
      <t>タ</t>
    </rPh>
    <phoneticPr fontId="1"/>
  </si>
  <si>
    <t>エントリー28</t>
    <phoneticPr fontId="1"/>
  </si>
  <si>
    <t>エントリー29</t>
    <phoneticPr fontId="1"/>
  </si>
  <si>
    <t>エントリー30</t>
    <phoneticPr fontId="1"/>
  </si>
  <si>
    <t>エントリー31～33</t>
    <phoneticPr fontId="1"/>
  </si>
  <si>
    <t>エントリー34～36</t>
    <phoneticPr fontId="1"/>
  </si>
  <si>
    <t>エントリー37,38</t>
    <phoneticPr fontId="1"/>
  </si>
  <si>
    <t>エントリー39</t>
    <phoneticPr fontId="1"/>
  </si>
  <si>
    <t>エントリー40</t>
    <phoneticPr fontId="1"/>
  </si>
  <si>
    <t>エントリー41～43</t>
    <phoneticPr fontId="1"/>
  </si>
  <si>
    <t>エントリー44,45</t>
    <phoneticPr fontId="1"/>
  </si>
  <si>
    <t>エントリー46,47</t>
    <phoneticPr fontId="1"/>
  </si>
  <si>
    <t>エントリー48～50</t>
    <phoneticPr fontId="1"/>
  </si>
  <si>
    <t>今回、初めての検証だったので、試行錯誤しながらやりました。お陰で少しは慣れたと思います。最初は負けが多くマイナスで、本当にこれで合っているのかな？と不安になりましたが、50回やってみて最終的にはなかなか良い結果になったと思います。</t>
    <rPh sb="0" eb="2">
      <t>コンカイ</t>
    </rPh>
    <rPh sb="3" eb="4">
      <t>ハジ</t>
    </rPh>
    <rPh sb="7" eb="9">
      <t>ケンショウ</t>
    </rPh>
    <rPh sb="15" eb="19">
      <t>シコウサクゴ</t>
    </rPh>
    <rPh sb="30" eb="31">
      <t>カゲ</t>
    </rPh>
    <rPh sb="32" eb="33">
      <t>スコ</t>
    </rPh>
    <rPh sb="35" eb="36">
      <t>ナ</t>
    </rPh>
    <rPh sb="39" eb="40">
      <t>オモ</t>
    </rPh>
    <phoneticPr fontId="1"/>
  </si>
  <si>
    <t>利確の1.27、1.5、2.0は、そのロウソク足に対する割合なので、ロウソク足の長さによって利確しやすさが変わってくると思いました。なぜ、この1.27、1.5、2.0の数値なのでしょうか？</t>
    <rPh sb="0" eb="2">
      <t>リカク</t>
    </rPh>
    <rPh sb="23" eb="24">
      <t>アシ</t>
    </rPh>
    <rPh sb="25" eb="26">
      <t>タイ</t>
    </rPh>
    <rPh sb="28" eb="30">
      <t>ワリアイ</t>
    </rPh>
    <rPh sb="38" eb="39">
      <t>アシ</t>
    </rPh>
    <rPh sb="40" eb="41">
      <t>ナガ</t>
    </rPh>
    <rPh sb="46" eb="48">
      <t>リカク</t>
    </rPh>
    <rPh sb="53" eb="54">
      <t>カ</t>
    </rPh>
    <rPh sb="60" eb="61">
      <t>オモ</t>
    </rPh>
    <rPh sb="84" eb="86">
      <t>スウチ</t>
    </rPh>
    <phoneticPr fontId="1"/>
  </si>
  <si>
    <t>次は、4時間足、日足で検証してみます。</t>
    <rPh sb="0" eb="1">
      <t>ツギ</t>
    </rPh>
    <rPh sb="4" eb="7">
      <t>ジカンアシ</t>
    </rPh>
    <rPh sb="8" eb="10">
      <t>ヒアシ</t>
    </rPh>
    <rPh sb="11" eb="13">
      <t>ケンショウ</t>
    </rPh>
    <phoneticPr fontId="1"/>
  </si>
  <si>
    <t>✓</t>
    <phoneticPr fontId="1"/>
  </si>
  <si>
    <t>D足</t>
    <rPh sb="1" eb="2">
      <t>アシ</t>
    </rPh>
    <phoneticPr fontId="1"/>
  </si>
  <si>
    <t>レンジの中</t>
    <rPh sb="4" eb="5">
      <t>ナカ</t>
    </rPh>
    <phoneticPr fontId="1"/>
  </si>
  <si>
    <t>アップトレンドができていた</t>
    <phoneticPr fontId="1"/>
  </si>
  <si>
    <t>アップトレンド中</t>
    <rPh sb="7" eb="8">
      <t>ナカ</t>
    </rPh>
    <phoneticPr fontId="1"/>
  </si>
  <si>
    <t>アップトレンドが終わりデッドクロスの直後</t>
    <rPh sb="8" eb="9">
      <t>オ</t>
    </rPh>
    <rPh sb="18" eb="20">
      <t>チョクゴ</t>
    </rPh>
    <phoneticPr fontId="1"/>
  </si>
  <si>
    <t>GCポイント上</t>
    <rPh sb="6" eb="7">
      <t>ウエ</t>
    </rPh>
    <phoneticPr fontId="1"/>
  </si>
  <si>
    <t>ダウントレンド中</t>
    <rPh sb="7" eb="8">
      <t>ナカ</t>
    </rPh>
    <phoneticPr fontId="1"/>
  </si>
  <si>
    <t>１時間足と比較すると、1.25、1.5、2.0の全てで勝率が良かった。トレンド発生中は安定して利益確定できていた。</t>
    <rPh sb="1" eb="4">
      <t>ジカンアシ</t>
    </rPh>
    <rPh sb="5" eb="7">
      <t>ヒカク</t>
    </rPh>
    <rPh sb="24" eb="25">
      <t>スベ</t>
    </rPh>
    <rPh sb="27" eb="29">
      <t>ショウリツ</t>
    </rPh>
    <rPh sb="30" eb="31">
      <t>ヨ</t>
    </rPh>
    <rPh sb="39" eb="42">
      <t>ハッセイチュウ</t>
    </rPh>
    <rPh sb="43" eb="45">
      <t>アンテイ</t>
    </rPh>
    <rPh sb="47" eb="51">
      <t>リエキカクテイ</t>
    </rPh>
    <phoneticPr fontId="1"/>
  </si>
  <si>
    <t>PB、ユーロドルの１H足、４H足が終了したので、次は日足で検証します。</t>
    <rPh sb="11" eb="12">
      <t>アシ</t>
    </rPh>
    <rPh sb="15" eb="16">
      <t>アシ</t>
    </rPh>
    <rPh sb="17" eb="19">
      <t>シュウリョウ</t>
    </rPh>
    <rPh sb="24" eb="25">
      <t>ツギ</t>
    </rPh>
    <rPh sb="26" eb="28">
      <t>ヒアシ</t>
    </rPh>
    <rPh sb="29" eb="31">
      <t>ケンショウ</t>
    </rPh>
    <phoneticPr fontId="1"/>
  </si>
  <si>
    <t>まだわからない事が多いのですが、少しずつ慣れてきました。</t>
    <rPh sb="7" eb="8">
      <t>コト</t>
    </rPh>
    <rPh sb="9" eb="10">
      <t>オオ</t>
    </rPh>
    <rPh sb="16" eb="17">
      <t>スコ</t>
    </rPh>
    <rPh sb="20" eb="21">
      <t>ナ</t>
    </rPh>
    <phoneticPr fontId="1"/>
  </si>
  <si>
    <t>✓</t>
    <phoneticPr fontId="1"/>
  </si>
  <si>
    <t>EB</t>
    <phoneticPr fontId="5"/>
  </si>
  <si>
    <t>他の通貨に移る前に、同通貨でEBの検証をします。</t>
    <rPh sb="0" eb="1">
      <t>タ</t>
    </rPh>
    <rPh sb="2" eb="4">
      <t>ツウカ</t>
    </rPh>
    <rPh sb="5" eb="6">
      <t>ウツ</t>
    </rPh>
    <rPh sb="7" eb="8">
      <t>マエ</t>
    </rPh>
    <rPh sb="10" eb="13">
      <t>ドウツウカ</t>
    </rPh>
    <rPh sb="17" eb="19">
      <t>ケンショウ</t>
    </rPh>
    <phoneticPr fontId="1"/>
  </si>
  <si>
    <t>1H足より４H足、４H足より日足の方が更に勝率が良く安定してきました。そして、勝ちやすいのはレンジよりもトレンドが出ている時だというのが、より明らかになりました。</t>
    <rPh sb="2" eb="3">
      <t>アシ</t>
    </rPh>
    <rPh sb="7" eb="8">
      <t>アシ</t>
    </rPh>
    <rPh sb="11" eb="12">
      <t>アシ</t>
    </rPh>
    <rPh sb="14" eb="16">
      <t>ヒアシ</t>
    </rPh>
    <rPh sb="17" eb="18">
      <t>ホウ</t>
    </rPh>
    <rPh sb="19" eb="20">
      <t>サラ</t>
    </rPh>
    <rPh sb="21" eb="23">
      <t>ショウリツ</t>
    </rPh>
    <rPh sb="24" eb="25">
      <t>ヨ</t>
    </rPh>
    <rPh sb="26" eb="28">
      <t>アンテイ</t>
    </rPh>
    <rPh sb="39" eb="40">
      <t>カ</t>
    </rPh>
    <rPh sb="57" eb="58">
      <t>デ</t>
    </rPh>
    <rPh sb="61" eb="62">
      <t>トキ</t>
    </rPh>
    <rPh sb="71" eb="72">
      <t>アキ</t>
    </rPh>
    <phoneticPr fontId="1"/>
  </si>
  <si>
    <t>PBの１Ｈ足、４Ｈ足、日足と検証してきて、やり方にもだいぶ慣れたので、最初の時に比べ短時間で終えることができるようになりました。引き続き検証していきます。</t>
    <rPh sb="5" eb="6">
      <t>アシ</t>
    </rPh>
    <rPh sb="9" eb="10">
      <t>アシ</t>
    </rPh>
    <rPh sb="11" eb="13">
      <t>ヒアシ</t>
    </rPh>
    <rPh sb="14" eb="16">
      <t>ケンショウ</t>
    </rPh>
    <rPh sb="23" eb="24">
      <t>カタ</t>
    </rPh>
    <rPh sb="29" eb="30">
      <t>ナ</t>
    </rPh>
    <rPh sb="35" eb="37">
      <t>サイショ</t>
    </rPh>
    <rPh sb="38" eb="39">
      <t>トキ</t>
    </rPh>
    <rPh sb="40" eb="41">
      <t>クラ</t>
    </rPh>
    <rPh sb="42" eb="45">
      <t>タンジカン</t>
    </rPh>
    <rPh sb="46" eb="47">
      <t>オ</t>
    </rPh>
    <rPh sb="64" eb="65">
      <t>ヒ</t>
    </rPh>
    <rPh sb="66" eb="67">
      <t>ツヅ</t>
    </rPh>
    <rPh sb="68" eb="70">
      <t>ケンショウ</t>
    </rPh>
    <phoneticPr fontId="1"/>
  </si>
  <si>
    <t>✓</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</si>
</sst>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yyyy/m/d;@"/>
    <numFmt numFmtId="177" formatCode="#,##0_);[Red]\(#,##0\)"/>
    <numFmt numFmtId="178" formatCode="#,##0_ "/>
    <numFmt numFmtId="179" formatCode="0.0%"/>
  </numFmts>
  <fonts count="16" x14ac:knownFonts="1">
    <font>
      <sz val="11"/>
      <color theme="1"/>
      <name val="游ゴシック"/>
      <family val="2"/>
      <charset val="128"/>
      <scheme val="minor"/>
    </font>
    <font>
      <sz val="6"/>
      <name val="游ゴシック"/>
      <family val="2"/>
      <charset val="128"/>
      <scheme val="minor"/>
    </font>
    <font>
      <b/>
      <sz val="11"/>
      <color theme="1"/>
      <name val="游ゴシック"/>
      <family val="3"/>
      <charset val="128"/>
      <scheme val="minor"/>
    </font>
    <font>
      <sz val="11"/>
      <color theme="1"/>
      <name val="游ゴシック"/>
      <family val="3"/>
      <charset val="128"/>
      <scheme val="minor"/>
    </font>
    <font>
      <b/>
      <sz val="14"/>
      <color indexed="8"/>
      <name val="ＭＳ Ｐゴシック"/>
      <family val="3"/>
      <charset val="128"/>
    </font>
    <font>
      <sz val="6"/>
      <name val="ＭＳ Ｐゴシック"/>
      <family val="3"/>
      <charset val="128"/>
    </font>
    <font>
      <sz val="14"/>
      <color indexed="8"/>
      <name val="ＭＳ Ｐゴシック"/>
      <family val="3"/>
      <charset val="128"/>
    </font>
    <font>
      <b/>
      <sz val="14"/>
      <color rgb="FFFF0000"/>
      <name val="ＭＳ Ｐゴシック"/>
      <family val="3"/>
      <charset val="128"/>
    </font>
    <font>
      <sz val="11"/>
      <color theme="1"/>
      <name val="游ゴシック"/>
      <family val="2"/>
      <charset val="128"/>
      <scheme val="minor"/>
    </font>
    <font>
      <b/>
      <sz val="9"/>
      <color theme="1"/>
      <name val="游ゴシック"/>
      <family val="3"/>
      <charset val="128"/>
      <scheme val="minor"/>
    </font>
    <font>
      <sz val="11"/>
      <color indexed="8"/>
      <name val="ＭＳ Ｐゴシック"/>
      <family val="3"/>
      <charset val="128"/>
    </font>
    <font>
      <b/>
      <sz val="12"/>
      <color indexed="8"/>
      <name val="ＭＳ Ｐゴシック"/>
      <family val="3"/>
      <charset val="128"/>
    </font>
    <font>
      <sz val="11"/>
      <name val="游ゴシック"/>
      <family val="2"/>
      <charset val="128"/>
      <scheme val="minor"/>
    </font>
    <font>
      <b/>
      <sz val="11"/>
      <name val="游ゴシック"/>
      <family val="3"/>
      <charset val="128"/>
      <scheme val="minor"/>
    </font>
    <font>
      <sz val="14"/>
      <name val="ＭＳ Ｐゴシック"/>
      <family val="3"/>
      <charset val="128"/>
    </font>
    <font>
      <sz val="14"/>
      <name val="Segoe UI Symbol"/>
      <family val="3"/>
    </font>
  </fonts>
  <fills count="8">
    <fill>
      <patternFill patternType="none"/>
    </fill>
    <fill>
      <patternFill patternType="gray125"/>
    </fill>
    <fill>
      <patternFill patternType="solid">
        <fgColor theme="8" tint="0.39997558519241921"/>
        <bgColor indexed="64"/>
      </patternFill>
    </fill>
    <fill>
      <patternFill patternType="solid">
        <fgColor theme="0"/>
        <bgColor indexed="64"/>
      </patternFill>
    </fill>
    <fill>
      <patternFill patternType="solid">
        <fgColor rgb="FFFFFF00"/>
        <bgColor indexed="64"/>
      </patternFill>
    </fill>
    <fill>
      <patternFill patternType="solid">
        <fgColor theme="8" tint="0.59999389629810485"/>
        <bgColor indexed="64"/>
      </patternFill>
    </fill>
    <fill>
      <patternFill patternType="solid">
        <fgColor rgb="FFFF99FF"/>
        <bgColor indexed="64"/>
      </patternFill>
    </fill>
    <fill>
      <patternFill patternType="solid">
        <fgColor rgb="FF99FFCC"/>
        <bgColor indexed="64"/>
      </patternFill>
    </fill>
  </fills>
  <borders count="17">
    <border>
      <left/>
      <right/>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s>
  <cellStyleXfs count="4">
    <xf numFmtId="0" fontId="0" fillId="0" borderId="0">
      <alignment vertical="center"/>
    </xf>
    <xf numFmtId="38" fontId="8" fillId="0" borderId="0" applyFont="0" applyFill="0" applyBorder="0" applyAlignment="0" applyProtection="0">
      <alignment vertical="center"/>
    </xf>
    <xf numFmtId="0" fontId="10" fillId="0" borderId="0">
      <alignment vertical="center"/>
    </xf>
    <xf numFmtId="9" fontId="8" fillId="0" borderId="0" applyFont="0" applyFill="0" applyBorder="0" applyAlignment="0" applyProtection="0">
      <alignment vertical="center"/>
    </xf>
  </cellStyleXfs>
  <cellXfs count="113">
    <xf numFmtId="0" fontId="0" fillId="0" borderId="0" xfId="0">
      <alignment vertical="center"/>
    </xf>
    <xf numFmtId="0" fontId="2" fillId="0" borderId="0" xfId="0" applyFont="1">
      <alignment vertical="center"/>
    </xf>
    <xf numFmtId="0" fontId="0" fillId="0" borderId="1" xfId="0" applyBorder="1">
      <alignment vertical="center"/>
    </xf>
    <xf numFmtId="0" fontId="0" fillId="0" borderId="0" xfId="0" applyBorder="1">
      <alignment vertical="center"/>
    </xf>
    <xf numFmtId="0" fontId="0" fillId="0" borderId="9" xfId="0" applyBorder="1">
      <alignment vertical="center"/>
    </xf>
    <xf numFmtId="176" fontId="0" fillId="0" borderId="12" xfId="0" applyNumberFormat="1" applyBorder="1">
      <alignment vertical="center"/>
    </xf>
    <xf numFmtId="176" fontId="0" fillId="0" borderId="11" xfId="0" applyNumberFormat="1" applyBorder="1">
      <alignment vertical="center"/>
    </xf>
    <xf numFmtId="0" fontId="2" fillId="0" borderId="0" xfId="0" applyFont="1" applyBorder="1">
      <alignment vertical="center"/>
    </xf>
    <xf numFmtId="0" fontId="2" fillId="0" borderId="9" xfId="0" applyFont="1" applyBorder="1">
      <alignment vertical="center"/>
    </xf>
    <xf numFmtId="0" fontId="0" fillId="0" borderId="8" xfId="0" applyBorder="1">
      <alignment vertical="center"/>
    </xf>
    <xf numFmtId="0" fontId="0" fillId="0" borderId="6" xfId="0" applyBorder="1">
      <alignment vertical="center"/>
    </xf>
    <xf numFmtId="0" fontId="0" fillId="0" borderId="7" xfId="0" applyBorder="1">
      <alignment vertical="center"/>
    </xf>
    <xf numFmtId="0" fontId="0" fillId="0" borderId="2" xfId="0" applyBorder="1">
      <alignment vertical="center"/>
    </xf>
    <xf numFmtId="0" fontId="2" fillId="0" borderId="13" xfId="0" applyFont="1" applyBorder="1">
      <alignment vertical="center"/>
    </xf>
    <xf numFmtId="0" fontId="2" fillId="0" borderId="14" xfId="0" applyFont="1" applyBorder="1">
      <alignment vertical="center"/>
    </xf>
    <xf numFmtId="0" fontId="2" fillId="0" borderId="15" xfId="0" applyFont="1" applyBorder="1">
      <alignment vertical="center"/>
    </xf>
    <xf numFmtId="0" fontId="2" fillId="0" borderId="4" xfId="0" applyFont="1" applyBorder="1">
      <alignment vertical="center"/>
    </xf>
    <xf numFmtId="0" fontId="2" fillId="0" borderId="3" xfId="0" applyFont="1" applyBorder="1">
      <alignment vertical="center"/>
    </xf>
    <xf numFmtId="0" fontId="2" fillId="0" borderId="5" xfId="0" applyFont="1" applyBorder="1">
      <alignment vertical="center"/>
    </xf>
    <xf numFmtId="177" fontId="3" fillId="0" borderId="13" xfId="0" applyNumberFormat="1" applyFont="1" applyBorder="1">
      <alignment vertical="center"/>
    </xf>
    <xf numFmtId="177" fontId="0" fillId="0" borderId="14" xfId="0" applyNumberFormat="1" applyBorder="1">
      <alignment vertical="center"/>
    </xf>
    <xf numFmtId="177" fontId="0" fillId="0" borderId="15" xfId="0" applyNumberFormat="1" applyBorder="1">
      <alignment vertical="center"/>
    </xf>
    <xf numFmtId="177" fontId="0" fillId="0" borderId="0" xfId="0" applyNumberFormat="1" applyBorder="1">
      <alignment vertical="center"/>
    </xf>
    <xf numFmtId="176" fontId="0" fillId="0" borderId="10" xfId="0" applyNumberFormat="1" applyBorder="1">
      <alignment vertical="center"/>
    </xf>
    <xf numFmtId="0" fontId="2" fillId="0" borderId="10" xfId="0" applyFont="1" applyBorder="1">
      <alignment vertical="center"/>
    </xf>
    <xf numFmtId="0" fontId="2" fillId="0" borderId="4" xfId="0" applyFont="1" applyBorder="1" applyAlignment="1">
      <alignment horizontal="left" vertical="center"/>
    </xf>
    <xf numFmtId="0" fontId="2" fillId="0" borderId="5" xfId="0" applyFont="1" applyBorder="1" applyAlignment="1">
      <alignment horizontal="left" vertical="center"/>
    </xf>
    <xf numFmtId="0" fontId="2" fillId="0" borderId="11" xfId="0" applyFont="1" applyBorder="1">
      <alignment vertical="center"/>
    </xf>
    <xf numFmtId="0" fontId="3" fillId="0" borderId="2" xfId="0" applyFont="1" applyBorder="1">
      <alignment vertical="center"/>
    </xf>
    <xf numFmtId="178" fontId="0" fillId="0" borderId="0" xfId="0" applyNumberFormat="1">
      <alignment vertical="center"/>
    </xf>
    <xf numFmtId="0" fontId="4" fillId="0" borderId="0" xfId="0" applyFont="1" applyAlignment="1">
      <alignment horizontal="left" vertical="center"/>
    </xf>
    <xf numFmtId="0" fontId="6" fillId="0" borderId="0" xfId="0" applyFont="1">
      <alignment vertical="center"/>
    </xf>
    <xf numFmtId="0" fontId="6" fillId="0" borderId="0" xfId="0" applyFont="1" applyAlignment="1">
      <alignment horizontal="center" vertical="center"/>
    </xf>
    <xf numFmtId="0" fontId="7" fillId="0" borderId="0" xfId="0" applyFont="1" applyAlignment="1">
      <alignment horizontal="center" vertical="center"/>
    </xf>
    <xf numFmtId="0" fontId="4" fillId="0" borderId="0" xfId="0" applyFont="1" applyAlignment="1">
      <alignment horizontal="center" vertical="center"/>
    </xf>
    <xf numFmtId="0" fontId="4" fillId="2" borderId="16" xfId="0" applyFont="1" applyFill="1" applyBorder="1" applyAlignment="1">
      <alignment horizontal="center" vertical="center"/>
    </xf>
    <xf numFmtId="0" fontId="7" fillId="2" borderId="16" xfId="0" applyFont="1" applyFill="1" applyBorder="1" applyAlignment="1">
      <alignment horizontal="center" vertical="center"/>
    </xf>
    <xf numFmtId="0" fontId="4" fillId="0" borderId="16" xfId="0" applyFont="1" applyBorder="1" applyAlignment="1">
      <alignment horizontal="center" vertical="center"/>
    </xf>
    <xf numFmtId="177" fontId="0" fillId="0" borderId="0" xfId="0" applyNumberFormat="1">
      <alignment vertical="center"/>
    </xf>
    <xf numFmtId="38" fontId="0" fillId="0" borderId="3" xfId="1" applyFont="1" applyBorder="1">
      <alignment vertical="center"/>
    </xf>
    <xf numFmtId="38" fontId="0" fillId="0" borderId="4" xfId="1" applyFont="1" applyBorder="1">
      <alignment vertical="center"/>
    </xf>
    <xf numFmtId="38" fontId="0" fillId="0" borderId="5" xfId="1" applyFont="1" applyBorder="1">
      <alignment vertical="center"/>
    </xf>
    <xf numFmtId="38" fontId="0" fillId="0" borderId="8" xfId="1" applyFont="1" applyBorder="1">
      <alignment vertical="center"/>
    </xf>
    <xf numFmtId="38" fontId="0" fillId="0" borderId="0" xfId="1" applyFont="1" applyBorder="1">
      <alignment vertical="center"/>
    </xf>
    <xf numFmtId="38" fontId="0" fillId="0" borderId="9" xfId="1" applyFont="1" applyBorder="1">
      <alignment vertical="center"/>
    </xf>
    <xf numFmtId="0" fontId="0" fillId="0" borderId="8" xfId="0" applyBorder="1" applyAlignment="1">
      <alignment horizontal="center" vertical="center"/>
    </xf>
    <xf numFmtId="0" fontId="9" fillId="0" borderId="3" xfId="0" applyFont="1" applyBorder="1" applyAlignment="1">
      <alignment horizontal="left"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6" xfId="0" applyBorder="1" applyAlignment="1">
      <alignment horizontal="center" vertical="center"/>
    </xf>
    <xf numFmtId="0" fontId="10" fillId="0" borderId="0" xfId="2">
      <alignment vertical="center"/>
    </xf>
    <xf numFmtId="0" fontId="11" fillId="0" borderId="0" xfId="2" applyFont="1" applyAlignment="1">
      <alignment horizontal="center" vertical="center"/>
    </xf>
    <xf numFmtId="0" fontId="12" fillId="0" borderId="3" xfId="0" applyNumberFormat="1" applyFont="1" applyBorder="1">
      <alignment vertical="center"/>
    </xf>
    <xf numFmtId="0" fontId="12" fillId="0" borderId="4" xfId="0" applyNumberFormat="1" applyFont="1" applyBorder="1">
      <alignment vertical="center"/>
    </xf>
    <xf numFmtId="0" fontId="12" fillId="0" borderId="5" xfId="0" applyNumberFormat="1" applyFont="1" applyBorder="1">
      <alignment vertical="center"/>
    </xf>
    <xf numFmtId="0" fontId="12" fillId="0" borderId="8" xfId="0" applyNumberFormat="1" applyFont="1" applyBorder="1">
      <alignment vertical="center"/>
    </xf>
    <xf numFmtId="0" fontId="12" fillId="0" borderId="0" xfId="0" applyNumberFormat="1" applyFont="1" applyBorder="1">
      <alignment vertical="center"/>
    </xf>
    <xf numFmtId="0" fontId="12" fillId="0" borderId="9" xfId="0" applyNumberFormat="1" applyFont="1" applyBorder="1">
      <alignment vertical="center"/>
    </xf>
    <xf numFmtId="0" fontId="12" fillId="0" borderId="0" xfId="0" applyNumberFormat="1" applyFont="1" applyFill="1" applyBorder="1">
      <alignment vertical="center"/>
    </xf>
    <xf numFmtId="0" fontId="12" fillId="0" borderId="6" xfId="0" applyNumberFormat="1" applyFont="1" applyBorder="1">
      <alignment vertical="center"/>
    </xf>
    <xf numFmtId="0" fontId="12" fillId="0" borderId="1" xfId="0" applyNumberFormat="1" applyFont="1" applyBorder="1">
      <alignment vertical="center"/>
    </xf>
    <xf numFmtId="0" fontId="12" fillId="0" borderId="7" xfId="0" applyNumberFormat="1" applyFont="1" applyBorder="1">
      <alignment vertical="center"/>
    </xf>
    <xf numFmtId="0" fontId="9" fillId="0" borderId="11" xfId="0" applyFont="1" applyBorder="1">
      <alignment vertical="center"/>
    </xf>
    <xf numFmtId="179" fontId="2" fillId="0" borderId="13" xfId="3" applyNumberFormat="1" applyFont="1" applyBorder="1">
      <alignment vertical="center"/>
    </xf>
    <xf numFmtId="179" fontId="2" fillId="0" borderId="2" xfId="3" applyNumberFormat="1" applyFont="1" applyBorder="1">
      <alignment vertical="center"/>
    </xf>
    <xf numFmtId="0" fontId="2" fillId="0" borderId="2" xfId="0" applyFont="1" applyBorder="1" applyAlignment="1">
      <alignment horizontal="center" vertical="center"/>
    </xf>
    <xf numFmtId="38" fontId="13" fillId="0" borderId="13" xfId="1" applyFont="1" applyFill="1" applyBorder="1">
      <alignment vertical="center"/>
    </xf>
    <xf numFmtId="0" fontId="13" fillId="0" borderId="15" xfId="0" applyFont="1" applyBorder="1">
      <alignment vertical="center"/>
    </xf>
    <xf numFmtId="177" fontId="0" fillId="0" borderId="13" xfId="0" applyNumberFormat="1" applyFill="1" applyBorder="1">
      <alignment vertical="center"/>
    </xf>
    <xf numFmtId="177" fontId="0" fillId="0" borderId="14" xfId="0" applyNumberFormat="1" applyFill="1" applyBorder="1">
      <alignment vertical="center"/>
    </xf>
    <xf numFmtId="177" fontId="0" fillId="0" borderId="15" xfId="0" applyNumberFormat="1" applyFill="1" applyBorder="1">
      <alignment vertical="center"/>
    </xf>
    <xf numFmtId="9" fontId="2" fillId="0" borderId="0" xfId="0" applyNumberFormat="1" applyFont="1" applyBorder="1">
      <alignment vertical="center"/>
    </xf>
    <xf numFmtId="9" fontId="2" fillId="0" borderId="14" xfId="0" applyNumberFormat="1" applyFont="1" applyBorder="1">
      <alignment vertical="center"/>
    </xf>
    <xf numFmtId="9" fontId="2" fillId="0" borderId="15" xfId="0" applyNumberFormat="1" applyFont="1" applyBorder="1">
      <alignment vertical="center"/>
    </xf>
    <xf numFmtId="9" fontId="2" fillId="0" borderId="13" xfId="3" applyFont="1" applyBorder="1">
      <alignment vertical="center"/>
    </xf>
    <xf numFmtId="9" fontId="2" fillId="0" borderId="14" xfId="3" applyFont="1" applyBorder="1">
      <alignment vertical="center"/>
    </xf>
    <xf numFmtId="9" fontId="2" fillId="0" borderId="15" xfId="3" applyFont="1" applyBorder="1">
      <alignment vertical="center"/>
    </xf>
    <xf numFmtId="9" fontId="2" fillId="0" borderId="13" xfId="0" applyNumberFormat="1" applyFont="1" applyBorder="1">
      <alignment vertical="center"/>
    </xf>
    <xf numFmtId="0" fontId="12" fillId="3" borderId="9" xfId="0" applyNumberFormat="1" applyFont="1" applyFill="1" applyBorder="1">
      <alignment vertical="center"/>
    </xf>
    <xf numFmtId="38" fontId="0" fillId="0" borderId="13" xfId="0" applyNumberFormat="1" applyBorder="1">
      <alignment vertical="center"/>
    </xf>
    <xf numFmtId="38" fontId="0" fillId="0" borderId="14" xfId="0" applyNumberFormat="1" applyBorder="1">
      <alignment vertical="center"/>
    </xf>
    <xf numFmtId="38" fontId="0" fillId="0" borderId="15" xfId="0" applyNumberFormat="1" applyBorder="1">
      <alignment vertical="center"/>
    </xf>
    <xf numFmtId="0" fontId="12" fillId="4" borderId="9" xfId="0" applyNumberFormat="1" applyFont="1" applyFill="1" applyBorder="1">
      <alignment vertical="center"/>
    </xf>
    <xf numFmtId="0" fontId="12" fillId="0" borderId="9" xfId="0" applyNumberFormat="1" applyFont="1" applyFill="1" applyBorder="1">
      <alignment vertical="center"/>
    </xf>
    <xf numFmtId="177" fontId="0" fillId="0" borderId="0" xfId="0" applyNumberFormat="1" applyFont="1" applyBorder="1">
      <alignment vertical="center"/>
    </xf>
    <xf numFmtId="0" fontId="12" fillId="4" borderId="7" xfId="0" applyNumberFormat="1" applyFont="1" applyFill="1" applyBorder="1">
      <alignment vertical="center"/>
    </xf>
    <xf numFmtId="14" fontId="14" fillId="0" borderId="16" xfId="0" applyNumberFormat="1" applyFont="1" applyBorder="1" applyAlignment="1">
      <alignment horizontal="center" vertical="center"/>
    </xf>
    <xf numFmtId="0" fontId="14" fillId="0" borderId="16" xfId="0" applyFont="1" applyBorder="1" applyAlignment="1">
      <alignment horizontal="center" vertical="center"/>
    </xf>
    <xf numFmtId="0" fontId="15" fillId="0" borderId="16" xfId="0" applyFont="1" applyBorder="1" applyAlignment="1">
      <alignment horizontal="center" vertical="center"/>
    </xf>
    <xf numFmtId="0" fontId="0" fillId="5" borderId="0" xfId="0" applyFill="1">
      <alignment vertical="center"/>
    </xf>
    <xf numFmtId="0" fontId="0" fillId="6" borderId="0" xfId="0" applyFill="1">
      <alignment vertical="center"/>
    </xf>
    <xf numFmtId="0" fontId="0" fillId="7" borderId="0" xfId="0" applyFill="1">
      <alignment vertical="center"/>
    </xf>
    <xf numFmtId="0" fontId="12" fillId="4" borderId="5" xfId="0" applyNumberFormat="1" applyFont="1" applyFill="1" applyBorder="1">
      <alignment vertical="center"/>
    </xf>
    <xf numFmtId="0" fontId="0" fillId="0" borderId="0" xfId="0" applyAlignment="1">
      <alignment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15" xfId="0" applyFont="1" applyBorder="1" applyAlignment="1">
      <alignment horizontal="center" vertical="center"/>
    </xf>
    <xf numFmtId="0" fontId="2" fillId="0" borderId="3" xfId="0" applyFont="1" applyBorder="1" applyAlignment="1">
      <alignment horizontal="center" vertical="center"/>
    </xf>
    <xf numFmtId="0" fontId="2" fillId="0" borderId="5" xfId="0" applyFont="1"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15" xfId="0" applyBorder="1" applyAlignment="1">
      <alignment horizontal="center" vertical="center"/>
    </xf>
    <xf numFmtId="0" fontId="10" fillId="0" borderId="0" xfId="2" applyAlignment="1">
      <alignment horizontal="left" vertical="top" wrapText="1"/>
    </xf>
    <xf numFmtId="0" fontId="10" fillId="0" borderId="0" xfId="2" applyAlignment="1">
      <alignment horizontal="left" vertical="top"/>
    </xf>
    <xf numFmtId="0" fontId="10" fillId="0" borderId="0" xfId="2" applyAlignment="1">
      <alignment vertical="top" wrapText="1"/>
    </xf>
    <xf numFmtId="0" fontId="10" fillId="0" borderId="0" xfId="2" applyAlignment="1">
      <alignment vertical="top"/>
    </xf>
    <xf numFmtId="0" fontId="11" fillId="0" borderId="0" xfId="2" applyFont="1" applyAlignment="1">
      <alignment horizontal="center" vertical="center"/>
    </xf>
    <xf numFmtId="0" fontId="2" fillId="0" borderId="8" xfId="0" applyFont="1" applyBorder="1">
      <alignment vertical="center"/>
    </xf>
    <xf numFmtId="0" fontId="2" fillId="0" borderId="6" xfId="0" applyFont="1" applyBorder="1">
      <alignment vertical="center"/>
    </xf>
    <xf numFmtId="0" fontId="2" fillId="0" borderId="1" xfId="0" applyFont="1" applyBorder="1">
      <alignment vertical="center"/>
    </xf>
    <xf numFmtId="0" fontId="2" fillId="0" borderId="7" xfId="0" applyFont="1" applyBorder="1">
      <alignment vertical="center"/>
    </xf>
  </cellXfs>
  <cellStyles count="4">
    <cellStyle name="パーセント" xfId="3" builtinId="5"/>
    <cellStyle name="桁区切り" xfId="1" builtinId="6"/>
    <cellStyle name="標準" xfId="0" builtinId="0"/>
    <cellStyle name="標準 2" xfId="2" xr:uid="{CD78C7D8-3A45-4776-9D09-8317F161085B}"/>
  </cellStyles>
  <dxfs count="0"/>
  <tableStyles count="0" defaultTableStyle="TableStyleMedium2" defaultPivotStyle="PivotStyleLight16"/>
  <colors>
    <mruColors>
      <color rgb="FF99FFCC"/>
      <color rgb="FFFF33CC"/>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8" Type="http://schemas.openxmlformats.org/officeDocument/2006/relationships/image" Target="../media/image29.png"/><Relationship Id="rId13" Type="http://schemas.openxmlformats.org/officeDocument/2006/relationships/image" Target="../media/image34.png"/><Relationship Id="rId18" Type="http://schemas.openxmlformats.org/officeDocument/2006/relationships/image" Target="../media/image39.png"/><Relationship Id="rId3" Type="http://schemas.openxmlformats.org/officeDocument/2006/relationships/image" Target="../media/image24.png"/><Relationship Id="rId21" Type="http://schemas.openxmlformats.org/officeDocument/2006/relationships/image" Target="../media/image42.png"/><Relationship Id="rId7" Type="http://schemas.openxmlformats.org/officeDocument/2006/relationships/image" Target="../media/image28.png"/><Relationship Id="rId12" Type="http://schemas.openxmlformats.org/officeDocument/2006/relationships/image" Target="../media/image33.png"/><Relationship Id="rId17" Type="http://schemas.openxmlformats.org/officeDocument/2006/relationships/image" Target="../media/image38.png"/><Relationship Id="rId2" Type="http://schemas.openxmlformats.org/officeDocument/2006/relationships/image" Target="../media/image23.png"/><Relationship Id="rId16" Type="http://schemas.openxmlformats.org/officeDocument/2006/relationships/image" Target="../media/image37.png"/><Relationship Id="rId20" Type="http://schemas.openxmlformats.org/officeDocument/2006/relationships/image" Target="../media/image41.png"/><Relationship Id="rId1" Type="http://schemas.openxmlformats.org/officeDocument/2006/relationships/image" Target="../media/image22.png"/><Relationship Id="rId6" Type="http://schemas.openxmlformats.org/officeDocument/2006/relationships/image" Target="../media/image27.png"/><Relationship Id="rId11" Type="http://schemas.openxmlformats.org/officeDocument/2006/relationships/image" Target="../media/image32.png"/><Relationship Id="rId5" Type="http://schemas.openxmlformats.org/officeDocument/2006/relationships/image" Target="../media/image26.png"/><Relationship Id="rId15" Type="http://schemas.openxmlformats.org/officeDocument/2006/relationships/image" Target="../media/image36.png"/><Relationship Id="rId23" Type="http://schemas.openxmlformats.org/officeDocument/2006/relationships/image" Target="../media/image44.png"/><Relationship Id="rId10" Type="http://schemas.openxmlformats.org/officeDocument/2006/relationships/image" Target="../media/image31.png"/><Relationship Id="rId19" Type="http://schemas.openxmlformats.org/officeDocument/2006/relationships/image" Target="../media/image40.png"/><Relationship Id="rId4" Type="http://schemas.openxmlformats.org/officeDocument/2006/relationships/image" Target="../media/image25.png"/><Relationship Id="rId9" Type="http://schemas.openxmlformats.org/officeDocument/2006/relationships/image" Target="../media/image30.png"/><Relationship Id="rId14" Type="http://schemas.openxmlformats.org/officeDocument/2006/relationships/image" Target="../media/image35.png"/><Relationship Id="rId22" Type="http://schemas.openxmlformats.org/officeDocument/2006/relationships/image" Target="../media/image43.png"/></Relationships>
</file>

<file path=xl/drawings/_rels/drawing3.xml.rels><?xml version="1.0" encoding="UTF-8" standalone="yes"?>
<Relationships xmlns="http://schemas.openxmlformats.org/package/2006/relationships"><Relationship Id="rId8" Type="http://schemas.openxmlformats.org/officeDocument/2006/relationships/image" Target="../media/image52.png"/><Relationship Id="rId13" Type="http://schemas.openxmlformats.org/officeDocument/2006/relationships/image" Target="../media/image57.png"/><Relationship Id="rId18" Type="http://schemas.openxmlformats.org/officeDocument/2006/relationships/image" Target="../media/image62.png"/><Relationship Id="rId26" Type="http://schemas.openxmlformats.org/officeDocument/2006/relationships/image" Target="../media/image70.png"/><Relationship Id="rId3" Type="http://schemas.openxmlformats.org/officeDocument/2006/relationships/image" Target="../media/image47.png"/><Relationship Id="rId21" Type="http://schemas.openxmlformats.org/officeDocument/2006/relationships/image" Target="../media/image65.png"/><Relationship Id="rId7" Type="http://schemas.openxmlformats.org/officeDocument/2006/relationships/image" Target="../media/image51.png"/><Relationship Id="rId12" Type="http://schemas.openxmlformats.org/officeDocument/2006/relationships/image" Target="../media/image56.png"/><Relationship Id="rId17" Type="http://schemas.openxmlformats.org/officeDocument/2006/relationships/image" Target="../media/image61.png"/><Relationship Id="rId25" Type="http://schemas.openxmlformats.org/officeDocument/2006/relationships/image" Target="../media/image69.png"/><Relationship Id="rId2" Type="http://schemas.openxmlformats.org/officeDocument/2006/relationships/image" Target="../media/image46.png"/><Relationship Id="rId16" Type="http://schemas.openxmlformats.org/officeDocument/2006/relationships/image" Target="../media/image60.png"/><Relationship Id="rId20" Type="http://schemas.openxmlformats.org/officeDocument/2006/relationships/image" Target="../media/image64.png"/><Relationship Id="rId29" Type="http://schemas.openxmlformats.org/officeDocument/2006/relationships/image" Target="../media/image73.png"/><Relationship Id="rId1" Type="http://schemas.openxmlformats.org/officeDocument/2006/relationships/image" Target="../media/image45.png"/><Relationship Id="rId6" Type="http://schemas.openxmlformats.org/officeDocument/2006/relationships/image" Target="../media/image50.png"/><Relationship Id="rId11" Type="http://schemas.openxmlformats.org/officeDocument/2006/relationships/image" Target="../media/image55.png"/><Relationship Id="rId24" Type="http://schemas.openxmlformats.org/officeDocument/2006/relationships/image" Target="../media/image68.png"/><Relationship Id="rId32" Type="http://schemas.openxmlformats.org/officeDocument/2006/relationships/image" Target="../media/image76.png"/><Relationship Id="rId5" Type="http://schemas.openxmlformats.org/officeDocument/2006/relationships/image" Target="../media/image49.png"/><Relationship Id="rId15" Type="http://schemas.openxmlformats.org/officeDocument/2006/relationships/image" Target="../media/image59.png"/><Relationship Id="rId23" Type="http://schemas.openxmlformats.org/officeDocument/2006/relationships/image" Target="../media/image67.png"/><Relationship Id="rId28" Type="http://schemas.openxmlformats.org/officeDocument/2006/relationships/image" Target="../media/image72.png"/><Relationship Id="rId10" Type="http://schemas.openxmlformats.org/officeDocument/2006/relationships/image" Target="../media/image54.png"/><Relationship Id="rId19" Type="http://schemas.openxmlformats.org/officeDocument/2006/relationships/image" Target="../media/image63.png"/><Relationship Id="rId31" Type="http://schemas.openxmlformats.org/officeDocument/2006/relationships/image" Target="../media/image75.png"/><Relationship Id="rId4" Type="http://schemas.openxmlformats.org/officeDocument/2006/relationships/image" Target="../media/image48.png"/><Relationship Id="rId9" Type="http://schemas.openxmlformats.org/officeDocument/2006/relationships/image" Target="../media/image53.png"/><Relationship Id="rId14" Type="http://schemas.openxmlformats.org/officeDocument/2006/relationships/image" Target="../media/image58.png"/><Relationship Id="rId22" Type="http://schemas.openxmlformats.org/officeDocument/2006/relationships/image" Target="../media/image66.png"/><Relationship Id="rId27" Type="http://schemas.openxmlformats.org/officeDocument/2006/relationships/image" Target="../media/image71.png"/><Relationship Id="rId30" Type="http://schemas.openxmlformats.org/officeDocument/2006/relationships/image" Target="../media/image7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553006</xdr:colOff>
      <xdr:row>26</xdr:row>
      <xdr:rowOff>93241</xdr:rowOff>
    </xdr:to>
    <xdr:pic>
      <xdr:nvPicPr>
        <xdr:cNvPr id="2" name="図 1">
          <a:extLst>
            <a:ext uri="{FF2B5EF4-FFF2-40B4-BE49-F238E27FC236}">
              <a16:creationId xmlns:a16="http://schemas.microsoft.com/office/drawing/2014/main" id="{1C956D26-C744-4277-BC01-5DAB364CB127}"/>
            </a:ext>
          </a:extLst>
        </xdr:cNvPr>
        <xdr:cNvPicPr>
          <a:picLocks noChangeAspect="1"/>
        </xdr:cNvPicPr>
      </xdr:nvPicPr>
      <xdr:blipFill>
        <a:blip xmlns:r="http://schemas.openxmlformats.org/officeDocument/2006/relationships" r:embed="rId1"/>
        <a:stretch>
          <a:fillRect/>
        </a:stretch>
      </xdr:blipFill>
      <xdr:spPr>
        <a:xfrm>
          <a:off x="2011680" y="0"/>
          <a:ext cx="14634766" cy="6036841"/>
        </a:xfrm>
        <a:prstGeom prst="rect">
          <a:avLst/>
        </a:prstGeom>
      </xdr:spPr>
    </xdr:pic>
    <xdr:clientData/>
  </xdr:twoCellAnchor>
  <xdr:twoCellAnchor editAs="oneCell">
    <xdr:from>
      <xdr:col>0</xdr:col>
      <xdr:colOff>0</xdr:colOff>
      <xdr:row>27</xdr:row>
      <xdr:rowOff>0</xdr:rowOff>
    </xdr:from>
    <xdr:to>
      <xdr:col>21</xdr:col>
      <xdr:colOff>553006</xdr:colOff>
      <xdr:row>53</xdr:row>
      <xdr:rowOff>93241</xdr:rowOff>
    </xdr:to>
    <xdr:pic>
      <xdr:nvPicPr>
        <xdr:cNvPr id="3" name="図 2">
          <a:extLst>
            <a:ext uri="{FF2B5EF4-FFF2-40B4-BE49-F238E27FC236}">
              <a16:creationId xmlns:a16="http://schemas.microsoft.com/office/drawing/2014/main" id="{4A460DC6-758A-4A92-8FD9-D9B1E170C367}"/>
            </a:ext>
          </a:extLst>
        </xdr:cNvPr>
        <xdr:cNvPicPr>
          <a:picLocks noChangeAspect="1"/>
        </xdr:cNvPicPr>
      </xdr:nvPicPr>
      <xdr:blipFill>
        <a:blip xmlns:r="http://schemas.openxmlformats.org/officeDocument/2006/relationships" r:embed="rId2"/>
        <a:stretch>
          <a:fillRect/>
        </a:stretch>
      </xdr:blipFill>
      <xdr:spPr>
        <a:xfrm>
          <a:off x="2011680" y="6172200"/>
          <a:ext cx="14634766" cy="6036841"/>
        </a:xfrm>
        <a:prstGeom prst="rect">
          <a:avLst/>
        </a:prstGeom>
      </xdr:spPr>
    </xdr:pic>
    <xdr:clientData/>
  </xdr:twoCellAnchor>
  <xdr:twoCellAnchor editAs="oneCell">
    <xdr:from>
      <xdr:col>0</xdr:col>
      <xdr:colOff>0</xdr:colOff>
      <xdr:row>54</xdr:row>
      <xdr:rowOff>0</xdr:rowOff>
    </xdr:from>
    <xdr:to>
      <xdr:col>21</xdr:col>
      <xdr:colOff>553006</xdr:colOff>
      <xdr:row>80</xdr:row>
      <xdr:rowOff>93241</xdr:rowOff>
    </xdr:to>
    <xdr:pic>
      <xdr:nvPicPr>
        <xdr:cNvPr id="4" name="図 3">
          <a:extLst>
            <a:ext uri="{FF2B5EF4-FFF2-40B4-BE49-F238E27FC236}">
              <a16:creationId xmlns:a16="http://schemas.microsoft.com/office/drawing/2014/main" id="{DB645E17-6995-4213-98E9-86C39912F780}"/>
            </a:ext>
          </a:extLst>
        </xdr:cNvPr>
        <xdr:cNvPicPr>
          <a:picLocks noChangeAspect="1"/>
        </xdr:cNvPicPr>
      </xdr:nvPicPr>
      <xdr:blipFill>
        <a:blip xmlns:r="http://schemas.openxmlformats.org/officeDocument/2006/relationships" r:embed="rId3"/>
        <a:stretch>
          <a:fillRect/>
        </a:stretch>
      </xdr:blipFill>
      <xdr:spPr>
        <a:xfrm>
          <a:off x="2011680" y="12344400"/>
          <a:ext cx="14634766" cy="6036841"/>
        </a:xfrm>
        <a:prstGeom prst="rect">
          <a:avLst/>
        </a:prstGeom>
      </xdr:spPr>
    </xdr:pic>
    <xdr:clientData/>
  </xdr:twoCellAnchor>
  <xdr:twoCellAnchor editAs="oneCell">
    <xdr:from>
      <xdr:col>0</xdr:col>
      <xdr:colOff>0</xdr:colOff>
      <xdr:row>81</xdr:row>
      <xdr:rowOff>0</xdr:rowOff>
    </xdr:from>
    <xdr:to>
      <xdr:col>21</xdr:col>
      <xdr:colOff>553006</xdr:colOff>
      <xdr:row>107</xdr:row>
      <xdr:rowOff>93241</xdr:rowOff>
    </xdr:to>
    <xdr:pic>
      <xdr:nvPicPr>
        <xdr:cNvPr id="6" name="図 5">
          <a:extLst>
            <a:ext uri="{FF2B5EF4-FFF2-40B4-BE49-F238E27FC236}">
              <a16:creationId xmlns:a16="http://schemas.microsoft.com/office/drawing/2014/main" id="{11D1486F-6E37-4988-B38C-66465D31160C}"/>
            </a:ext>
          </a:extLst>
        </xdr:cNvPr>
        <xdr:cNvPicPr>
          <a:picLocks noChangeAspect="1"/>
        </xdr:cNvPicPr>
      </xdr:nvPicPr>
      <xdr:blipFill>
        <a:blip xmlns:r="http://schemas.openxmlformats.org/officeDocument/2006/relationships" r:embed="rId4"/>
        <a:stretch>
          <a:fillRect/>
        </a:stretch>
      </xdr:blipFill>
      <xdr:spPr>
        <a:xfrm>
          <a:off x="2011680" y="18516600"/>
          <a:ext cx="14634766" cy="6036841"/>
        </a:xfrm>
        <a:prstGeom prst="rect">
          <a:avLst/>
        </a:prstGeom>
      </xdr:spPr>
    </xdr:pic>
    <xdr:clientData/>
  </xdr:twoCellAnchor>
  <xdr:twoCellAnchor editAs="oneCell">
    <xdr:from>
      <xdr:col>0</xdr:col>
      <xdr:colOff>0</xdr:colOff>
      <xdr:row>108</xdr:row>
      <xdr:rowOff>0</xdr:rowOff>
    </xdr:from>
    <xdr:to>
      <xdr:col>21</xdr:col>
      <xdr:colOff>553006</xdr:colOff>
      <xdr:row>134</xdr:row>
      <xdr:rowOff>93241</xdr:rowOff>
    </xdr:to>
    <xdr:pic>
      <xdr:nvPicPr>
        <xdr:cNvPr id="8" name="図 7">
          <a:extLst>
            <a:ext uri="{FF2B5EF4-FFF2-40B4-BE49-F238E27FC236}">
              <a16:creationId xmlns:a16="http://schemas.microsoft.com/office/drawing/2014/main" id="{BC367A93-AF1D-430F-B523-EC4609FE2209}"/>
            </a:ext>
          </a:extLst>
        </xdr:cNvPr>
        <xdr:cNvPicPr>
          <a:picLocks noChangeAspect="1"/>
        </xdr:cNvPicPr>
      </xdr:nvPicPr>
      <xdr:blipFill>
        <a:blip xmlns:r="http://schemas.openxmlformats.org/officeDocument/2006/relationships" r:embed="rId5"/>
        <a:stretch>
          <a:fillRect/>
        </a:stretch>
      </xdr:blipFill>
      <xdr:spPr>
        <a:xfrm>
          <a:off x="2011680" y="24688800"/>
          <a:ext cx="14634766" cy="6036841"/>
        </a:xfrm>
        <a:prstGeom prst="rect">
          <a:avLst/>
        </a:prstGeom>
      </xdr:spPr>
    </xdr:pic>
    <xdr:clientData/>
  </xdr:twoCellAnchor>
  <xdr:twoCellAnchor editAs="oneCell">
    <xdr:from>
      <xdr:col>0</xdr:col>
      <xdr:colOff>0</xdr:colOff>
      <xdr:row>135</xdr:row>
      <xdr:rowOff>0</xdr:rowOff>
    </xdr:from>
    <xdr:to>
      <xdr:col>21</xdr:col>
      <xdr:colOff>553006</xdr:colOff>
      <xdr:row>161</xdr:row>
      <xdr:rowOff>93241</xdr:rowOff>
    </xdr:to>
    <xdr:pic>
      <xdr:nvPicPr>
        <xdr:cNvPr id="9" name="図 8">
          <a:extLst>
            <a:ext uri="{FF2B5EF4-FFF2-40B4-BE49-F238E27FC236}">
              <a16:creationId xmlns:a16="http://schemas.microsoft.com/office/drawing/2014/main" id="{9CF83714-C2C6-48F2-A180-08BCD9144ACF}"/>
            </a:ext>
          </a:extLst>
        </xdr:cNvPr>
        <xdr:cNvPicPr>
          <a:picLocks noChangeAspect="1"/>
        </xdr:cNvPicPr>
      </xdr:nvPicPr>
      <xdr:blipFill>
        <a:blip xmlns:r="http://schemas.openxmlformats.org/officeDocument/2006/relationships" r:embed="rId6"/>
        <a:stretch>
          <a:fillRect/>
        </a:stretch>
      </xdr:blipFill>
      <xdr:spPr>
        <a:xfrm>
          <a:off x="2011680" y="30861000"/>
          <a:ext cx="14634766" cy="6036841"/>
        </a:xfrm>
        <a:prstGeom prst="rect">
          <a:avLst/>
        </a:prstGeom>
      </xdr:spPr>
    </xdr:pic>
    <xdr:clientData/>
  </xdr:twoCellAnchor>
  <xdr:twoCellAnchor editAs="oneCell">
    <xdr:from>
      <xdr:col>0</xdr:col>
      <xdr:colOff>0</xdr:colOff>
      <xdr:row>162</xdr:row>
      <xdr:rowOff>0</xdr:rowOff>
    </xdr:from>
    <xdr:to>
      <xdr:col>21</xdr:col>
      <xdr:colOff>553006</xdr:colOff>
      <xdr:row>188</xdr:row>
      <xdr:rowOff>93241</xdr:rowOff>
    </xdr:to>
    <xdr:pic>
      <xdr:nvPicPr>
        <xdr:cNvPr id="11" name="図 10">
          <a:extLst>
            <a:ext uri="{FF2B5EF4-FFF2-40B4-BE49-F238E27FC236}">
              <a16:creationId xmlns:a16="http://schemas.microsoft.com/office/drawing/2014/main" id="{9BA4A8D2-6335-4159-BBF3-51D14B01F979}"/>
            </a:ext>
          </a:extLst>
        </xdr:cNvPr>
        <xdr:cNvPicPr>
          <a:picLocks noChangeAspect="1"/>
        </xdr:cNvPicPr>
      </xdr:nvPicPr>
      <xdr:blipFill>
        <a:blip xmlns:r="http://schemas.openxmlformats.org/officeDocument/2006/relationships" r:embed="rId7"/>
        <a:stretch>
          <a:fillRect/>
        </a:stretch>
      </xdr:blipFill>
      <xdr:spPr>
        <a:xfrm>
          <a:off x="2011680" y="37033200"/>
          <a:ext cx="14634766" cy="6036841"/>
        </a:xfrm>
        <a:prstGeom prst="rect">
          <a:avLst/>
        </a:prstGeom>
      </xdr:spPr>
    </xdr:pic>
    <xdr:clientData/>
  </xdr:twoCellAnchor>
  <xdr:twoCellAnchor editAs="oneCell">
    <xdr:from>
      <xdr:col>0</xdr:col>
      <xdr:colOff>0</xdr:colOff>
      <xdr:row>189</xdr:row>
      <xdr:rowOff>0</xdr:rowOff>
    </xdr:from>
    <xdr:to>
      <xdr:col>21</xdr:col>
      <xdr:colOff>553006</xdr:colOff>
      <xdr:row>215</xdr:row>
      <xdr:rowOff>93241</xdr:rowOff>
    </xdr:to>
    <xdr:pic>
      <xdr:nvPicPr>
        <xdr:cNvPr id="13" name="図 12">
          <a:extLst>
            <a:ext uri="{FF2B5EF4-FFF2-40B4-BE49-F238E27FC236}">
              <a16:creationId xmlns:a16="http://schemas.microsoft.com/office/drawing/2014/main" id="{4F125B83-7FDE-41F4-806E-3719213ED93A}"/>
            </a:ext>
          </a:extLst>
        </xdr:cNvPr>
        <xdr:cNvPicPr>
          <a:picLocks noChangeAspect="1"/>
        </xdr:cNvPicPr>
      </xdr:nvPicPr>
      <xdr:blipFill>
        <a:blip xmlns:r="http://schemas.openxmlformats.org/officeDocument/2006/relationships" r:embed="rId8"/>
        <a:stretch>
          <a:fillRect/>
        </a:stretch>
      </xdr:blipFill>
      <xdr:spPr>
        <a:xfrm>
          <a:off x="2011680" y="43205400"/>
          <a:ext cx="14634766" cy="6036841"/>
        </a:xfrm>
        <a:prstGeom prst="rect">
          <a:avLst/>
        </a:prstGeom>
      </xdr:spPr>
    </xdr:pic>
    <xdr:clientData/>
  </xdr:twoCellAnchor>
  <xdr:twoCellAnchor editAs="oneCell">
    <xdr:from>
      <xdr:col>0</xdr:col>
      <xdr:colOff>0</xdr:colOff>
      <xdr:row>216</xdr:row>
      <xdr:rowOff>0</xdr:rowOff>
    </xdr:from>
    <xdr:to>
      <xdr:col>21</xdr:col>
      <xdr:colOff>553006</xdr:colOff>
      <xdr:row>242</xdr:row>
      <xdr:rowOff>93241</xdr:rowOff>
    </xdr:to>
    <xdr:pic>
      <xdr:nvPicPr>
        <xdr:cNvPr id="14" name="図 13">
          <a:extLst>
            <a:ext uri="{FF2B5EF4-FFF2-40B4-BE49-F238E27FC236}">
              <a16:creationId xmlns:a16="http://schemas.microsoft.com/office/drawing/2014/main" id="{73E1D4AA-D58E-4601-B8B8-EE8FB54981D0}"/>
            </a:ext>
          </a:extLst>
        </xdr:cNvPr>
        <xdr:cNvPicPr>
          <a:picLocks noChangeAspect="1"/>
        </xdr:cNvPicPr>
      </xdr:nvPicPr>
      <xdr:blipFill>
        <a:blip xmlns:r="http://schemas.openxmlformats.org/officeDocument/2006/relationships" r:embed="rId9"/>
        <a:stretch>
          <a:fillRect/>
        </a:stretch>
      </xdr:blipFill>
      <xdr:spPr>
        <a:xfrm>
          <a:off x="2011680" y="49377600"/>
          <a:ext cx="14634766" cy="6036841"/>
        </a:xfrm>
        <a:prstGeom prst="rect">
          <a:avLst/>
        </a:prstGeom>
      </xdr:spPr>
    </xdr:pic>
    <xdr:clientData/>
  </xdr:twoCellAnchor>
  <xdr:twoCellAnchor editAs="oneCell">
    <xdr:from>
      <xdr:col>0</xdr:col>
      <xdr:colOff>0</xdr:colOff>
      <xdr:row>243</xdr:row>
      <xdr:rowOff>0</xdr:rowOff>
    </xdr:from>
    <xdr:to>
      <xdr:col>21</xdr:col>
      <xdr:colOff>553006</xdr:colOff>
      <xdr:row>269</xdr:row>
      <xdr:rowOff>93241</xdr:rowOff>
    </xdr:to>
    <xdr:pic>
      <xdr:nvPicPr>
        <xdr:cNvPr id="16" name="図 15">
          <a:extLst>
            <a:ext uri="{FF2B5EF4-FFF2-40B4-BE49-F238E27FC236}">
              <a16:creationId xmlns:a16="http://schemas.microsoft.com/office/drawing/2014/main" id="{CFA22962-0034-4924-A241-3E4921BC4CE3}"/>
            </a:ext>
          </a:extLst>
        </xdr:cNvPr>
        <xdr:cNvPicPr>
          <a:picLocks noChangeAspect="1"/>
        </xdr:cNvPicPr>
      </xdr:nvPicPr>
      <xdr:blipFill>
        <a:blip xmlns:r="http://schemas.openxmlformats.org/officeDocument/2006/relationships" r:embed="rId10"/>
        <a:stretch>
          <a:fillRect/>
        </a:stretch>
      </xdr:blipFill>
      <xdr:spPr>
        <a:xfrm>
          <a:off x="2011680" y="55549800"/>
          <a:ext cx="14634766" cy="6036841"/>
        </a:xfrm>
        <a:prstGeom prst="rect">
          <a:avLst/>
        </a:prstGeom>
      </xdr:spPr>
    </xdr:pic>
    <xdr:clientData/>
  </xdr:twoCellAnchor>
  <xdr:twoCellAnchor editAs="oneCell">
    <xdr:from>
      <xdr:col>0</xdr:col>
      <xdr:colOff>0</xdr:colOff>
      <xdr:row>270</xdr:row>
      <xdr:rowOff>0</xdr:rowOff>
    </xdr:from>
    <xdr:to>
      <xdr:col>21</xdr:col>
      <xdr:colOff>553006</xdr:colOff>
      <xdr:row>296</xdr:row>
      <xdr:rowOff>85619</xdr:rowOff>
    </xdr:to>
    <xdr:pic>
      <xdr:nvPicPr>
        <xdr:cNvPr id="5" name="図 4">
          <a:extLst>
            <a:ext uri="{FF2B5EF4-FFF2-40B4-BE49-F238E27FC236}">
              <a16:creationId xmlns:a16="http://schemas.microsoft.com/office/drawing/2014/main" id="{61F49C5A-7766-4DFF-B2BD-2EF070D3FE73}"/>
            </a:ext>
          </a:extLst>
        </xdr:cNvPr>
        <xdr:cNvPicPr>
          <a:picLocks noChangeAspect="1"/>
        </xdr:cNvPicPr>
      </xdr:nvPicPr>
      <xdr:blipFill>
        <a:blip xmlns:r="http://schemas.openxmlformats.org/officeDocument/2006/relationships" r:embed="rId11"/>
        <a:stretch>
          <a:fillRect/>
        </a:stretch>
      </xdr:blipFill>
      <xdr:spPr>
        <a:xfrm>
          <a:off x="2011680" y="61722000"/>
          <a:ext cx="14634766" cy="6029219"/>
        </a:xfrm>
        <a:prstGeom prst="rect">
          <a:avLst/>
        </a:prstGeom>
      </xdr:spPr>
    </xdr:pic>
    <xdr:clientData/>
  </xdr:twoCellAnchor>
  <xdr:twoCellAnchor editAs="oneCell">
    <xdr:from>
      <xdr:col>0</xdr:col>
      <xdr:colOff>0</xdr:colOff>
      <xdr:row>297</xdr:row>
      <xdr:rowOff>0</xdr:rowOff>
    </xdr:from>
    <xdr:to>
      <xdr:col>21</xdr:col>
      <xdr:colOff>553006</xdr:colOff>
      <xdr:row>323</xdr:row>
      <xdr:rowOff>85619</xdr:rowOff>
    </xdr:to>
    <xdr:pic>
      <xdr:nvPicPr>
        <xdr:cNvPr id="10" name="図 9">
          <a:extLst>
            <a:ext uri="{FF2B5EF4-FFF2-40B4-BE49-F238E27FC236}">
              <a16:creationId xmlns:a16="http://schemas.microsoft.com/office/drawing/2014/main" id="{55D5A487-4962-461C-861B-7204857D452C}"/>
            </a:ext>
          </a:extLst>
        </xdr:cNvPr>
        <xdr:cNvPicPr>
          <a:picLocks noChangeAspect="1"/>
        </xdr:cNvPicPr>
      </xdr:nvPicPr>
      <xdr:blipFill>
        <a:blip xmlns:r="http://schemas.openxmlformats.org/officeDocument/2006/relationships" r:embed="rId12"/>
        <a:stretch>
          <a:fillRect/>
        </a:stretch>
      </xdr:blipFill>
      <xdr:spPr>
        <a:xfrm>
          <a:off x="2011680" y="67894200"/>
          <a:ext cx="14634766" cy="6029219"/>
        </a:xfrm>
        <a:prstGeom prst="rect">
          <a:avLst/>
        </a:prstGeom>
      </xdr:spPr>
    </xdr:pic>
    <xdr:clientData/>
  </xdr:twoCellAnchor>
  <xdr:twoCellAnchor editAs="oneCell">
    <xdr:from>
      <xdr:col>0</xdr:col>
      <xdr:colOff>0</xdr:colOff>
      <xdr:row>324</xdr:row>
      <xdr:rowOff>0</xdr:rowOff>
    </xdr:from>
    <xdr:to>
      <xdr:col>21</xdr:col>
      <xdr:colOff>553006</xdr:colOff>
      <xdr:row>350</xdr:row>
      <xdr:rowOff>85619</xdr:rowOff>
    </xdr:to>
    <xdr:pic>
      <xdr:nvPicPr>
        <xdr:cNvPr id="12" name="図 11">
          <a:extLst>
            <a:ext uri="{FF2B5EF4-FFF2-40B4-BE49-F238E27FC236}">
              <a16:creationId xmlns:a16="http://schemas.microsoft.com/office/drawing/2014/main" id="{914CE966-8EC9-4E9D-9245-9E5861F37571}"/>
            </a:ext>
          </a:extLst>
        </xdr:cNvPr>
        <xdr:cNvPicPr>
          <a:picLocks noChangeAspect="1"/>
        </xdr:cNvPicPr>
      </xdr:nvPicPr>
      <xdr:blipFill>
        <a:blip xmlns:r="http://schemas.openxmlformats.org/officeDocument/2006/relationships" r:embed="rId13"/>
        <a:stretch>
          <a:fillRect/>
        </a:stretch>
      </xdr:blipFill>
      <xdr:spPr>
        <a:xfrm>
          <a:off x="2011680" y="74066400"/>
          <a:ext cx="14634766" cy="6029219"/>
        </a:xfrm>
        <a:prstGeom prst="rect">
          <a:avLst/>
        </a:prstGeom>
      </xdr:spPr>
    </xdr:pic>
    <xdr:clientData/>
  </xdr:twoCellAnchor>
  <xdr:twoCellAnchor editAs="oneCell">
    <xdr:from>
      <xdr:col>0</xdr:col>
      <xdr:colOff>0</xdr:colOff>
      <xdr:row>351</xdr:row>
      <xdr:rowOff>0</xdr:rowOff>
    </xdr:from>
    <xdr:to>
      <xdr:col>21</xdr:col>
      <xdr:colOff>553006</xdr:colOff>
      <xdr:row>377</xdr:row>
      <xdr:rowOff>85619</xdr:rowOff>
    </xdr:to>
    <xdr:pic>
      <xdr:nvPicPr>
        <xdr:cNvPr id="15" name="図 14">
          <a:extLst>
            <a:ext uri="{FF2B5EF4-FFF2-40B4-BE49-F238E27FC236}">
              <a16:creationId xmlns:a16="http://schemas.microsoft.com/office/drawing/2014/main" id="{0A558A26-C2D7-4B82-81E4-10EDCD6AB41D}"/>
            </a:ext>
          </a:extLst>
        </xdr:cNvPr>
        <xdr:cNvPicPr>
          <a:picLocks noChangeAspect="1"/>
        </xdr:cNvPicPr>
      </xdr:nvPicPr>
      <xdr:blipFill>
        <a:blip xmlns:r="http://schemas.openxmlformats.org/officeDocument/2006/relationships" r:embed="rId14"/>
        <a:stretch>
          <a:fillRect/>
        </a:stretch>
      </xdr:blipFill>
      <xdr:spPr>
        <a:xfrm>
          <a:off x="2011680" y="80238600"/>
          <a:ext cx="14634766" cy="6029219"/>
        </a:xfrm>
        <a:prstGeom prst="rect">
          <a:avLst/>
        </a:prstGeom>
      </xdr:spPr>
    </xdr:pic>
    <xdr:clientData/>
  </xdr:twoCellAnchor>
  <xdr:twoCellAnchor editAs="oneCell">
    <xdr:from>
      <xdr:col>0</xdr:col>
      <xdr:colOff>0</xdr:colOff>
      <xdr:row>378</xdr:row>
      <xdr:rowOff>0</xdr:rowOff>
    </xdr:from>
    <xdr:to>
      <xdr:col>21</xdr:col>
      <xdr:colOff>553006</xdr:colOff>
      <xdr:row>404</xdr:row>
      <xdr:rowOff>85619</xdr:rowOff>
    </xdr:to>
    <xdr:pic>
      <xdr:nvPicPr>
        <xdr:cNvPr id="17" name="図 16">
          <a:extLst>
            <a:ext uri="{FF2B5EF4-FFF2-40B4-BE49-F238E27FC236}">
              <a16:creationId xmlns:a16="http://schemas.microsoft.com/office/drawing/2014/main" id="{7B3856FA-AA66-40AE-8FB7-DBD6E60778EE}"/>
            </a:ext>
          </a:extLst>
        </xdr:cNvPr>
        <xdr:cNvPicPr>
          <a:picLocks noChangeAspect="1"/>
        </xdr:cNvPicPr>
      </xdr:nvPicPr>
      <xdr:blipFill>
        <a:blip xmlns:r="http://schemas.openxmlformats.org/officeDocument/2006/relationships" r:embed="rId15"/>
        <a:stretch>
          <a:fillRect/>
        </a:stretch>
      </xdr:blipFill>
      <xdr:spPr>
        <a:xfrm>
          <a:off x="2011680" y="86410800"/>
          <a:ext cx="14634766" cy="6029219"/>
        </a:xfrm>
        <a:prstGeom prst="rect">
          <a:avLst/>
        </a:prstGeom>
      </xdr:spPr>
    </xdr:pic>
    <xdr:clientData/>
  </xdr:twoCellAnchor>
  <xdr:twoCellAnchor editAs="oneCell">
    <xdr:from>
      <xdr:col>0</xdr:col>
      <xdr:colOff>0</xdr:colOff>
      <xdr:row>405</xdr:row>
      <xdr:rowOff>0</xdr:rowOff>
    </xdr:from>
    <xdr:to>
      <xdr:col>21</xdr:col>
      <xdr:colOff>553006</xdr:colOff>
      <xdr:row>431</xdr:row>
      <xdr:rowOff>85619</xdr:rowOff>
    </xdr:to>
    <xdr:pic>
      <xdr:nvPicPr>
        <xdr:cNvPr id="18" name="図 17">
          <a:extLst>
            <a:ext uri="{FF2B5EF4-FFF2-40B4-BE49-F238E27FC236}">
              <a16:creationId xmlns:a16="http://schemas.microsoft.com/office/drawing/2014/main" id="{1FF6134B-10C6-4E88-BE23-38BAB078CDCE}"/>
            </a:ext>
          </a:extLst>
        </xdr:cNvPr>
        <xdr:cNvPicPr>
          <a:picLocks noChangeAspect="1"/>
        </xdr:cNvPicPr>
      </xdr:nvPicPr>
      <xdr:blipFill>
        <a:blip xmlns:r="http://schemas.openxmlformats.org/officeDocument/2006/relationships" r:embed="rId16"/>
        <a:stretch>
          <a:fillRect/>
        </a:stretch>
      </xdr:blipFill>
      <xdr:spPr>
        <a:xfrm>
          <a:off x="2011680" y="92583000"/>
          <a:ext cx="14634766" cy="6029219"/>
        </a:xfrm>
        <a:prstGeom prst="rect">
          <a:avLst/>
        </a:prstGeom>
      </xdr:spPr>
    </xdr:pic>
    <xdr:clientData/>
  </xdr:twoCellAnchor>
  <xdr:twoCellAnchor editAs="oneCell">
    <xdr:from>
      <xdr:col>0</xdr:col>
      <xdr:colOff>0</xdr:colOff>
      <xdr:row>432</xdr:row>
      <xdr:rowOff>0</xdr:rowOff>
    </xdr:from>
    <xdr:to>
      <xdr:col>21</xdr:col>
      <xdr:colOff>553006</xdr:colOff>
      <xdr:row>458</xdr:row>
      <xdr:rowOff>85619</xdr:rowOff>
    </xdr:to>
    <xdr:pic>
      <xdr:nvPicPr>
        <xdr:cNvPr id="20" name="図 19">
          <a:extLst>
            <a:ext uri="{FF2B5EF4-FFF2-40B4-BE49-F238E27FC236}">
              <a16:creationId xmlns:a16="http://schemas.microsoft.com/office/drawing/2014/main" id="{3838EE5D-0842-4AA2-8770-7E25D3E207CD}"/>
            </a:ext>
          </a:extLst>
        </xdr:cNvPr>
        <xdr:cNvPicPr>
          <a:picLocks noChangeAspect="1"/>
        </xdr:cNvPicPr>
      </xdr:nvPicPr>
      <xdr:blipFill>
        <a:blip xmlns:r="http://schemas.openxmlformats.org/officeDocument/2006/relationships" r:embed="rId17"/>
        <a:stretch>
          <a:fillRect/>
        </a:stretch>
      </xdr:blipFill>
      <xdr:spPr>
        <a:xfrm>
          <a:off x="2011680" y="98755200"/>
          <a:ext cx="14634766" cy="6029219"/>
        </a:xfrm>
        <a:prstGeom prst="rect">
          <a:avLst/>
        </a:prstGeom>
      </xdr:spPr>
    </xdr:pic>
    <xdr:clientData/>
  </xdr:twoCellAnchor>
  <xdr:twoCellAnchor editAs="oneCell">
    <xdr:from>
      <xdr:col>0</xdr:col>
      <xdr:colOff>0</xdr:colOff>
      <xdr:row>459</xdr:row>
      <xdr:rowOff>0</xdr:rowOff>
    </xdr:from>
    <xdr:to>
      <xdr:col>21</xdr:col>
      <xdr:colOff>553006</xdr:colOff>
      <xdr:row>485</xdr:row>
      <xdr:rowOff>85619</xdr:rowOff>
    </xdr:to>
    <xdr:pic>
      <xdr:nvPicPr>
        <xdr:cNvPr id="22" name="図 21">
          <a:extLst>
            <a:ext uri="{FF2B5EF4-FFF2-40B4-BE49-F238E27FC236}">
              <a16:creationId xmlns:a16="http://schemas.microsoft.com/office/drawing/2014/main" id="{6C277A62-E717-4F52-A82E-DDE08C8BEC01}"/>
            </a:ext>
          </a:extLst>
        </xdr:cNvPr>
        <xdr:cNvPicPr>
          <a:picLocks noChangeAspect="1"/>
        </xdr:cNvPicPr>
      </xdr:nvPicPr>
      <xdr:blipFill>
        <a:blip xmlns:r="http://schemas.openxmlformats.org/officeDocument/2006/relationships" r:embed="rId18"/>
        <a:stretch>
          <a:fillRect/>
        </a:stretch>
      </xdr:blipFill>
      <xdr:spPr>
        <a:xfrm>
          <a:off x="2011680" y="104927400"/>
          <a:ext cx="14634766" cy="6029219"/>
        </a:xfrm>
        <a:prstGeom prst="rect">
          <a:avLst/>
        </a:prstGeom>
      </xdr:spPr>
    </xdr:pic>
    <xdr:clientData/>
  </xdr:twoCellAnchor>
  <xdr:twoCellAnchor editAs="oneCell">
    <xdr:from>
      <xdr:col>0</xdr:col>
      <xdr:colOff>0</xdr:colOff>
      <xdr:row>486</xdr:row>
      <xdr:rowOff>0</xdr:rowOff>
    </xdr:from>
    <xdr:to>
      <xdr:col>21</xdr:col>
      <xdr:colOff>553006</xdr:colOff>
      <xdr:row>512</xdr:row>
      <xdr:rowOff>85619</xdr:rowOff>
    </xdr:to>
    <xdr:pic>
      <xdr:nvPicPr>
        <xdr:cNvPr id="23" name="図 22">
          <a:extLst>
            <a:ext uri="{FF2B5EF4-FFF2-40B4-BE49-F238E27FC236}">
              <a16:creationId xmlns:a16="http://schemas.microsoft.com/office/drawing/2014/main" id="{3F647C81-7C2F-4920-9D65-2AB4CC88251C}"/>
            </a:ext>
          </a:extLst>
        </xdr:cNvPr>
        <xdr:cNvPicPr>
          <a:picLocks noChangeAspect="1"/>
        </xdr:cNvPicPr>
      </xdr:nvPicPr>
      <xdr:blipFill>
        <a:blip xmlns:r="http://schemas.openxmlformats.org/officeDocument/2006/relationships" r:embed="rId19"/>
        <a:stretch>
          <a:fillRect/>
        </a:stretch>
      </xdr:blipFill>
      <xdr:spPr>
        <a:xfrm>
          <a:off x="0" y="111099600"/>
          <a:ext cx="14634766" cy="6029219"/>
        </a:xfrm>
        <a:prstGeom prst="rect">
          <a:avLst/>
        </a:prstGeom>
      </xdr:spPr>
    </xdr:pic>
    <xdr:clientData/>
  </xdr:twoCellAnchor>
  <xdr:twoCellAnchor editAs="oneCell">
    <xdr:from>
      <xdr:col>0</xdr:col>
      <xdr:colOff>0</xdr:colOff>
      <xdr:row>513</xdr:row>
      <xdr:rowOff>0</xdr:rowOff>
    </xdr:from>
    <xdr:to>
      <xdr:col>21</xdr:col>
      <xdr:colOff>553006</xdr:colOff>
      <xdr:row>539</xdr:row>
      <xdr:rowOff>85619</xdr:rowOff>
    </xdr:to>
    <xdr:pic>
      <xdr:nvPicPr>
        <xdr:cNvPr id="24" name="図 23">
          <a:extLst>
            <a:ext uri="{FF2B5EF4-FFF2-40B4-BE49-F238E27FC236}">
              <a16:creationId xmlns:a16="http://schemas.microsoft.com/office/drawing/2014/main" id="{FF25D59C-0997-41D4-AAEE-31A14A2C6C46}"/>
            </a:ext>
          </a:extLst>
        </xdr:cNvPr>
        <xdr:cNvPicPr>
          <a:picLocks noChangeAspect="1"/>
        </xdr:cNvPicPr>
      </xdr:nvPicPr>
      <xdr:blipFill>
        <a:blip xmlns:r="http://schemas.openxmlformats.org/officeDocument/2006/relationships" r:embed="rId20"/>
        <a:stretch>
          <a:fillRect/>
        </a:stretch>
      </xdr:blipFill>
      <xdr:spPr>
        <a:xfrm>
          <a:off x="0" y="117271800"/>
          <a:ext cx="14634766" cy="6029219"/>
        </a:xfrm>
        <a:prstGeom prst="rect">
          <a:avLst/>
        </a:prstGeom>
      </xdr:spPr>
    </xdr:pic>
    <xdr:clientData/>
  </xdr:twoCellAnchor>
  <xdr:twoCellAnchor editAs="oneCell">
    <xdr:from>
      <xdr:col>0</xdr:col>
      <xdr:colOff>0</xdr:colOff>
      <xdr:row>540</xdr:row>
      <xdr:rowOff>0</xdr:rowOff>
    </xdr:from>
    <xdr:to>
      <xdr:col>21</xdr:col>
      <xdr:colOff>553006</xdr:colOff>
      <xdr:row>566</xdr:row>
      <xdr:rowOff>85619</xdr:rowOff>
    </xdr:to>
    <xdr:pic>
      <xdr:nvPicPr>
        <xdr:cNvPr id="25" name="図 24">
          <a:extLst>
            <a:ext uri="{FF2B5EF4-FFF2-40B4-BE49-F238E27FC236}">
              <a16:creationId xmlns:a16="http://schemas.microsoft.com/office/drawing/2014/main" id="{2A283204-468E-4EEA-81D9-D7DEE2509FF9}"/>
            </a:ext>
          </a:extLst>
        </xdr:cNvPr>
        <xdr:cNvPicPr>
          <a:picLocks noChangeAspect="1"/>
        </xdr:cNvPicPr>
      </xdr:nvPicPr>
      <xdr:blipFill>
        <a:blip xmlns:r="http://schemas.openxmlformats.org/officeDocument/2006/relationships" r:embed="rId21"/>
        <a:stretch>
          <a:fillRect/>
        </a:stretch>
      </xdr:blipFill>
      <xdr:spPr>
        <a:xfrm>
          <a:off x="0" y="123444000"/>
          <a:ext cx="14634766" cy="60292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556106</xdr:colOff>
      <xdr:row>28</xdr:row>
      <xdr:rowOff>110001</xdr:rowOff>
    </xdr:to>
    <xdr:pic>
      <xdr:nvPicPr>
        <xdr:cNvPr id="2" name="図 1">
          <a:extLst>
            <a:ext uri="{FF2B5EF4-FFF2-40B4-BE49-F238E27FC236}">
              <a16:creationId xmlns:a16="http://schemas.microsoft.com/office/drawing/2014/main" id="{33E8D82C-2D3F-4724-BDFB-EED92A6F27CD}"/>
            </a:ext>
          </a:extLst>
        </xdr:cNvPr>
        <xdr:cNvPicPr>
          <a:picLocks noChangeAspect="1"/>
        </xdr:cNvPicPr>
      </xdr:nvPicPr>
      <xdr:blipFill>
        <a:blip xmlns:r="http://schemas.openxmlformats.org/officeDocument/2006/relationships" r:embed="rId1"/>
        <a:stretch>
          <a:fillRect/>
        </a:stretch>
      </xdr:blipFill>
      <xdr:spPr>
        <a:xfrm>
          <a:off x="0" y="0"/>
          <a:ext cx="14637866" cy="6510801"/>
        </a:xfrm>
        <a:prstGeom prst="rect">
          <a:avLst/>
        </a:prstGeom>
      </xdr:spPr>
    </xdr:pic>
    <xdr:clientData/>
  </xdr:twoCellAnchor>
  <xdr:twoCellAnchor editAs="oneCell">
    <xdr:from>
      <xdr:col>0</xdr:col>
      <xdr:colOff>0</xdr:colOff>
      <xdr:row>29</xdr:row>
      <xdr:rowOff>0</xdr:rowOff>
    </xdr:from>
    <xdr:to>
      <xdr:col>22</xdr:col>
      <xdr:colOff>60475</xdr:colOff>
      <xdr:row>57</xdr:row>
      <xdr:rowOff>17236</xdr:rowOff>
    </xdr:to>
    <xdr:pic>
      <xdr:nvPicPr>
        <xdr:cNvPr id="4" name="図 3">
          <a:extLst>
            <a:ext uri="{FF2B5EF4-FFF2-40B4-BE49-F238E27FC236}">
              <a16:creationId xmlns:a16="http://schemas.microsoft.com/office/drawing/2014/main" id="{C2466F95-D3AF-4C13-BAF4-1929FFAAE654}"/>
            </a:ext>
          </a:extLst>
        </xdr:cNvPr>
        <xdr:cNvPicPr>
          <a:picLocks noChangeAspect="1"/>
        </xdr:cNvPicPr>
      </xdr:nvPicPr>
      <xdr:blipFill>
        <a:blip xmlns:r="http://schemas.openxmlformats.org/officeDocument/2006/relationships" r:embed="rId2"/>
        <a:stretch>
          <a:fillRect/>
        </a:stretch>
      </xdr:blipFill>
      <xdr:spPr>
        <a:xfrm>
          <a:off x="0" y="6725478"/>
          <a:ext cx="14637866" cy="6510801"/>
        </a:xfrm>
        <a:prstGeom prst="rect">
          <a:avLst/>
        </a:prstGeom>
      </xdr:spPr>
    </xdr:pic>
    <xdr:clientData/>
  </xdr:twoCellAnchor>
  <xdr:twoCellAnchor editAs="oneCell">
    <xdr:from>
      <xdr:col>0</xdr:col>
      <xdr:colOff>0</xdr:colOff>
      <xdr:row>58</xdr:row>
      <xdr:rowOff>0</xdr:rowOff>
    </xdr:from>
    <xdr:to>
      <xdr:col>22</xdr:col>
      <xdr:colOff>60475</xdr:colOff>
      <xdr:row>86</xdr:row>
      <xdr:rowOff>17236</xdr:rowOff>
    </xdr:to>
    <xdr:pic>
      <xdr:nvPicPr>
        <xdr:cNvPr id="6" name="図 5">
          <a:extLst>
            <a:ext uri="{FF2B5EF4-FFF2-40B4-BE49-F238E27FC236}">
              <a16:creationId xmlns:a16="http://schemas.microsoft.com/office/drawing/2014/main" id="{40A99513-292E-4408-9F91-AA865B2070D7}"/>
            </a:ext>
          </a:extLst>
        </xdr:cNvPr>
        <xdr:cNvPicPr>
          <a:picLocks noChangeAspect="1"/>
        </xdr:cNvPicPr>
      </xdr:nvPicPr>
      <xdr:blipFill>
        <a:blip xmlns:r="http://schemas.openxmlformats.org/officeDocument/2006/relationships" r:embed="rId3"/>
        <a:stretch>
          <a:fillRect/>
        </a:stretch>
      </xdr:blipFill>
      <xdr:spPr>
        <a:xfrm>
          <a:off x="0" y="13450957"/>
          <a:ext cx="14637866" cy="6510801"/>
        </a:xfrm>
        <a:prstGeom prst="rect">
          <a:avLst/>
        </a:prstGeom>
      </xdr:spPr>
    </xdr:pic>
    <xdr:clientData/>
  </xdr:twoCellAnchor>
  <xdr:twoCellAnchor editAs="oneCell">
    <xdr:from>
      <xdr:col>0</xdr:col>
      <xdr:colOff>0</xdr:colOff>
      <xdr:row>87</xdr:row>
      <xdr:rowOff>0</xdr:rowOff>
    </xdr:from>
    <xdr:to>
      <xdr:col>22</xdr:col>
      <xdr:colOff>60475</xdr:colOff>
      <xdr:row>115</xdr:row>
      <xdr:rowOff>17236</xdr:rowOff>
    </xdr:to>
    <xdr:pic>
      <xdr:nvPicPr>
        <xdr:cNvPr id="8" name="図 7">
          <a:extLst>
            <a:ext uri="{FF2B5EF4-FFF2-40B4-BE49-F238E27FC236}">
              <a16:creationId xmlns:a16="http://schemas.microsoft.com/office/drawing/2014/main" id="{A5A50365-FCB9-49F1-BECF-851D2482D597}"/>
            </a:ext>
          </a:extLst>
        </xdr:cNvPr>
        <xdr:cNvPicPr>
          <a:picLocks noChangeAspect="1"/>
        </xdr:cNvPicPr>
      </xdr:nvPicPr>
      <xdr:blipFill>
        <a:blip xmlns:r="http://schemas.openxmlformats.org/officeDocument/2006/relationships" r:embed="rId4"/>
        <a:stretch>
          <a:fillRect/>
        </a:stretch>
      </xdr:blipFill>
      <xdr:spPr>
        <a:xfrm>
          <a:off x="0" y="20176435"/>
          <a:ext cx="14637866" cy="6510801"/>
        </a:xfrm>
        <a:prstGeom prst="rect">
          <a:avLst/>
        </a:prstGeom>
      </xdr:spPr>
    </xdr:pic>
    <xdr:clientData/>
  </xdr:twoCellAnchor>
  <xdr:twoCellAnchor editAs="oneCell">
    <xdr:from>
      <xdr:col>0</xdr:col>
      <xdr:colOff>0</xdr:colOff>
      <xdr:row>116</xdr:row>
      <xdr:rowOff>0</xdr:rowOff>
    </xdr:from>
    <xdr:to>
      <xdr:col>22</xdr:col>
      <xdr:colOff>60475</xdr:colOff>
      <xdr:row>144</xdr:row>
      <xdr:rowOff>17236</xdr:rowOff>
    </xdr:to>
    <xdr:pic>
      <xdr:nvPicPr>
        <xdr:cNvPr id="10" name="図 9">
          <a:extLst>
            <a:ext uri="{FF2B5EF4-FFF2-40B4-BE49-F238E27FC236}">
              <a16:creationId xmlns:a16="http://schemas.microsoft.com/office/drawing/2014/main" id="{EA024BBD-059E-441F-8D57-79FB4EC53934}"/>
            </a:ext>
          </a:extLst>
        </xdr:cNvPr>
        <xdr:cNvPicPr>
          <a:picLocks noChangeAspect="1"/>
        </xdr:cNvPicPr>
      </xdr:nvPicPr>
      <xdr:blipFill>
        <a:blip xmlns:r="http://schemas.openxmlformats.org/officeDocument/2006/relationships" r:embed="rId5"/>
        <a:stretch>
          <a:fillRect/>
        </a:stretch>
      </xdr:blipFill>
      <xdr:spPr>
        <a:xfrm>
          <a:off x="0" y="26901913"/>
          <a:ext cx="14637866" cy="6510801"/>
        </a:xfrm>
        <a:prstGeom prst="rect">
          <a:avLst/>
        </a:prstGeom>
      </xdr:spPr>
    </xdr:pic>
    <xdr:clientData/>
  </xdr:twoCellAnchor>
  <xdr:twoCellAnchor editAs="oneCell">
    <xdr:from>
      <xdr:col>0</xdr:col>
      <xdr:colOff>0</xdr:colOff>
      <xdr:row>145</xdr:row>
      <xdr:rowOff>0</xdr:rowOff>
    </xdr:from>
    <xdr:to>
      <xdr:col>22</xdr:col>
      <xdr:colOff>63575</xdr:colOff>
      <xdr:row>173</xdr:row>
      <xdr:rowOff>18614</xdr:rowOff>
    </xdr:to>
    <xdr:pic>
      <xdr:nvPicPr>
        <xdr:cNvPr id="12" name="図 11">
          <a:extLst>
            <a:ext uri="{FF2B5EF4-FFF2-40B4-BE49-F238E27FC236}">
              <a16:creationId xmlns:a16="http://schemas.microsoft.com/office/drawing/2014/main" id="{BD1E615D-B201-42BA-BC4C-56463DD446F1}"/>
            </a:ext>
          </a:extLst>
        </xdr:cNvPr>
        <xdr:cNvPicPr>
          <a:picLocks noChangeAspect="1"/>
        </xdr:cNvPicPr>
      </xdr:nvPicPr>
      <xdr:blipFill>
        <a:blip xmlns:r="http://schemas.openxmlformats.org/officeDocument/2006/relationships" r:embed="rId6"/>
        <a:stretch>
          <a:fillRect/>
        </a:stretch>
      </xdr:blipFill>
      <xdr:spPr>
        <a:xfrm>
          <a:off x="0" y="33627391"/>
          <a:ext cx="14640966" cy="6512180"/>
        </a:xfrm>
        <a:prstGeom prst="rect">
          <a:avLst/>
        </a:prstGeom>
      </xdr:spPr>
    </xdr:pic>
    <xdr:clientData/>
  </xdr:twoCellAnchor>
  <xdr:twoCellAnchor editAs="oneCell">
    <xdr:from>
      <xdr:col>0</xdr:col>
      <xdr:colOff>0</xdr:colOff>
      <xdr:row>174</xdr:row>
      <xdr:rowOff>0</xdr:rowOff>
    </xdr:from>
    <xdr:to>
      <xdr:col>22</xdr:col>
      <xdr:colOff>60475</xdr:colOff>
      <xdr:row>202</xdr:row>
      <xdr:rowOff>17236</xdr:rowOff>
    </xdr:to>
    <xdr:pic>
      <xdr:nvPicPr>
        <xdr:cNvPr id="14" name="図 13">
          <a:extLst>
            <a:ext uri="{FF2B5EF4-FFF2-40B4-BE49-F238E27FC236}">
              <a16:creationId xmlns:a16="http://schemas.microsoft.com/office/drawing/2014/main" id="{CB8684F2-EA05-46E6-B8B4-AF4A0064F676}"/>
            </a:ext>
          </a:extLst>
        </xdr:cNvPr>
        <xdr:cNvPicPr>
          <a:picLocks noChangeAspect="1"/>
        </xdr:cNvPicPr>
      </xdr:nvPicPr>
      <xdr:blipFill>
        <a:blip xmlns:r="http://schemas.openxmlformats.org/officeDocument/2006/relationships" r:embed="rId7"/>
        <a:stretch>
          <a:fillRect/>
        </a:stretch>
      </xdr:blipFill>
      <xdr:spPr>
        <a:xfrm>
          <a:off x="0" y="40352870"/>
          <a:ext cx="14637866" cy="6510801"/>
        </a:xfrm>
        <a:prstGeom prst="rect">
          <a:avLst/>
        </a:prstGeom>
      </xdr:spPr>
    </xdr:pic>
    <xdr:clientData/>
  </xdr:twoCellAnchor>
  <xdr:twoCellAnchor editAs="oneCell">
    <xdr:from>
      <xdr:col>0</xdr:col>
      <xdr:colOff>0</xdr:colOff>
      <xdr:row>203</xdr:row>
      <xdr:rowOff>0</xdr:rowOff>
    </xdr:from>
    <xdr:to>
      <xdr:col>17</xdr:col>
      <xdr:colOff>3759</xdr:colOff>
      <xdr:row>229</xdr:row>
      <xdr:rowOff>8381</xdr:rowOff>
    </xdr:to>
    <xdr:pic>
      <xdr:nvPicPr>
        <xdr:cNvPr id="16" name="図 15">
          <a:extLst>
            <a:ext uri="{FF2B5EF4-FFF2-40B4-BE49-F238E27FC236}">
              <a16:creationId xmlns:a16="http://schemas.microsoft.com/office/drawing/2014/main" id="{829D9FC4-012B-4A07-89E9-D067BD3CB2A2}"/>
            </a:ext>
          </a:extLst>
        </xdr:cNvPr>
        <xdr:cNvPicPr>
          <a:picLocks noChangeAspect="1"/>
        </xdr:cNvPicPr>
      </xdr:nvPicPr>
      <xdr:blipFill>
        <a:blip xmlns:r="http://schemas.openxmlformats.org/officeDocument/2006/relationships" r:embed="rId8"/>
        <a:stretch>
          <a:fillRect/>
        </a:stretch>
      </xdr:blipFill>
      <xdr:spPr>
        <a:xfrm>
          <a:off x="0" y="47078348"/>
          <a:ext cx="11268107" cy="6038120"/>
        </a:xfrm>
        <a:prstGeom prst="rect">
          <a:avLst/>
        </a:prstGeom>
      </xdr:spPr>
    </xdr:pic>
    <xdr:clientData/>
  </xdr:twoCellAnchor>
  <xdr:twoCellAnchor editAs="oneCell">
    <xdr:from>
      <xdr:col>0</xdr:col>
      <xdr:colOff>0</xdr:colOff>
      <xdr:row>230</xdr:row>
      <xdr:rowOff>0</xdr:rowOff>
    </xdr:from>
    <xdr:to>
      <xdr:col>22</xdr:col>
      <xdr:colOff>60475</xdr:colOff>
      <xdr:row>256</xdr:row>
      <xdr:rowOff>8381</xdr:rowOff>
    </xdr:to>
    <xdr:pic>
      <xdr:nvPicPr>
        <xdr:cNvPr id="18" name="図 17">
          <a:extLst>
            <a:ext uri="{FF2B5EF4-FFF2-40B4-BE49-F238E27FC236}">
              <a16:creationId xmlns:a16="http://schemas.microsoft.com/office/drawing/2014/main" id="{2C1F1F58-46CA-40A2-8F37-7F4E48870C1C}"/>
            </a:ext>
          </a:extLst>
        </xdr:cNvPr>
        <xdr:cNvPicPr>
          <a:picLocks noChangeAspect="1"/>
        </xdr:cNvPicPr>
      </xdr:nvPicPr>
      <xdr:blipFill>
        <a:blip xmlns:r="http://schemas.openxmlformats.org/officeDocument/2006/relationships" r:embed="rId9"/>
        <a:stretch>
          <a:fillRect/>
        </a:stretch>
      </xdr:blipFill>
      <xdr:spPr>
        <a:xfrm>
          <a:off x="0" y="53340000"/>
          <a:ext cx="14637866" cy="6038120"/>
        </a:xfrm>
        <a:prstGeom prst="rect">
          <a:avLst/>
        </a:prstGeom>
      </xdr:spPr>
    </xdr:pic>
    <xdr:clientData/>
  </xdr:twoCellAnchor>
  <xdr:twoCellAnchor editAs="oneCell">
    <xdr:from>
      <xdr:col>0</xdr:col>
      <xdr:colOff>0</xdr:colOff>
      <xdr:row>257</xdr:row>
      <xdr:rowOff>0</xdr:rowOff>
    </xdr:from>
    <xdr:to>
      <xdr:col>22</xdr:col>
      <xdr:colOff>60475</xdr:colOff>
      <xdr:row>283</xdr:row>
      <xdr:rowOff>8381</xdr:rowOff>
    </xdr:to>
    <xdr:pic>
      <xdr:nvPicPr>
        <xdr:cNvPr id="20" name="図 19">
          <a:extLst>
            <a:ext uri="{FF2B5EF4-FFF2-40B4-BE49-F238E27FC236}">
              <a16:creationId xmlns:a16="http://schemas.microsoft.com/office/drawing/2014/main" id="{B3CD149B-E498-4D6F-BC53-3203B1053E80}"/>
            </a:ext>
          </a:extLst>
        </xdr:cNvPr>
        <xdr:cNvPicPr>
          <a:picLocks noChangeAspect="1"/>
        </xdr:cNvPicPr>
      </xdr:nvPicPr>
      <xdr:blipFill>
        <a:blip xmlns:r="http://schemas.openxmlformats.org/officeDocument/2006/relationships" r:embed="rId10"/>
        <a:stretch>
          <a:fillRect/>
        </a:stretch>
      </xdr:blipFill>
      <xdr:spPr>
        <a:xfrm>
          <a:off x="0" y="59601652"/>
          <a:ext cx="14637866" cy="6038120"/>
        </a:xfrm>
        <a:prstGeom prst="rect">
          <a:avLst/>
        </a:prstGeom>
      </xdr:spPr>
    </xdr:pic>
    <xdr:clientData/>
  </xdr:twoCellAnchor>
  <xdr:twoCellAnchor editAs="oneCell">
    <xdr:from>
      <xdr:col>0</xdr:col>
      <xdr:colOff>0</xdr:colOff>
      <xdr:row>284</xdr:row>
      <xdr:rowOff>0</xdr:rowOff>
    </xdr:from>
    <xdr:to>
      <xdr:col>22</xdr:col>
      <xdr:colOff>60475</xdr:colOff>
      <xdr:row>310</xdr:row>
      <xdr:rowOff>8381</xdr:rowOff>
    </xdr:to>
    <xdr:pic>
      <xdr:nvPicPr>
        <xdr:cNvPr id="21" name="図 20">
          <a:extLst>
            <a:ext uri="{FF2B5EF4-FFF2-40B4-BE49-F238E27FC236}">
              <a16:creationId xmlns:a16="http://schemas.microsoft.com/office/drawing/2014/main" id="{280F47DB-167F-4121-865A-A930D8F3C9FE}"/>
            </a:ext>
          </a:extLst>
        </xdr:cNvPr>
        <xdr:cNvPicPr>
          <a:picLocks noChangeAspect="1"/>
        </xdr:cNvPicPr>
      </xdr:nvPicPr>
      <xdr:blipFill>
        <a:blip xmlns:r="http://schemas.openxmlformats.org/officeDocument/2006/relationships" r:embed="rId11"/>
        <a:stretch>
          <a:fillRect/>
        </a:stretch>
      </xdr:blipFill>
      <xdr:spPr>
        <a:xfrm>
          <a:off x="0" y="65863304"/>
          <a:ext cx="14637866" cy="6038120"/>
        </a:xfrm>
        <a:prstGeom prst="rect">
          <a:avLst/>
        </a:prstGeom>
      </xdr:spPr>
    </xdr:pic>
    <xdr:clientData/>
  </xdr:twoCellAnchor>
  <xdr:twoCellAnchor editAs="oneCell">
    <xdr:from>
      <xdr:col>0</xdr:col>
      <xdr:colOff>0</xdr:colOff>
      <xdr:row>311</xdr:row>
      <xdr:rowOff>0</xdr:rowOff>
    </xdr:from>
    <xdr:to>
      <xdr:col>22</xdr:col>
      <xdr:colOff>60475</xdr:colOff>
      <xdr:row>337</xdr:row>
      <xdr:rowOff>8381</xdr:rowOff>
    </xdr:to>
    <xdr:pic>
      <xdr:nvPicPr>
        <xdr:cNvPr id="23" name="図 22">
          <a:extLst>
            <a:ext uri="{FF2B5EF4-FFF2-40B4-BE49-F238E27FC236}">
              <a16:creationId xmlns:a16="http://schemas.microsoft.com/office/drawing/2014/main" id="{32134898-0BC6-4CE8-900C-A7A2037840F8}"/>
            </a:ext>
          </a:extLst>
        </xdr:cNvPr>
        <xdr:cNvPicPr>
          <a:picLocks noChangeAspect="1"/>
        </xdr:cNvPicPr>
      </xdr:nvPicPr>
      <xdr:blipFill>
        <a:blip xmlns:r="http://schemas.openxmlformats.org/officeDocument/2006/relationships" r:embed="rId12"/>
        <a:stretch>
          <a:fillRect/>
        </a:stretch>
      </xdr:blipFill>
      <xdr:spPr>
        <a:xfrm>
          <a:off x="0" y="72124957"/>
          <a:ext cx="14637866" cy="6038120"/>
        </a:xfrm>
        <a:prstGeom prst="rect">
          <a:avLst/>
        </a:prstGeom>
      </xdr:spPr>
    </xdr:pic>
    <xdr:clientData/>
  </xdr:twoCellAnchor>
  <xdr:twoCellAnchor editAs="oneCell">
    <xdr:from>
      <xdr:col>0</xdr:col>
      <xdr:colOff>0</xdr:colOff>
      <xdr:row>338</xdr:row>
      <xdr:rowOff>0</xdr:rowOff>
    </xdr:from>
    <xdr:to>
      <xdr:col>22</xdr:col>
      <xdr:colOff>60475</xdr:colOff>
      <xdr:row>364</xdr:row>
      <xdr:rowOff>8381</xdr:rowOff>
    </xdr:to>
    <xdr:pic>
      <xdr:nvPicPr>
        <xdr:cNvPr id="5" name="図 4">
          <a:extLst>
            <a:ext uri="{FF2B5EF4-FFF2-40B4-BE49-F238E27FC236}">
              <a16:creationId xmlns:a16="http://schemas.microsoft.com/office/drawing/2014/main" id="{291DD2B1-4BE1-4E2E-98DB-9D1838443767}"/>
            </a:ext>
          </a:extLst>
        </xdr:cNvPr>
        <xdr:cNvPicPr>
          <a:picLocks noChangeAspect="1"/>
        </xdr:cNvPicPr>
      </xdr:nvPicPr>
      <xdr:blipFill>
        <a:blip xmlns:r="http://schemas.openxmlformats.org/officeDocument/2006/relationships" r:embed="rId13"/>
        <a:stretch>
          <a:fillRect/>
        </a:stretch>
      </xdr:blipFill>
      <xdr:spPr>
        <a:xfrm>
          <a:off x="0" y="78386609"/>
          <a:ext cx="14637866" cy="6038120"/>
        </a:xfrm>
        <a:prstGeom prst="rect">
          <a:avLst/>
        </a:prstGeom>
      </xdr:spPr>
    </xdr:pic>
    <xdr:clientData/>
  </xdr:twoCellAnchor>
  <xdr:twoCellAnchor editAs="oneCell">
    <xdr:from>
      <xdr:col>0</xdr:col>
      <xdr:colOff>0</xdr:colOff>
      <xdr:row>365</xdr:row>
      <xdr:rowOff>0</xdr:rowOff>
    </xdr:from>
    <xdr:to>
      <xdr:col>22</xdr:col>
      <xdr:colOff>60475</xdr:colOff>
      <xdr:row>391</xdr:row>
      <xdr:rowOff>8381</xdr:rowOff>
    </xdr:to>
    <xdr:pic>
      <xdr:nvPicPr>
        <xdr:cNvPr id="7" name="図 6">
          <a:extLst>
            <a:ext uri="{FF2B5EF4-FFF2-40B4-BE49-F238E27FC236}">
              <a16:creationId xmlns:a16="http://schemas.microsoft.com/office/drawing/2014/main" id="{0CC6B6B2-B1B3-4C9C-B9DC-69F7EFC1BEFA}"/>
            </a:ext>
          </a:extLst>
        </xdr:cNvPr>
        <xdr:cNvPicPr>
          <a:picLocks noChangeAspect="1"/>
        </xdr:cNvPicPr>
      </xdr:nvPicPr>
      <xdr:blipFill>
        <a:blip xmlns:r="http://schemas.openxmlformats.org/officeDocument/2006/relationships" r:embed="rId14"/>
        <a:stretch>
          <a:fillRect/>
        </a:stretch>
      </xdr:blipFill>
      <xdr:spPr>
        <a:xfrm>
          <a:off x="0" y="84648261"/>
          <a:ext cx="14637866" cy="6038120"/>
        </a:xfrm>
        <a:prstGeom prst="rect">
          <a:avLst/>
        </a:prstGeom>
      </xdr:spPr>
    </xdr:pic>
    <xdr:clientData/>
  </xdr:twoCellAnchor>
  <xdr:twoCellAnchor editAs="oneCell">
    <xdr:from>
      <xdr:col>0</xdr:col>
      <xdr:colOff>0</xdr:colOff>
      <xdr:row>392</xdr:row>
      <xdr:rowOff>0</xdr:rowOff>
    </xdr:from>
    <xdr:to>
      <xdr:col>22</xdr:col>
      <xdr:colOff>63575</xdr:colOff>
      <xdr:row>418</xdr:row>
      <xdr:rowOff>9659</xdr:rowOff>
    </xdr:to>
    <xdr:pic>
      <xdr:nvPicPr>
        <xdr:cNvPr id="11" name="図 10">
          <a:extLst>
            <a:ext uri="{FF2B5EF4-FFF2-40B4-BE49-F238E27FC236}">
              <a16:creationId xmlns:a16="http://schemas.microsoft.com/office/drawing/2014/main" id="{AA8650BE-1C78-4401-B611-1C61A7A78D6C}"/>
            </a:ext>
          </a:extLst>
        </xdr:cNvPr>
        <xdr:cNvPicPr>
          <a:picLocks noChangeAspect="1"/>
        </xdr:cNvPicPr>
      </xdr:nvPicPr>
      <xdr:blipFill>
        <a:blip xmlns:r="http://schemas.openxmlformats.org/officeDocument/2006/relationships" r:embed="rId15"/>
        <a:stretch>
          <a:fillRect/>
        </a:stretch>
      </xdr:blipFill>
      <xdr:spPr>
        <a:xfrm>
          <a:off x="0" y="90909913"/>
          <a:ext cx="14640966" cy="6039398"/>
        </a:xfrm>
        <a:prstGeom prst="rect">
          <a:avLst/>
        </a:prstGeom>
      </xdr:spPr>
    </xdr:pic>
    <xdr:clientData/>
  </xdr:twoCellAnchor>
  <xdr:twoCellAnchor editAs="oneCell">
    <xdr:from>
      <xdr:col>0</xdr:col>
      <xdr:colOff>0</xdr:colOff>
      <xdr:row>419</xdr:row>
      <xdr:rowOff>0</xdr:rowOff>
    </xdr:from>
    <xdr:to>
      <xdr:col>22</xdr:col>
      <xdr:colOff>60475</xdr:colOff>
      <xdr:row>445</xdr:row>
      <xdr:rowOff>8381</xdr:rowOff>
    </xdr:to>
    <xdr:pic>
      <xdr:nvPicPr>
        <xdr:cNvPr id="15" name="図 14">
          <a:extLst>
            <a:ext uri="{FF2B5EF4-FFF2-40B4-BE49-F238E27FC236}">
              <a16:creationId xmlns:a16="http://schemas.microsoft.com/office/drawing/2014/main" id="{8F5BD1AE-CCEC-4B8D-8FC5-F63FF828908B}"/>
            </a:ext>
          </a:extLst>
        </xdr:cNvPr>
        <xdr:cNvPicPr>
          <a:picLocks noChangeAspect="1"/>
        </xdr:cNvPicPr>
      </xdr:nvPicPr>
      <xdr:blipFill>
        <a:blip xmlns:r="http://schemas.openxmlformats.org/officeDocument/2006/relationships" r:embed="rId16"/>
        <a:stretch>
          <a:fillRect/>
        </a:stretch>
      </xdr:blipFill>
      <xdr:spPr>
        <a:xfrm>
          <a:off x="0" y="97171565"/>
          <a:ext cx="14637866" cy="6038120"/>
        </a:xfrm>
        <a:prstGeom prst="rect">
          <a:avLst/>
        </a:prstGeom>
      </xdr:spPr>
    </xdr:pic>
    <xdr:clientData/>
  </xdr:twoCellAnchor>
  <xdr:twoCellAnchor editAs="oneCell">
    <xdr:from>
      <xdr:col>0</xdr:col>
      <xdr:colOff>0</xdr:colOff>
      <xdr:row>446</xdr:row>
      <xdr:rowOff>0</xdr:rowOff>
    </xdr:from>
    <xdr:to>
      <xdr:col>22</xdr:col>
      <xdr:colOff>60475</xdr:colOff>
      <xdr:row>472</xdr:row>
      <xdr:rowOff>8380</xdr:rowOff>
    </xdr:to>
    <xdr:pic>
      <xdr:nvPicPr>
        <xdr:cNvPr id="17" name="図 16">
          <a:extLst>
            <a:ext uri="{FF2B5EF4-FFF2-40B4-BE49-F238E27FC236}">
              <a16:creationId xmlns:a16="http://schemas.microsoft.com/office/drawing/2014/main" id="{2A56E5B4-4048-460F-B9AA-52CE196F2EB2}"/>
            </a:ext>
          </a:extLst>
        </xdr:cNvPr>
        <xdr:cNvPicPr>
          <a:picLocks noChangeAspect="1"/>
        </xdr:cNvPicPr>
      </xdr:nvPicPr>
      <xdr:blipFill>
        <a:blip xmlns:r="http://schemas.openxmlformats.org/officeDocument/2006/relationships" r:embed="rId17"/>
        <a:stretch>
          <a:fillRect/>
        </a:stretch>
      </xdr:blipFill>
      <xdr:spPr>
        <a:xfrm>
          <a:off x="0" y="103433217"/>
          <a:ext cx="14637866" cy="6038120"/>
        </a:xfrm>
        <a:prstGeom prst="rect">
          <a:avLst/>
        </a:prstGeom>
      </xdr:spPr>
    </xdr:pic>
    <xdr:clientData/>
  </xdr:twoCellAnchor>
  <xdr:twoCellAnchor editAs="oneCell">
    <xdr:from>
      <xdr:col>0</xdr:col>
      <xdr:colOff>0</xdr:colOff>
      <xdr:row>473</xdr:row>
      <xdr:rowOff>0</xdr:rowOff>
    </xdr:from>
    <xdr:to>
      <xdr:col>22</xdr:col>
      <xdr:colOff>60475</xdr:colOff>
      <xdr:row>499</xdr:row>
      <xdr:rowOff>8381</xdr:rowOff>
    </xdr:to>
    <xdr:pic>
      <xdr:nvPicPr>
        <xdr:cNvPr id="19" name="図 18">
          <a:extLst>
            <a:ext uri="{FF2B5EF4-FFF2-40B4-BE49-F238E27FC236}">
              <a16:creationId xmlns:a16="http://schemas.microsoft.com/office/drawing/2014/main" id="{70FA93C1-3384-455E-9086-CEA186571F2C}"/>
            </a:ext>
          </a:extLst>
        </xdr:cNvPr>
        <xdr:cNvPicPr>
          <a:picLocks noChangeAspect="1"/>
        </xdr:cNvPicPr>
      </xdr:nvPicPr>
      <xdr:blipFill>
        <a:blip xmlns:r="http://schemas.openxmlformats.org/officeDocument/2006/relationships" r:embed="rId18"/>
        <a:stretch>
          <a:fillRect/>
        </a:stretch>
      </xdr:blipFill>
      <xdr:spPr>
        <a:xfrm>
          <a:off x="0" y="109694870"/>
          <a:ext cx="14637866" cy="6038120"/>
        </a:xfrm>
        <a:prstGeom prst="rect">
          <a:avLst/>
        </a:prstGeom>
      </xdr:spPr>
    </xdr:pic>
    <xdr:clientData/>
  </xdr:twoCellAnchor>
  <xdr:twoCellAnchor editAs="oneCell">
    <xdr:from>
      <xdr:col>0</xdr:col>
      <xdr:colOff>0</xdr:colOff>
      <xdr:row>500</xdr:row>
      <xdr:rowOff>0</xdr:rowOff>
    </xdr:from>
    <xdr:to>
      <xdr:col>22</xdr:col>
      <xdr:colOff>60475</xdr:colOff>
      <xdr:row>526</xdr:row>
      <xdr:rowOff>8381</xdr:rowOff>
    </xdr:to>
    <xdr:pic>
      <xdr:nvPicPr>
        <xdr:cNvPr id="24" name="図 23">
          <a:extLst>
            <a:ext uri="{FF2B5EF4-FFF2-40B4-BE49-F238E27FC236}">
              <a16:creationId xmlns:a16="http://schemas.microsoft.com/office/drawing/2014/main" id="{CF6291C0-E454-47CB-8457-0BD7A68E4540}"/>
            </a:ext>
          </a:extLst>
        </xdr:cNvPr>
        <xdr:cNvPicPr>
          <a:picLocks noChangeAspect="1"/>
        </xdr:cNvPicPr>
      </xdr:nvPicPr>
      <xdr:blipFill>
        <a:blip xmlns:r="http://schemas.openxmlformats.org/officeDocument/2006/relationships" r:embed="rId19"/>
        <a:stretch>
          <a:fillRect/>
        </a:stretch>
      </xdr:blipFill>
      <xdr:spPr>
        <a:xfrm>
          <a:off x="0" y="115956522"/>
          <a:ext cx="14637866" cy="6038120"/>
        </a:xfrm>
        <a:prstGeom prst="rect">
          <a:avLst/>
        </a:prstGeom>
      </xdr:spPr>
    </xdr:pic>
    <xdr:clientData/>
  </xdr:twoCellAnchor>
  <xdr:twoCellAnchor editAs="oneCell">
    <xdr:from>
      <xdr:col>0</xdr:col>
      <xdr:colOff>0</xdr:colOff>
      <xdr:row>527</xdr:row>
      <xdr:rowOff>0</xdr:rowOff>
    </xdr:from>
    <xdr:to>
      <xdr:col>22</xdr:col>
      <xdr:colOff>60475</xdr:colOff>
      <xdr:row>553</xdr:row>
      <xdr:rowOff>8381</xdr:rowOff>
    </xdr:to>
    <xdr:pic>
      <xdr:nvPicPr>
        <xdr:cNvPr id="26" name="図 25">
          <a:extLst>
            <a:ext uri="{FF2B5EF4-FFF2-40B4-BE49-F238E27FC236}">
              <a16:creationId xmlns:a16="http://schemas.microsoft.com/office/drawing/2014/main" id="{EE28D818-97E2-4AF6-9220-5CBCEDA4842D}"/>
            </a:ext>
          </a:extLst>
        </xdr:cNvPr>
        <xdr:cNvPicPr>
          <a:picLocks noChangeAspect="1"/>
        </xdr:cNvPicPr>
      </xdr:nvPicPr>
      <xdr:blipFill>
        <a:blip xmlns:r="http://schemas.openxmlformats.org/officeDocument/2006/relationships" r:embed="rId20"/>
        <a:stretch>
          <a:fillRect/>
        </a:stretch>
      </xdr:blipFill>
      <xdr:spPr>
        <a:xfrm>
          <a:off x="0" y="122218174"/>
          <a:ext cx="14637866" cy="6038120"/>
        </a:xfrm>
        <a:prstGeom prst="rect">
          <a:avLst/>
        </a:prstGeom>
      </xdr:spPr>
    </xdr:pic>
    <xdr:clientData/>
  </xdr:twoCellAnchor>
  <xdr:twoCellAnchor editAs="oneCell">
    <xdr:from>
      <xdr:col>0</xdr:col>
      <xdr:colOff>0</xdr:colOff>
      <xdr:row>554</xdr:row>
      <xdr:rowOff>0</xdr:rowOff>
    </xdr:from>
    <xdr:to>
      <xdr:col>22</xdr:col>
      <xdr:colOff>60475</xdr:colOff>
      <xdr:row>580</xdr:row>
      <xdr:rowOff>8381</xdr:rowOff>
    </xdr:to>
    <xdr:pic>
      <xdr:nvPicPr>
        <xdr:cNvPr id="28" name="図 27">
          <a:extLst>
            <a:ext uri="{FF2B5EF4-FFF2-40B4-BE49-F238E27FC236}">
              <a16:creationId xmlns:a16="http://schemas.microsoft.com/office/drawing/2014/main" id="{2760EDB2-83FE-46C4-8C11-863279235ACF}"/>
            </a:ext>
          </a:extLst>
        </xdr:cNvPr>
        <xdr:cNvPicPr>
          <a:picLocks noChangeAspect="1"/>
        </xdr:cNvPicPr>
      </xdr:nvPicPr>
      <xdr:blipFill>
        <a:blip xmlns:r="http://schemas.openxmlformats.org/officeDocument/2006/relationships" r:embed="rId21"/>
        <a:stretch>
          <a:fillRect/>
        </a:stretch>
      </xdr:blipFill>
      <xdr:spPr>
        <a:xfrm>
          <a:off x="0" y="128479826"/>
          <a:ext cx="14637866" cy="6038120"/>
        </a:xfrm>
        <a:prstGeom prst="rect">
          <a:avLst/>
        </a:prstGeom>
      </xdr:spPr>
    </xdr:pic>
    <xdr:clientData/>
  </xdr:twoCellAnchor>
  <xdr:twoCellAnchor editAs="oneCell">
    <xdr:from>
      <xdr:col>0</xdr:col>
      <xdr:colOff>0</xdr:colOff>
      <xdr:row>581</xdr:row>
      <xdr:rowOff>0</xdr:rowOff>
    </xdr:from>
    <xdr:to>
      <xdr:col>22</xdr:col>
      <xdr:colOff>60475</xdr:colOff>
      <xdr:row>607</xdr:row>
      <xdr:rowOff>8381</xdr:rowOff>
    </xdr:to>
    <xdr:pic>
      <xdr:nvPicPr>
        <xdr:cNvPr id="29" name="図 28">
          <a:extLst>
            <a:ext uri="{FF2B5EF4-FFF2-40B4-BE49-F238E27FC236}">
              <a16:creationId xmlns:a16="http://schemas.microsoft.com/office/drawing/2014/main" id="{A26A553B-5AB6-46F4-B66F-C5ED6648D743}"/>
            </a:ext>
          </a:extLst>
        </xdr:cNvPr>
        <xdr:cNvPicPr>
          <a:picLocks noChangeAspect="1"/>
        </xdr:cNvPicPr>
      </xdr:nvPicPr>
      <xdr:blipFill>
        <a:blip xmlns:r="http://schemas.openxmlformats.org/officeDocument/2006/relationships" r:embed="rId22"/>
        <a:stretch>
          <a:fillRect/>
        </a:stretch>
      </xdr:blipFill>
      <xdr:spPr>
        <a:xfrm>
          <a:off x="0" y="134741478"/>
          <a:ext cx="14637866" cy="6038120"/>
        </a:xfrm>
        <a:prstGeom prst="rect">
          <a:avLst/>
        </a:prstGeom>
      </xdr:spPr>
    </xdr:pic>
    <xdr:clientData/>
  </xdr:twoCellAnchor>
  <xdr:twoCellAnchor editAs="oneCell">
    <xdr:from>
      <xdr:col>0</xdr:col>
      <xdr:colOff>0</xdr:colOff>
      <xdr:row>608</xdr:row>
      <xdr:rowOff>0</xdr:rowOff>
    </xdr:from>
    <xdr:to>
      <xdr:col>22</xdr:col>
      <xdr:colOff>60475</xdr:colOff>
      <xdr:row>634</xdr:row>
      <xdr:rowOff>8380</xdr:rowOff>
    </xdr:to>
    <xdr:pic>
      <xdr:nvPicPr>
        <xdr:cNvPr id="30" name="図 29">
          <a:extLst>
            <a:ext uri="{FF2B5EF4-FFF2-40B4-BE49-F238E27FC236}">
              <a16:creationId xmlns:a16="http://schemas.microsoft.com/office/drawing/2014/main" id="{DCCE9F27-1EA6-4549-A1C3-E5C41DFEE3E5}"/>
            </a:ext>
          </a:extLst>
        </xdr:cNvPr>
        <xdr:cNvPicPr>
          <a:picLocks noChangeAspect="1"/>
        </xdr:cNvPicPr>
      </xdr:nvPicPr>
      <xdr:blipFill>
        <a:blip xmlns:r="http://schemas.openxmlformats.org/officeDocument/2006/relationships" r:embed="rId23"/>
        <a:stretch>
          <a:fillRect/>
        </a:stretch>
      </xdr:blipFill>
      <xdr:spPr>
        <a:xfrm>
          <a:off x="0" y="141003130"/>
          <a:ext cx="14637866" cy="603812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601980</xdr:colOff>
      <xdr:row>13</xdr:row>
      <xdr:rowOff>76200</xdr:rowOff>
    </xdr:from>
    <xdr:to>
      <xdr:col>9</xdr:col>
      <xdr:colOff>510540</xdr:colOff>
      <xdr:row>18</xdr:row>
      <xdr:rowOff>99060</xdr:rowOff>
    </xdr:to>
    <xdr:sp macro="" textlink="">
      <xdr:nvSpPr>
        <xdr:cNvPr id="2" name="正方形/長方形 2">
          <a:extLst>
            <a:ext uri="{FF2B5EF4-FFF2-40B4-BE49-F238E27FC236}">
              <a16:creationId xmlns:a16="http://schemas.microsoft.com/office/drawing/2014/main" id="{807E1551-A7FE-4B2B-8BD2-1A9EEA7DC199}"/>
            </a:ext>
          </a:extLst>
        </xdr:cNvPr>
        <xdr:cNvSpPr>
          <a:spLocks noChangeArrowheads="1"/>
        </xdr:cNvSpPr>
      </xdr:nvSpPr>
      <xdr:spPr bwMode="auto">
        <a:xfrm rot="856518">
          <a:off x="5364480" y="2453640"/>
          <a:ext cx="525780" cy="937260"/>
        </a:xfrm>
        <a:prstGeom prst="rect">
          <a:avLst/>
        </a:prstGeom>
        <a:noFill/>
        <a:ln>
          <a:noFill/>
        </a:ln>
      </xdr:spPr>
      <xdr:txBody>
        <a:bodyPr vertOverflow="clip" wrap="square" lIns="18288" tIns="0" rIns="0" bIns="0" anchor="t" upright="1"/>
        <a:lstStyle/>
        <a:p>
          <a:pPr algn="ctr" rtl="0">
            <a:defRPr sz="1000"/>
          </a:pPr>
          <a:endParaRPr lang="ja-JP" altLang="en-US"/>
        </a:p>
      </xdr:txBody>
    </xdr:sp>
    <xdr:clientData/>
  </xdr:twoCellAnchor>
  <xdr:oneCellAnchor>
    <xdr:from>
      <xdr:col>10</xdr:col>
      <xdr:colOff>45720</xdr:colOff>
      <xdr:row>60</xdr:row>
      <xdr:rowOff>106680</xdr:rowOff>
    </xdr:from>
    <xdr:ext cx="20848" cy="209085"/>
    <xdr:sp macro="" textlink="">
      <xdr:nvSpPr>
        <xdr:cNvPr id="3" name="正方形/長方形 7">
          <a:extLst>
            <a:ext uri="{FF2B5EF4-FFF2-40B4-BE49-F238E27FC236}">
              <a16:creationId xmlns:a16="http://schemas.microsoft.com/office/drawing/2014/main" id="{ECC4C193-ADB4-470E-8B1A-3CF12632E866}"/>
            </a:ext>
          </a:extLst>
        </xdr:cNvPr>
        <xdr:cNvSpPr>
          <a:spLocks noChangeArrowheads="1"/>
        </xdr:cNvSpPr>
      </xdr:nvSpPr>
      <xdr:spPr bwMode="auto">
        <a:xfrm>
          <a:off x="6042660" y="11079480"/>
          <a:ext cx="20848"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10</xdr:col>
      <xdr:colOff>266700</xdr:colOff>
      <xdr:row>31</xdr:row>
      <xdr:rowOff>30480</xdr:rowOff>
    </xdr:from>
    <xdr:ext cx="20848" cy="209085"/>
    <xdr:sp macro="" textlink="">
      <xdr:nvSpPr>
        <xdr:cNvPr id="4" name="正方形/長方形 1">
          <a:extLst>
            <a:ext uri="{FF2B5EF4-FFF2-40B4-BE49-F238E27FC236}">
              <a16:creationId xmlns:a16="http://schemas.microsoft.com/office/drawing/2014/main" id="{CE595B1E-BDDB-4D34-AC4E-9F805EDA7964}"/>
            </a:ext>
          </a:extLst>
        </xdr:cNvPr>
        <xdr:cNvSpPr>
          <a:spLocks noChangeArrowheads="1"/>
        </xdr:cNvSpPr>
      </xdr:nvSpPr>
      <xdr:spPr bwMode="auto">
        <a:xfrm>
          <a:off x="6263640" y="5699760"/>
          <a:ext cx="20848"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13</xdr:col>
      <xdr:colOff>327660</xdr:colOff>
      <xdr:row>77</xdr:row>
      <xdr:rowOff>68580</xdr:rowOff>
    </xdr:from>
    <xdr:ext cx="18531" cy="156518"/>
    <xdr:sp macro="" textlink="">
      <xdr:nvSpPr>
        <xdr:cNvPr id="5" name="正方形/長方形 3">
          <a:extLst>
            <a:ext uri="{FF2B5EF4-FFF2-40B4-BE49-F238E27FC236}">
              <a16:creationId xmlns:a16="http://schemas.microsoft.com/office/drawing/2014/main" id="{41017E77-4AFF-481C-8F70-7DF0B0D8F7AD}"/>
            </a:ext>
          </a:extLst>
        </xdr:cNvPr>
        <xdr:cNvSpPr>
          <a:spLocks noChangeArrowheads="1"/>
        </xdr:cNvSpPr>
      </xdr:nvSpPr>
      <xdr:spPr bwMode="auto">
        <a:xfrm>
          <a:off x="8176260" y="1415034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6</xdr:col>
      <xdr:colOff>304800</xdr:colOff>
      <xdr:row>136</xdr:row>
      <xdr:rowOff>175260</xdr:rowOff>
    </xdr:from>
    <xdr:ext cx="20848" cy="209122"/>
    <xdr:sp macro="" textlink="">
      <xdr:nvSpPr>
        <xdr:cNvPr id="6" name="正方形/長方形 5">
          <a:extLst>
            <a:ext uri="{FF2B5EF4-FFF2-40B4-BE49-F238E27FC236}">
              <a16:creationId xmlns:a16="http://schemas.microsoft.com/office/drawing/2014/main" id="{2B7F2513-716F-4657-AD2B-EB6DA7A3F7D6}"/>
            </a:ext>
          </a:extLst>
        </xdr:cNvPr>
        <xdr:cNvSpPr>
          <a:spLocks noChangeArrowheads="1"/>
        </xdr:cNvSpPr>
      </xdr:nvSpPr>
      <xdr:spPr bwMode="auto">
        <a:xfrm>
          <a:off x="3832860" y="25046940"/>
          <a:ext cx="20848" cy="209122"/>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7</xdr:col>
      <xdr:colOff>198120</xdr:colOff>
      <xdr:row>135</xdr:row>
      <xdr:rowOff>30480</xdr:rowOff>
    </xdr:from>
    <xdr:ext cx="20848" cy="209085"/>
    <xdr:sp macro="" textlink="">
      <xdr:nvSpPr>
        <xdr:cNvPr id="7" name="正方形/長方形 6">
          <a:extLst>
            <a:ext uri="{FF2B5EF4-FFF2-40B4-BE49-F238E27FC236}">
              <a16:creationId xmlns:a16="http://schemas.microsoft.com/office/drawing/2014/main" id="{AC6F7D77-18C6-42A1-8C11-9E4D13BC71C5}"/>
            </a:ext>
          </a:extLst>
        </xdr:cNvPr>
        <xdr:cNvSpPr>
          <a:spLocks noChangeArrowheads="1"/>
        </xdr:cNvSpPr>
      </xdr:nvSpPr>
      <xdr:spPr bwMode="auto">
        <a:xfrm>
          <a:off x="4343400" y="24719280"/>
          <a:ext cx="20848"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7</xdr:col>
      <xdr:colOff>612866</xdr:colOff>
      <xdr:row>134</xdr:row>
      <xdr:rowOff>22860</xdr:rowOff>
    </xdr:from>
    <xdr:ext cx="18531" cy="156518"/>
    <xdr:sp macro="" textlink="">
      <xdr:nvSpPr>
        <xdr:cNvPr id="8" name="正方形/長方形 14">
          <a:extLst>
            <a:ext uri="{FF2B5EF4-FFF2-40B4-BE49-F238E27FC236}">
              <a16:creationId xmlns:a16="http://schemas.microsoft.com/office/drawing/2014/main" id="{9892F898-5CE1-4B94-8A9A-D905175BF9CC}"/>
            </a:ext>
          </a:extLst>
        </xdr:cNvPr>
        <xdr:cNvSpPr>
          <a:spLocks noChangeArrowheads="1"/>
        </xdr:cNvSpPr>
      </xdr:nvSpPr>
      <xdr:spPr bwMode="auto">
        <a:xfrm>
          <a:off x="4758146" y="2452878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8</xdr:col>
      <xdr:colOff>144780</xdr:colOff>
      <xdr:row>105</xdr:row>
      <xdr:rowOff>22860</xdr:rowOff>
    </xdr:from>
    <xdr:ext cx="18531" cy="201237"/>
    <xdr:sp macro="" textlink="">
      <xdr:nvSpPr>
        <xdr:cNvPr id="9" name="正方形/長方形 17">
          <a:extLst>
            <a:ext uri="{FF2B5EF4-FFF2-40B4-BE49-F238E27FC236}">
              <a16:creationId xmlns:a16="http://schemas.microsoft.com/office/drawing/2014/main" id="{845B2ED7-55D0-4FB8-8528-7E037606B9DA}"/>
            </a:ext>
          </a:extLst>
        </xdr:cNvPr>
        <xdr:cNvSpPr>
          <a:spLocks noChangeArrowheads="1"/>
        </xdr:cNvSpPr>
      </xdr:nvSpPr>
      <xdr:spPr bwMode="auto">
        <a:xfrm>
          <a:off x="4907280" y="19225260"/>
          <a:ext cx="18531" cy="201237"/>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342900</xdr:colOff>
      <xdr:row>102</xdr:row>
      <xdr:rowOff>175260</xdr:rowOff>
    </xdr:from>
    <xdr:ext cx="20848" cy="210820"/>
    <xdr:sp macro="" textlink="">
      <xdr:nvSpPr>
        <xdr:cNvPr id="10" name="正方形/長方形 10">
          <a:extLst>
            <a:ext uri="{FF2B5EF4-FFF2-40B4-BE49-F238E27FC236}">
              <a16:creationId xmlns:a16="http://schemas.microsoft.com/office/drawing/2014/main" id="{CA04D5F8-3EEC-48D4-949D-50B446FF53AD}"/>
            </a:ext>
          </a:extLst>
        </xdr:cNvPr>
        <xdr:cNvSpPr>
          <a:spLocks noChangeArrowheads="1"/>
        </xdr:cNvSpPr>
      </xdr:nvSpPr>
      <xdr:spPr bwMode="auto">
        <a:xfrm>
          <a:off x="5722620" y="18829020"/>
          <a:ext cx="20848"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449580</xdr:colOff>
      <xdr:row>178</xdr:row>
      <xdr:rowOff>144780</xdr:rowOff>
    </xdr:from>
    <xdr:ext cx="18531" cy="210820"/>
    <xdr:sp macro="" textlink="">
      <xdr:nvSpPr>
        <xdr:cNvPr id="11" name="正方形/長方形 22">
          <a:extLst>
            <a:ext uri="{FF2B5EF4-FFF2-40B4-BE49-F238E27FC236}">
              <a16:creationId xmlns:a16="http://schemas.microsoft.com/office/drawing/2014/main" id="{F322E9FD-AF18-42EC-BDF1-A035AE634F9B}"/>
            </a:ext>
          </a:extLst>
        </xdr:cNvPr>
        <xdr:cNvSpPr>
          <a:spLocks noChangeArrowheads="1"/>
        </xdr:cNvSpPr>
      </xdr:nvSpPr>
      <xdr:spPr bwMode="auto">
        <a:xfrm>
          <a:off x="7680960" y="32697420"/>
          <a:ext cx="18531"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15</xdr:col>
      <xdr:colOff>480060</xdr:colOff>
      <xdr:row>180</xdr:row>
      <xdr:rowOff>22860</xdr:rowOff>
    </xdr:from>
    <xdr:ext cx="18531" cy="156518"/>
    <xdr:sp macro="" textlink="">
      <xdr:nvSpPr>
        <xdr:cNvPr id="12" name="正方形/長方形 23">
          <a:extLst>
            <a:ext uri="{FF2B5EF4-FFF2-40B4-BE49-F238E27FC236}">
              <a16:creationId xmlns:a16="http://schemas.microsoft.com/office/drawing/2014/main" id="{93D0F979-B7B7-473C-BEDD-461D0DFE7B18}"/>
            </a:ext>
          </a:extLst>
        </xdr:cNvPr>
        <xdr:cNvSpPr>
          <a:spLocks noChangeArrowheads="1"/>
        </xdr:cNvSpPr>
      </xdr:nvSpPr>
      <xdr:spPr bwMode="auto">
        <a:xfrm>
          <a:off x="9563100" y="3294126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15</xdr:col>
      <xdr:colOff>190500</xdr:colOff>
      <xdr:row>223</xdr:row>
      <xdr:rowOff>68580</xdr:rowOff>
    </xdr:from>
    <xdr:ext cx="20848" cy="209122"/>
    <xdr:sp macro="" textlink="">
      <xdr:nvSpPr>
        <xdr:cNvPr id="13" name="正方形/長方形 27">
          <a:extLst>
            <a:ext uri="{FF2B5EF4-FFF2-40B4-BE49-F238E27FC236}">
              <a16:creationId xmlns:a16="http://schemas.microsoft.com/office/drawing/2014/main" id="{088E49E8-0FCF-4541-A2CA-2092E9D97F4B}"/>
            </a:ext>
          </a:extLst>
        </xdr:cNvPr>
        <xdr:cNvSpPr>
          <a:spLocks noChangeArrowheads="1"/>
        </xdr:cNvSpPr>
      </xdr:nvSpPr>
      <xdr:spPr bwMode="auto">
        <a:xfrm>
          <a:off x="9273540" y="40850820"/>
          <a:ext cx="20848" cy="209122"/>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8</xdr:col>
      <xdr:colOff>381000</xdr:colOff>
      <xdr:row>274</xdr:row>
      <xdr:rowOff>175260</xdr:rowOff>
    </xdr:from>
    <xdr:ext cx="20848" cy="210384"/>
    <xdr:sp macro="" textlink="">
      <xdr:nvSpPr>
        <xdr:cNvPr id="14" name="正方形/長方形 9">
          <a:extLst>
            <a:ext uri="{FF2B5EF4-FFF2-40B4-BE49-F238E27FC236}">
              <a16:creationId xmlns:a16="http://schemas.microsoft.com/office/drawing/2014/main" id="{4610F084-7BC8-4D8E-AB60-5F79A24F2250}"/>
            </a:ext>
          </a:extLst>
        </xdr:cNvPr>
        <xdr:cNvSpPr>
          <a:spLocks noChangeArrowheads="1"/>
        </xdr:cNvSpPr>
      </xdr:nvSpPr>
      <xdr:spPr bwMode="auto">
        <a:xfrm>
          <a:off x="5143500" y="50284380"/>
          <a:ext cx="20848" cy="210384"/>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144780</xdr:colOff>
      <xdr:row>266</xdr:row>
      <xdr:rowOff>175260</xdr:rowOff>
    </xdr:from>
    <xdr:ext cx="18531" cy="210820"/>
    <xdr:sp macro="" textlink="">
      <xdr:nvSpPr>
        <xdr:cNvPr id="15" name="正方形/長方形 11">
          <a:extLst>
            <a:ext uri="{FF2B5EF4-FFF2-40B4-BE49-F238E27FC236}">
              <a16:creationId xmlns:a16="http://schemas.microsoft.com/office/drawing/2014/main" id="{DE5FD452-1484-4D6C-8D9B-B8BB18808C89}"/>
            </a:ext>
          </a:extLst>
        </xdr:cNvPr>
        <xdr:cNvSpPr>
          <a:spLocks noChangeArrowheads="1"/>
        </xdr:cNvSpPr>
      </xdr:nvSpPr>
      <xdr:spPr bwMode="auto">
        <a:xfrm>
          <a:off x="7376160" y="48821340"/>
          <a:ext cx="18531"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612866</xdr:colOff>
      <xdr:row>314</xdr:row>
      <xdr:rowOff>68580</xdr:rowOff>
    </xdr:from>
    <xdr:ext cx="18531" cy="156518"/>
    <xdr:sp macro="" textlink="">
      <xdr:nvSpPr>
        <xdr:cNvPr id="16" name="正方形/長方形 13">
          <a:extLst>
            <a:ext uri="{FF2B5EF4-FFF2-40B4-BE49-F238E27FC236}">
              <a16:creationId xmlns:a16="http://schemas.microsoft.com/office/drawing/2014/main" id="{80D7BDD7-3AC9-4C9C-B38F-1521E9708808}"/>
            </a:ext>
          </a:extLst>
        </xdr:cNvPr>
        <xdr:cNvSpPr>
          <a:spLocks noChangeArrowheads="1"/>
        </xdr:cNvSpPr>
      </xdr:nvSpPr>
      <xdr:spPr bwMode="auto">
        <a:xfrm>
          <a:off x="5992586" y="5749290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247795</xdr:colOff>
      <xdr:row>329</xdr:row>
      <xdr:rowOff>104775</xdr:rowOff>
    </xdr:from>
    <xdr:ext cx="184731" cy="264560"/>
    <xdr:sp macro="" textlink="">
      <xdr:nvSpPr>
        <xdr:cNvPr id="17" name="テキスト ボックス 15">
          <a:extLst>
            <a:ext uri="{FF2B5EF4-FFF2-40B4-BE49-F238E27FC236}">
              <a16:creationId xmlns:a16="http://schemas.microsoft.com/office/drawing/2014/main" id="{C658E11D-DA75-4827-97E5-F679A30145EF}"/>
            </a:ext>
          </a:extLst>
        </xdr:cNvPr>
        <xdr:cNvSpPr txBox="1"/>
      </xdr:nvSpPr>
      <xdr:spPr>
        <a:xfrm>
          <a:off x="7479175" y="6027229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556260</xdr:colOff>
      <xdr:row>307</xdr:row>
      <xdr:rowOff>68580</xdr:rowOff>
    </xdr:from>
    <xdr:ext cx="18531" cy="156518"/>
    <xdr:sp macro="" textlink="">
      <xdr:nvSpPr>
        <xdr:cNvPr id="18" name="正方形/長方形 16">
          <a:extLst>
            <a:ext uri="{FF2B5EF4-FFF2-40B4-BE49-F238E27FC236}">
              <a16:creationId xmlns:a16="http://schemas.microsoft.com/office/drawing/2014/main" id="{BD612AF5-0220-4B00-8D84-5FF17E8E7F61}"/>
            </a:ext>
          </a:extLst>
        </xdr:cNvPr>
        <xdr:cNvSpPr>
          <a:spLocks noChangeArrowheads="1"/>
        </xdr:cNvSpPr>
      </xdr:nvSpPr>
      <xdr:spPr bwMode="auto">
        <a:xfrm>
          <a:off x="9022080" y="5621274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7</xdr:col>
      <xdr:colOff>251460</xdr:colOff>
      <xdr:row>355</xdr:row>
      <xdr:rowOff>144780</xdr:rowOff>
    </xdr:from>
    <xdr:ext cx="18531" cy="156518"/>
    <xdr:sp macro="" textlink="">
      <xdr:nvSpPr>
        <xdr:cNvPr id="19" name="正方形/長方形 19">
          <a:extLst>
            <a:ext uri="{FF2B5EF4-FFF2-40B4-BE49-F238E27FC236}">
              <a16:creationId xmlns:a16="http://schemas.microsoft.com/office/drawing/2014/main" id="{B8F88D7C-F9BC-431F-98F3-74EAE2A5AAED}"/>
            </a:ext>
          </a:extLst>
        </xdr:cNvPr>
        <xdr:cNvSpPr>
          <a:spLocks noChangeArrowheads="1"/>
        </xdr:cNvSpPr>
      </xdr:nvSpPr>
      <xdr:spPr bwMode="auto">
        <a:xfrm>
          <a:off x="4396740" y="6506718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68580</xdr:colOff>
      <xdr:row>355</xdr:row>
      <xdr:rowOff>160020</xdr:rowOff>
    </xdr:from>
    <xdr:ext cx="18531" cy="208690"/>
    <xdr:sp macro="" textlink="">
      <xdr:nvSpPr>
        <xdr:cNvPr id="20" name="正方形/長方形 20">
          <a:extLst>
            <a:ext uri="{FF2B5EF4-FFF2-40B4-BE49-F238E27FC236}">
              <a16:creationId xmlns:a16="http://schemas.microsoft.com/office/drawing/2014/main" id="{D57A13ED-E583-48D7-B706-36143E3C8B56}"/>
            </a:ext>
          </a:extLst>
        </xdr:cNvPr>
        <xdr:cNvSpPr>
          <a:spLocks noChangeArrowheads="1"/>
        </xdr:cNvSpPr>
      </xdr:nvSpPr>
      <xdr:spPr bwMode="auto">
        <a:xfrm>
          <a:off x="5448300" y="65082420"/>
          <a:ext cx="18531" cy="20869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114300</xdr:colOff>
      <xdr:row>398</xdr:row>
      <xdr:rowOff>175260</xdr:rowOff>
    </xdr:from>
    <xdr:ext cx="20848" cy="210820"/>
    <xdr:sp macro="" textlink="">
      <xdr:nvSpPr>
        <xdr:cNvPr id="21" name="正方形/長方形 24">
          <a:extLst>
            <a:ext uri="{FF2B5EF4-FFF2-40B4-BE49-F238E27FC236}">
              <a16:creationId xmlns:a16="http://schemas.microsoft.com/office/drawing/2014/main" id="{DF17369B-89D3-4238-BAB7-6732DE6C3A49}"/>
            </a:ext>
          </a:extLst>
        </xdr:cNvPr>
        <xdr:cNvSpPr>
          <a:spLocks noChangeArrowheads="1"/>
        </xdr:cNvSpPr>
      </xdr:nvSpPr>
      <xdr:spPr bwMode="auto">
        <a:xfrm>
          <a:off x="5494020" y="72961500"/>
          <a:ext cx="20848"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11</xdr:col>
      <xdr:colOff>220980</xdr:colOff>
      <xdr:row>403</xdr:row>
      <xdr:rowOff>160020</xdr:rowOff>
    </xdr:from>
    <xdr:ext cx="18531" cy="209085"/>
    <xdr:sp macro="" textlink="">
      <xdr:nvSpPr>
        <xdr:cNvPr id="22" name="正方形/長方形 25">
          <a:extLst>
            <a:ext uri="{FF2B5EF4-FFF2-40B4-BE49-F238E27FC236}">
              <a16:creationId xmlns:a16="http://schemas.microsoft.com/office/drawing/2014/main" id="{D691EBC3-328F-4026-9556-6712B72D5FB3}"/>
            </a:ext>
          </a:extLst>
        </xdr:cNvPr>
        <xdr:cNvSpPr>
          <a:spLocks noChangeArrowheads="1"/>
        </xdr:cNvSpPr>
      </xdr:nvSpPr>
      <xdr:spPr bwMode="auto">
        <a:xfrm>
          <a:off x="6835140" y="73860660"/>
          <a:ext cx="18531"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144780</xdr:colOff>
      <xdr:row>406</xdr:row>
      <xdr:rowOff>144780</xdr:rowOff>
    </xdr:from>
    <xdr:ext cx="18531" cy="210820"/>
    <xdr:sp macro="" textlink="">
      <xdr:nvSpPr>
        <xdr:cNvPr id="23" name="正方形/長方形 28">
          <a:extLst>
            <a:ext uri="{FF2B5EF4-FFF2-40B4-BE49-F238E27FC236}">
              <a16:creationId xmlns:a16="http://schemas.microsoft.com/office/drawing/2014/main" id="{739F3FE8-DB84-4726-8DAA-542A5183E315}"/>
            </a:ext>
          </a:extLst>
        </xdr:cNvPr>
        <xdr:cNvSpPr>
          <a:spLocks noChangeArrowheads="1"/>
        </xdr:cNvSpPr>
      </xdr:nvSpPr>
      <xdr:spPr bwMode="auto">
        <a:xfrm>
          <a:off x="7376160" y="74394060"/>
          <a:ext cx="18531"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411480</xdr:colOff>
      <xdr:row>408</xdr:row>
      <xdr:rowOff>106680</xdr:rowOff>
    </xdr:from>
    <xdr:ext cx="18531" cy="156518"/>
    <xdr:sp macro="" textlink="">
      <xdr:nvSpPr>
        <xdr:cNvPr id="24" name="正方形/長方形 29">
          <a:extLst>
            <a:ext uri="{FF2B5EF4-FFF2-40B4-BE49-F238E27FC236}">
              <a16:creationId xmlns:a16="http://schemas.microsoft.com/office/drawing/2014/main" id="{DAF55A35-9EEC-4368-9BAB-D1112E982A08}"/>
            </a:ext>
          </a:extLst>
        </xdr:cNvPr>
        <xdr:cNvSpPr>
          <a:spLocks noChangeArrowheads="1"/>
        </xdr:cNvSpPr>
      </xdr:nvSpPr>
      <xdr:spPr bwMode="auto">
        <a:xfrm>
          <a:off x="7642860" y="7472172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twoCellAnchor editAs="oneCell">
    <xdr:from>
      <xdr:col>0</xdr:col>
      <xdr:colOff>0</xdr:colOff>
      <xdr:row>1</xdr:row>
      <xdr:rowOff>0</xdr:rowOff>
    </xdr:from>
    <xdr:to>
      <xdr:col>23</xdr:col>
      <xdr:colOff>578966</xdr:colOff>
      <xdr:row>36</xdr:row>
      <xdr:rowOff>176676</xdr:rowOff>
    </xdr:to>
    <xdr:pic>
      <xdr:nvPicPr>
        <xdr:cNvPr id="25" name="図 24">
          <a:extLst>
            <a:ext uri="{FF2B5EF4-FFF2-40B4-BE49-F238E27FC236}">
              <a16:creationId xmlns:a16="http://schemas.microsoft.com/office/drawing/2014/main" id="{16C6D350-5B7D-40C5-B523-256D18ED24E1}"/>
            </a:ext>
          </a:extLst>
        </xdr:cNvPr>
        <xdr:cNvPicPr>
          <a:picLocks noChangeAspect="1"/>
        </xdr:cNvPicPr>
      </xdr:nvPicPr>
      <xdr:blipFill>
        <a:blip xmlns:r="http://schemas.openxmlformats.org/officeDocument/2006/relationships" r:embed="rId1"/>
        <a:stretch>
          <a:fillRect/>
        </a:stretch>
      </xdr:blipFill>
      <xdr:spPr>
        <a:xfrm>
          <a:off x="0" y="180975"/>
          <a:ext cx="14637866" cy="6510801"/>
        </a:xfrm>
        <a:prstGeom prst="rect">
          <a:avLst/>
        </a:prstGeom>
      </xdr:spPr>
    </xdr:pic>
    <xdr:clientData/>
  </xdr:twoCellAnchor>
  <xdr:twoCellAnchor editAs="oneCell">
    <xdr:from>
      <xdr:col>0</xdr:col>
      <xdr:colOff>0</xdr:colOff>
      <xdr:row>39</xdr:row>
      <xdr:rowOff>0</xdr:rowOff>
    </xdr:from>
    <xdr:to>
      <xdr:col>23</xdr:col>
      <xdr:colOff>578966</xdr:colOff>
      <xdr:row>74</xdr:row>
      <xdr:rowOff>176676</xdr:rowOff>
    </xdr:to>
    <xdr:pic>
      <xdr:nvPicPr>
        <xdr:cNvPr id="26" name="図 25">
          <a:extLst>
            <a:ext uri="{FF2B5EF4-FFF2-40B4-BE49-F238E27FC236}">
              <a16:creationId xmlns:a16="http://schemas.microsoft.com/office/drawing/2014/main" id="{E07C2604-852E-4F0D-92E5-F53F1E613AA2}"/>
            </a:ext>
          </a:extLst>
        </xdr:cNvPr>
        <xdr:cNvPicPr>
          <a:picLocks noChangeAspect="1"/>
        </xdr:cNvPicPr>
      </xdr:nvPicPr>
      <xdr:blipFill>
        <a:blip xmlns:r="http://schemas.openxmlformats.org/officeDocument/2006/relationships" r:embed="rId2"/>
        <a:stretch>
          <a:fillRect/>
        </a:stretch>
      </xdr:blipFill>
      <xdr:spPr>
        <a:xfrm>
          <a:off x="0" y="7515225"/>
          <a:ext cx="14637866" cy="6510801"/>
        </a:xfrm>
        <a:prstGeom prst="rect">
          <a:avLst/>
        </a:prstGeom>
      </xdr:spPr>
    </xdr:pic>
    <xdr:clientData/>
  </xdr:twoCellAnchor>
  <xdr:twoCellAnchor editAs="oneCell">
    <xdr:from>
      <xdr:col>0</xdr:col>
      <xdr:colOff>0</xdr:colOff>
      <xdr:row>77</xdr:row>
      <xdr:rowOff>0</xdr:rowOff>
    </xdr:from>
    <xdr:to>
      <xdr:col>23</xdr:col>
      <xdr:colOff>578966</xdr:colOff>
      <xdr:row>112</xdr:row>
      <xdr:rowOff>176676</xdr:rowOff>
    </xdr:to>
    <xdr:pic>
      <xdr:nvPicPr>
        <xdr:cNvPr id="27" name="図 26">
          <a:extLst>
            <a:ext uri="{FF2B5EF4-FFF2-40B4-BE49-F238E27FC236}">
              <a16:creationId xmlns:a16="http://schemas.microsoft.com/office/drawing/2014/main" id="{5751459C-F9D4-4690-BC94-E58F1FFB9B86}"/>
            </a:ext>
          </a:extLst>
        </xdr:cNvPr>
        <xdr:cNvPicPr>
          <a:picLocks noChangeAspect="1"/>
        </xdr:cNvPicPr>
      </xdr:nvPicPr>
      <xdr:blipFill>
        <a:blip xmlns:r="http://schemas.openxmlformats.org/officeDocument/2006/relationships" r:embed="rId3"/>
        <a:stretch>
          <a:fillRect/>
        </a:stretch>
      </xdr:blipFill>
      <xdr:spPr>
        <a:xfrm>
          <a:off x="0" y="14392275"/>
          <a:ext cx="14637866" cy="6510801"/>
        </a:xfrm>
        <a:prstGeom prst="rect">
          <a:avLst/>
        </a:prstGeom>
      </xdr:spPr>
    </xdr:pic>
    <xdr:clientData/>
  </xdr:twoCellAnchor>
  <xdr:twoCellAnchor editAs="oneCell">
    <xdr:from>
      <xdr:col>0</xdr:col>
      <xdr:colOff>0</xdr:colOff>
      <xdr:row>115</xdr:row>
      <xdr:rowOff>0</xdr:rowOff>
    </xdr:from>
    <xdr:to>
      <xdr:col>23</xdr:col>
      <xdr:colOff>578966</xdr:colOff>
      <xdr:row>150</xdr:row>
      <xdr:rowOff>176676</xdr:rowOff>
    </xdr:to>
    <xdr:pic>
      <xdr:nvPicPr>
        <xdr:cNvPr id="29" name="図 28">
          <a:extLst>
            <a:ext uri="{FF2B5EF4-FFF2-40B4-BE49-F238E27FC236}">
              <a16:creationId xmlns:a16="http://schemas.microsoft.com/office/drawing/2014/main" id="{27B24397-9361-45FC-86D0-D67318FAAFB1}"/>
            </a:ext>
          </a:extLst>
        </xdr:cNvPr>
        <xdr:cNvPicPr>
          <a:picLocks noChangeAspect="1"/>
        </xdr:cNvPicPr>
      </xdr:nvPicPr>
      <xdr:blipFill>
        <a:blip xmlns:r="http://schemas.openxmlformats.org/officeDocument/2006/relationships" r:embed="rId4"/>
        <a:stretch>
          <a:fillRect/>
        </a:stretch>
      </xdr:blipFill>
      <xdr:spPr>
        <a:xfrm>
          <a:off x="0" y="21412200"/>
          <a:ext cx="14637866" cy="6510801"/>
        </a:xfrm>
        <a:prstGeom prst="rect">
          <a:avLst/>
        </a:prstGeom>
      </xdr:spPr>
    </xdr:pic>
    <xdr:clientData/>
  </xdr:twoCellAnchor>
  <xdr:twoCellAnchor editAs="oneCell">
    <xdr:from>
      <xdr:col>0</xdr:col>
      <xdr:colOff>0</xdr:colOff>
      <xdr:row>153</xdr:row>
      <xdr:rowOff>0</xdr:rowOff>
    </xdr:from>
    <xdr:to>
      <xdr:col>23</xdr:col>
      <xdr:colOff>578966</xdr:colOff>
      <xdr:row>190</xdr:row>
      <xdr:rowOff>12947</xdr:rowOff>
    </xdr:to>
    <xdr:pic>
      <xdr:nvPicPr>
        <xdr:cNvPr id="30" name="図 29">
          <a:extLst>
            <a:ext uri="{FF2B5EF4-FFF2-40B4-BE49-F238E27FC236}">
              <a16:creationId xmlns:a16="http://schemas.microsoft.com/office/drawing/2014/main" id="{70B48124-68B1-45E4-BE17-BBCB9DE46FA7}"/>
            </a:ext>
          </a:extLst>
        </xdr:cNvPr>
        <xdr:cNvPicPr>
          <a:picLocks noChangeAspect="1"/>
        </xdr:cNvPicPr>
      </xdr:nvPicPr>
      <xdr:blipFill>
        <a:blip xmlns:r="http://schemas.openxmlformats.org/officeDocument/2006/relationships" r:embed="rId5"/>
        <a:stretch>
          <a:fillRect/>
        </a:stretch>
      </xdr:blipFill>
      <xdr:spPr>
        <a:xfrm>
          <a:off x="0" y="28689300"/>
          <a:ext cx="14637866" cy="6709022"/>
        </a:xfrm>
        <a:prstGeom prst="rect">
          <a:avLst/>
        </a:prstGeom>
      </xdr:spPr>
    </xdr:pic>
    <xdr:clientData/>
  </xdr:twoCellAnchor>
  <xdr:twoCellAnchor editAs="oneCell">
    <xdr:from>
      <xdr:col>0</xdr:col>
      <xdr:colOff>0</xdr:colOff>
      <xdr:row>192</xdr:row>
      <xdr:rowOff>0</xdr:rowOff>
    </xdr:from>
    <xdr:to>
      <xdr:col>23</xdr:col>
      <xdr:colOff>578966</xdr:colOff>
      <xdr:row>229</xdr:row>
      <xdr:rowOff>12947</xdr:rowOff>
    </xdr:to>
    <xdr:pic>
      <xdr:nvPicPr>
        <xdr:cNvPr id="31" name="図 30">
          <a:extLst>
            <a:ext uri="{FF2B5EF4-FFF2-40B4-BE49-F238E27FC236}">
              <a16:creationId xmlns:a16="http://schemas.microsoft.com/office/drawing/2014/main" id="{695BEF9D-5747-40DC-ACAB-2FF8D877F8CB}"/>
            </a:ext>
          </a:extLst>
        </xdr:cNvPr>
        <xdr:cNvPicPr>
          <a:picLocks noChangeAspect="1"/>
        </xdr:cNvPicPr>
      </xdr:nvPicPr>
      <xdr:blipFill>
        <a:blip xmlns:r="http://schemas.openxmlformats.org/officeDocument/2006/relationships" r:embed="rId6"/>
        <a:stretch>
          <a:fillRect/>
        </a:stretch>
      </xdr:blipFill>
      <xdr:spPr>
        <a:xfrm>
          <a:off x="0" y="35747325"/>
          <a:ext cx="14637866" cy="6709022"/>
        </a:xfrm>
        <a:prstGeom prst="rect">
          <a:avLst/>
        </a:prstGeom>
      </xdr:spPr>
    </xdr:pic>
    <xdr:clientData/>
  </xdr:twoCellAnchor>
  <xdr:twoCellAnchor editAs="oneCell">
    <xdr:from>
      <xdr:col>0</xdr:col>
      <xdr:colOff>0</xdr:colOff>
      <xdr:row>231</xdr:row>
      <xdr:rowOff>0</xdr:rowOff>
    </xdr:from>
    <xdr:to>
      <xdr:col>23</xdr:col>
      <xdr:colOff>578966</xdr:colOff>
      <xdr:row>268</xdr:row>
      <xdr:rowOff>12947</xdr:rowOff>
    </xdr:to>
    <xdr:pic>
      <xdr:nvPicPr>
        <xdr:cNvPr id="32" name="図 31">
          <a:extLst>
            <a:ext uri="{FF2B5EF4-FFF2-40B4-BE49-F238E27FC236}">
              <a16:creationId xmlns:a16="http://schemas.microsoft.com/office/drawing/2014/main" id="{8E03035B-63B8-40C2-9D03-2001345675B5}"/>
            </a:ext>
          </a:extLst>
        </xdr:cNvPr>
        <xdr:cNvPicPr>
          <a:picLocks noChangeAspect="1"/>
        </xdr:cNvPicPr>
      </xdr:nvPicPr>
      <xdr:blipFill>
        <a:blip xmlns:r="http://schemas.openxmlformats.org/officeDocument/2006/relationships" r:embed="rId7"/>
        <a:stretch>
          <a:fillRect/>
        </a:stretch>
      </xdr:blipFill>
      <xdr:spPr>
        <a:xfrm>
          <a:off x="0" y="43205400"/>
          <a:ext cx="14637866" cy="6709022"/>
        </a:xfrm>
        <a:prstGeom prst="rect">
          <a:avLst/>
        </a:prstGeom>
      </xdr:spPr>
    </xdr:pic>
    <xdr:clientData/>
  </xdr:twoCellAnchor>
  <xdr:twoCellAnchor editAs="oneCell">
    <xdr:from>
      <xdr:col>0</xdr:col>
      <xdr:colOff>0</xdr:colOff>
      <xdr:row>270</xdr:row>
      <xdr:rowOff>0</xdr:rowOff>
    </xdr:from>
    <xdr:to>
      <xdr:col>23</xdr:col>
      <xdr:colOff>578966</xdr:colOff>
      <xdr:row>307</xdr:row>
      <xdr:rowOff>12947</xdr:rowOff>
    </xdr:to>
    <xdr:pic>
      <xdr:nvPicPr>
        <xdr:cNvPr id="33" name="図 32">
          <a:extLst>
            <a:ext uri="{FF2B5EF4-FFF2-40B4-BE49-F238E27FC236}">
              <a16:creationId xmlns:a16="http://schemas.microsoft.com/office/drawing/2014/main" id="{4055C8A0-D3DB-414F-926E-538837E9E4DC}"/>
            </a:ext>
          </a:extLst>
        </xdr:cNvPr>
        <xdr:cNvPicPr>
          <a:picLocks noChangeAspect="1"/>
        </xdr:cNvPicPr>
      </xdr:nvPicPr>
      <xdr:blipFill>
        <a:blip xmlns:r="http://schemas.openxmlformats.org/officeDocument/2006/relationships" r:embed="rId8"/>
        <a:stretch>
          <a:fillRect/>
        </a:stretch>
      </xdr:blipFill>
      <xdr:spPr>
        <a:xfrm>
          <a:off x="0" y="50463450"/>
          <a:ext cx="14637866" cy="6709022"/>
        </a:xfrm>
        <a:prstGeom prst="rect">
          <a:avLst/>
        </a:prstGeom>
      </xdr:spPr>
    </xdr:pic>
    <xdr:clientData/>
  </xdr:twoCellAnchor>
  <xdr:twoCellAnchor editAs="oneCell">
    <xdr:from>
      <xdr:col>0</xdr:col>
      <xdr:colOff>0</xdr:colOff>
      <xdr:row>309</xdr:row>
      <xdr:rowOff>0</xdr:rowOff>
    </xdr:from>
    <xdr:to>
      <xdr:col>23</xdr:col>
      <xdr:colOff>578966</xdr:colOff>
      <xdr:row>346</xdr:row>
      <xdr:rowOff>12947</xdr:rowOff>
    </xdr:to>
    <xdr:pic>
      <xdr:nvPicPr>
        <xdr:cNvPr id="35" name="図 34">
          <a:extLst>
            <a:ext uri="{FF2B5EF4-FFF2-40B4-BE49-F238E27FC236}">
              <a16:creationId xmlns:a16="http://schemas.microsoft.com/office/drawing/2014/main" id="{B070D4F3-6FF2-4570-8BA5-73EF94260AD3}"/>
            </a:ext>
          </a:extLst>
        </xdr:cNvPr>
        <xdr:cNvPicPr>
          <a:picLocks noChangeAspect="1"/>
        </xdr:cNvPicPr>
      </xdr:nvPicPr>
      <xdr:blipFill>
        <a:blip xmlns:r="http://schemas.openxmlformats.org/officeDocument/2006/relationships" r:embed="rId9"/>
        <a:stretch>
          <a:fillRect/>
        </a:stretch>
      </xdr:blipFill>
      <xdr:spPr>
        <a:xfrm>
          <a:off x="0" y="57721500"/>
          <a:ext cx="14637866" cy="6709022"/>
        </a:xfrm>
        <a:prstGeom prst="rect">
          <a:avLst/>
        </a:prstGeom>
      </xdr:spPr>
    </xdr:pic>
    <xdr:clientData/>
  </xdr:twoCellAnchor>
  <xdr:twoCellAnchor editAs="oneCell">
    <xdr:from>
      <xdr:col>0</xdr:col>
      <xdr:colOff>0</xdr:colOff>
      <xdr:row>348</xdr:row>
      <xdr:rowOff>0</xdr:rowOff>
    </xdr:from>
    <xdr:to>
      <xdr:col>23</xdr:col>
      <xdr:colOff>578966</xdr:colOff>
      <xdr:row>385</xdr:row>
      <xdr:rowOff>12947</xdr:rowOff>
    </xdr:to>
    <xdr:pic>
      <xdr:nvPicPr>
        <xdr:cNvPr id="36" name="図 35">
          <a:extLst>
            <a:ext uri="{FF2B5EF4-FFF2-40B4-BE49-F238E27FC236}">
              <a16:creationId xmlns:a16="http://schemas.microsoft.com/office/drawing/2014/main" id="{4E97DF37-73A7-4161-9B19-138A75772BBC}"/>
            </a:ext>
          </a:extLst>
        </xdr:cNvPr>
        <xdr:cNvPicPr>
          <a:picLocks noChangeAspect="1"/>
        </xdr:cNvPicPr>
      </xdr:nvPicPr>
      <xdr:blipFill>
        <a:blip xmlns:r="http://schemas.openxmlformats.org/officeDocument/2006/relationships" r:embed="rId10"/>
        <a:stretch>
          <a:fillRect/>
        </a:stretch>
      </xdr:blipFill>
      <xdr:spPr>
        <a:xfrm>
          <a:off x="0" y="64979550"/>
          <a:ext cx="14637866" cy="6709022"/>
        </a:xfrm>
        <a:prstGeom prst="rect">
          <a:avLst/>
        </a:prstGeom>
      </xdr:spPr>
    </xdr:pic>
    <xdr:clientData/>
  </xdr:twoCellAnchor>
  <xdr:twoCellAnchor editAs="oneCell">
    <xdr:from>
      <xdr:col>0</xdr:col>
      <xdr:colOff>0</xdr:colOff>
      <xdr:row>387</xdr:row>
      <xdr:rowOff>0</xdr:rowOff>
    </xdr:from>
    <xdr:to>
      <xdr:col>23</xdr:col>
      <xdr:colOff>578966</xdr:colOff>
      <xdr:row>424</xdr:row>
      <xdr:rowOff>12947</xdr:rowOff>
    </xdr:to>
    <xdr:pic>
      <xdr:nvPicPr>
        <xdr:cNvPr id="39" name="図 38">
          <a:extLst>
            <a:ext uri="{FF2B5EF4-FFF2-40B4-BE49-F238E27FC236}">
              <a16:creationId xmlns:a16="http://schemas.microsoft.com/office/drawing/2014/main" id="{BD03FAF6-25C8-4A93-A7A3-A7094DD77905}"/>
            </a:ext>
          </a:extLst>
        </xdr:cNvPr>
        <xdr:cNvPicPr>
          <a:picLocks noChangeAspect="1"/>
        </xdr:cNvPicPr>
      </xdr:nvPicPr>
      <xdr:blipFill>
        <a:blip xmlns:r="http://schemas.openxmlformats.org/officeDocument/2006/relationships" r:embed="rId11"/>
        <a:stretch>
          <a:fillRect/>
        </a:stretch>
      </xdr:blipFill>
      <xdr:spPr>
        <a:xfrm>
          <a:off x="0" y="72237600"/>
          <a:ext cx="14637866" cy="6709022"/>
        </a:xfrm>
        <a:prstGeom prst="rect">
          <a:avLst/>
        </a:prstGeom>
      </xdr:spPr>
    </xdr:pic>
    <xdr:clientData/>
  </xdr:twoCellAnchor>
  <xdr:twoCellAnchor editAs="oneCell">
    <xdr:from>
      <xdr:col>0</xdr:col>
      <xdr:colOff>0</xdr:colOff>
      <xdr:row>426</xdr:row>
      <xdr:rowOff>0</xdr:rowOff>
    </xdr:from>
    <xdr:to>
      <xdr:col>23</xdr:col>
      <xdr:colOff>578966</xdr:colOff>
      <xdr:row>463</xdr:row>
      <xdr:rowOff>12947</xdr:rowOff>
    </xdr:to>
    <xdr:pic>
      <xdr:nvPicPr>
        <xdr:cNvPr id="41" name="図 40">
          <a:extLst>
            <a:ext uri="{FF2B5EF4-FFF2-40B4-BE49-F238E27FC236}">
              <a16:creationId xmlns:a16="http://schemas.microsoft.com/office/drawing/2014/main" id="{24C0EB0B-CA40-47D2-BA76-FF21E7B594E0}"/>
            </a:ext>
          </a:extLst>
        </xdr:cNvPr>
        <xdr:cNvPicPr>
          <a:picLocks noChangeAspect="1"/>
        </xdr:cNvPicPr>
      </xdr:nvPicPr>
      <xdr:blipFill>
        <a:blip xmlns:r="http://schemas.openxmlformats.org/officeDocument/2006/relationships" r:embed="rId12"/>
        <a:stretch>
          <a:fillRect/>
        </a:stretch>
      </xdr:blipFill>
      <xdr:spPr>
        <a:xfrm>
          <a:off x="0" y="79295625"/>
          <a:ext cx="14637866" cy="6709022"/>
        </a:xfrm>
        <a:prstGeom prst="rect">
          <a:avLst/>
        </a:prstGeom>
      </xdr:spPr>
    </xdr:pic>
    <xdr:clientData/>
  </xdr:twoCellAnchor>
  <xdr:twoCellAnchor editAs="oneCell">
    <xdr:from>
      <xdr:col>0</xdr:col>
      <xdr:colOff>0</xdr:colOff>
      <xdr:row>465</xdr:row>
      <xdr:rowOff>0</xdr:rowOff>
    </xdr:from>
    <xdr:to>
      <xdr:col>23</xdr:col>
      <xdr:colOff>578966</xdr:colOff>
      <xdr:row>502</xdr:row>
      <xdr:rowOff>12947</xdr:rowOff>
    </xdr:to>
    <xdr:pic>
      <xdr:nvPicPr>
        <xdr:cNvPr id="43" name="図 42">
          <a:extLst>
            <a:ext uri="{FF2B5EF4-FFF2-40B4-BE49-F238E27FC236}">
              <a16:creationId xmlns:a16="http://schemas.microsoft.com/office/drawing/2014/main" id="{9D5AD17E-340C-415F-BABF-4069E78E493A}"/>
            </a:ext>
          </a:extLst>
        </xdr:cNvPr>
        <xdr:cNvPicPr>
          <a:picLocks noChangeAspect="1"/>
        </xdr:cNvPicPr>
      </xdr:nvPicPr>
      <xdr:blipFill>
        <a:blip xmlns:r="http://schemas.openxmlformats.org/officeDocument/2006/relationships" r:embed="rId13"/>
        <a:stretch>
          <a:fillRect/>
        </a:stretch>
      </xdr:blipFill>
      <xdr:spPr>
        <a:xfrm>
          <a:off x="0" y="86753700"/>
          <a:ext cx="14637866" cy="6709022"/>
        </a:xfrm>
        <a:prstGeom prst="rect">
          <a:avLst/>
        </a:prstGeom>
      </xdr:spPr>
    </xdr:pic>
    <xdr:clientData/>
  </xdr:twoCellAnchor>
  <xdr:twoCellAnchor editAs="oneCell">
    <xdr:from>
      <xdr:col>0</xdr:col>
      <xdr:colOff>0</xdr:colOff>
      <xdr:row>504</xdr:row>
      <xdr:rowOff>0</xdr:rowOff>
    </xdr:from>
    <xdr:to>
      <xdr:col>23</xdr:col>
      <xdr:colOff>578966</xdr:colOff>
      <xdr:row>541</xdr:row>
      <xdr:rowOff>12947</xdr:rowOff>
    </xdr:to>
    <xdr:pic>
      <xdr:nvPicPr>
        <xdr:cNvPr id="45" name="図 44">
          <a:extLst>
            <a:ext uri="{FF2B5EF4-FFF2-40B4-BE49-F238E27FC236}">
              <a16:creationId xmlns:a16="http://schemas.microsoft.com/office/drawing/2014/main" id="{15E51AF2-6F61-42FC-AFC0-3C3D1DB450C9}"/>
            </a:ext>
          </a:extLst>
        </xdr:cNvPr>
        <xdr:cNvPicPr>
          <a:picLocks noChangeAspect="1"/>
        </xdr:cNvPicPr>
      </xdr:nvPicPr>
      <xdr:blipFill>
        <a:blip xmlns:r="http://schemas.openxmlformats.org/officeDocument/2006/relationships" r:embed="rId14"/>
        <a:stretch>
          <a:fillRect/>
        </a:stretch>
      </xdr:blipFill>
      <xdr:spPr>
        <a:xfrm>
          <a:off x="0" y="94011750"/>
          <a:ext cx="14637866" cy="6709022"/>
        </a:xfrm>
        <a:prstGeom prst="rect">
          <a:avLst/>
        </a:prstGeom>
      </xdr:spPr>
    </xdr:pic>
    <xdr:clientData/>
  </xdr:twoCellAnchor>
  <xdr:twoCellAnchor editAs="oneCell">
    <xdr:from>
      <xdr:col>0</xdr:col>
      <xdr:colOff>0</xdr:colOff>
      <xdr:row>543</xdr:row>
      <xdr:rowOff>0</xdr:rowOff>
    </xdr:from>
    <xdr:to>
      <xdr:col>23</xdr:col>
      <xdr:colOff>578966</xdr:colOff>
      <xdr:row>580</xdr:row>
      <xdr:rowOff>12947</xdr:rowOff>
    </xdr:to>
    <xdr:pic>
      <xdr:nvPicPr>
        <xdr:cNvPr id="47" name="図 46">
          <a:extLst>
            <a:ext uri="{FF2B5EF4-FFF2-40B4-BE49-F238E27FC236}">
              <a16:creationId xmlns:a16="http://schemas.microsoft.com/office/drawing/2014/main" id="{0FBEF794-59ED-460F-A75C-246F18094954}"/>
            </a:ext>
          </a:extLst>
        </xdr:cNvPr>
        <xdr:cNvPicPr>
          <a:picLocks noChangeAspect="1"/>
        </xdr:cNvPicPr>
      </xdr:nvPicPr>
      <xdr:blipFill>
        <a:blip xmlns:r="http://schemas.openxmlformats.org/officeDocument/2006/relationships" r:embed="rId15"/>
        <a:stretch>
          <a:fillRect/>
        </a:stretch>
      </xdr:blipFill>
      <xdr:spPr>
        <a:xfrm>
          <a:off x="0" y="101269800"/>
          <a:ext cx="14637866" cy="6709022"/>
        </a:xfrm>
        <a:prstGeom prst="rect">
          <a:avLst/>
        </a:prstGeom>
      </xdr:spPr>
    </xdr:pic>
    <xdr:clientData/>
  </xdr:twoCellAnchor>
  <xdr:twoCellAnchor editAs="oneCell">
    <xdr:from>
      <xdr:col>0</xdr:col>
      <xdr:colOff>0</xdr:colOff>
      <xdr:row>582</xdr:row>
      <xdr:rowOff>0</xdr:rowOff>
    </xdr:from>
    <xdr:to>
      <xdr:col>23</xdr:col>
      <xdr:colOff>578966</xdr:colOff>
      <xdr:row>619</xdr:row>
      <xdr:rowOff>12947</xdr:rowOff>
    </xdr:to>
    <xdr:pic>
      <xdr:nvPicPr>
        <xdr:cNvPr id="49" name="図 48">
          <a:extLst>
            <a:ext uri="{FF2B5EF4-FFF2-40B4-BE49-F238E27FC236}">
              <a16:creationId xmlns:a16="http://schemas.microsoft.com/office/drawing/2014/main" id="{FFA9EE04-0895-4EB9-9E36-5022F564BC89}"/>
            </a:ext>
          </a:extLst>
        </xdr:cNvPr>
        <xdr:cNvPicPr>
          <a:picLocks noChangeAspect="1"/>
        </xdr:cNvPicPr>
      </xdr:nvPicPr>
      <xdr:blipFill>
        <a:blip xmlns:r="http://schemas.openxmlformats.org/officeDocument/2006/relationships" r:embed="rId16"/>
        <a:stretch>
          <a:fillRect/>
        </a:stretch>
      </xdr:blipFill>
      <xdr:spPr>
        <a:xfrm>
          <a:off x="0" y="108327825"/>
          <a:ext cx="14637866" cy="6709022"/>
        </a:xfrm>
        <a:prstGeom prst="rect">
          <a:avLst/>
        </a:prstGeom>
      </xdr:spPr>
    </xdr:pic>
    <xdr:clientData/>
  </xdr:twoCellAnchor>
  <xdr:twoCellAnchor editAs="oneCell">
    <xdr:from>
      <xdr:col>0</xdr:col>
      <xdr:colOff>0</xdr:colOff>
      <xdr:row>621</xdr:row>
      <xdr:rowOff>0</xdr:rowOff>
    </xdr:from>
    <xdr:to>
      <xdr:col>23</xdr:col>
      <xdr:colOff>578966</xdr:colOff>
      <xdr:row>658</xdr:row>
      <xdr:rowOff>12947</xdr:rowOff>
    </xdr:to>
    <xdr:pic>
      <xdr:nvPicPr>
        <xdr:cNvPr id="52" name="図 51">
          <a:extLst>
            <a:ext uri="{FF2B5EF4-FFF2-40B4-BE49-F238E27FC236}">
              <a16:creationId xmlns:a16="http://schemas.microsoft.com/office/drawing/2014/main" id="{C59349E0-BECF-45F7-AB9B-99AB70D88EF2}"/>
            </a:ext>
          </a:extLst>
        </xdr:cNvPr>
        <xdr:cNvPicPr>
          <a:picLocks noChangeAspect="1"/>
        </xdr:cNvPicPr>
      </xdr:nvPicPr>
      <xdr:blipFill>
        <a:blip xmlns:r="http://schemas.openxmlformats.org/officeDocument/2006/relationships" r:embed="rId17"/>
        <a:stretch>
          <a:fillRect/>
        </a:stretch>
      </xdr:blipFill>
      <xdr:spPr>
        <a:xfrm>
          <a:off x="0" y="115585875"/>
          <a:ext cx="14637866" cy="6709022"/>
        </a:xfrm>
        <a:prstGeom prst="rect">
          <a:avLst/>
        </a:prstGeom>
      </xdr:spPr>
    </xdr:pic>
    <xdr:clientData/>
  </xdr:twoCellAnchor>
  <xdr:twoCellAnchor editAs="oneCell">
    <xdr:from>
      <xdr:col>0</xdr:col>
      <xdr:colOff>0</xdr:colOff>
      <xdr:row>660</xdr:row>
      <xdr:rowOff>0</xdr:rowOff>
    </xdr:from>
    <xdr:to>
      <xdr:col>23</xdr:col>
      <xdr:colOff>578966</xdr:colOff>
      <xdr:row>697</xdr:row>
      <xdr:rowOff>12947</xdr:rowOff>
    </xdr:to>
    <xdr:pic>
      <xdr:nvPicPr>
        <xdr:cNvPr id="54" name="図 53">
          <a:extLst>
            <a:ext uri="{FF2B5EF4-FFF2-40B4-BE49-F238E27FC236}">
              <a16:creationId xmlns:a16="http://schemas.microsoft.com/office/drawing/2014/main" id="{E33EDF18-46BC-4AFA-A478-265C181D6788}"/>
            </a:ext>
          </a:extLst>
        </xdr:cNvPr>
        <xdr:cNvPicPr>
          <a:picLocks noChangeAspect="1"/>
        </xdr:cNvPicPr>
      </xdr:nvPicPr>
      <xdr:blipFill>
        <a:blip xmlns:r="http://schemas.openxmlformats.org/officeDocument/2006/relationships" r:embed="rId18"/>
        <a:stretch>
          <a:fillRect/>
        </a:stretch>
      </xdr:blipFill>
      <xdr:spPr>
        <a:xfrm>
          <a:off x="0" y="122843925"/>
          <a:ext cx="14637866" cy="6709022"/>
        </a:xfrm>
        <a:prstGeom prst="rect">
          <a:avLst/>
        </a:prstGeom>
      </xdr:spPr>
    </xdr:pic>
    <xdr:clientData/>
  </xdr:twoCellAnchor>
  <xdr:twoCellAnchor editAs="oneCell">
    <xdr:from>
      <xdr:col>0</xdr:col>
      <xdr:colOff>0</xdr:colOff>
      <xdr:row>699</xdr:row>
      <xdr:rowOff>0</xdr:rowOff>
    </xdr:from>
    <xdr:to>
      <xdr:col>23</xdr:col>
      <xdr:colOff>582066</xdr:colOff>
      <xdr:row>736</xdr:row>
      <xdr:rowOff>14368</xdr:rowOff>
    </xdr:to>
    <xdr:pic>
      <xdr:nvPicPr>
        <xdr:cNvPr id="57" name="図 56">
          <a:extLst>
            <a:ext uri="{FF2B5EF4-FFF2-40B4-BE49-F238E27FC236}">
              <a16:creationId xmlns:a16="http://schemas.microsoft.com/office/drawing/2014/main" id="{F568F80B-6A80-413A-BA31-3C420D0B4BAF}"/>
            </a:ext>
          </a:extLst>
        </xdr:cNvPr>
        <xdr:cNvPicPr>
          <a:picLocks noChangeAspect="1"/>
        </xdr:cNvPicPr>
      </xdr:nvPicPr>
      <xdr:blipFill>
        <a:blip xmlns:r="http://schemas.openxmlformats.org/officeDocument/2006/relationships" r:embed="rId19"/>
        <a:stretch>
          <a:fillRect/>
        </a:stretch>
      </xdr:blipFill>
      <xdr:spPr>
        <a:xfrm>
          <a:off x="0" y="130101975"/>
          <a:ext cx="14640966" cy="6710443"/>
        </a:xfrm>
        <a:prstGeom prst="rect">
          <a:avLst/>
        </a:prstGeom>
      </xdr:spPr>
    </xdr:pic>
    <xdr:clientData/>
  </xdr:twoCellAnchor>
  <xdr:twoCellAnchor editAs="oneCell">
    <xdr:from>
      <xdr:col>0</xdr:col>
      <xdr:colOff>0</xdr:colOff>
      <xdr:row>738</xdr:row>
      <xdr:rowOff>0</xdr:rowOff>
    </xdr:from>
    <xdr:to>
      <xdr:col>23</xdr:col>
      <xdr:colOff>578966</xdr:colOff>
      <xdr:row>775</xdr:row>
      <xdr:rowOff>12947</xdr:rowOff>
    </xdr:to>
    <xdr:pic>
      <xdr:nvPicPr>
        <xdr:cNvPr id="59" name="図 58">
          <a:extLst>
            <a:ext uri="{FF2B5EF4-FFF2-40B4-BE49-F238E27FC236}">
              <a16:creationId xmlns:a16="http://schemas.microsoft.com/office/drawing/2014/main" id="{456FBEB9-2BD6-47B7-9178-FEB89F247DAD}"/>
            </a:ext>
          </a:extLst>
        </xdr:cNvPr>
        <xdr:cNvPicPr>
          <a:picLocks noChangeAspect="1"/>
        </xdr:cNvPicPr>
      </xdr:nvPicPr>
      <xdr:blipFill>
        <a:blip xmlns:r="http://schemas.openxmlformats.org/officeDocument/2006/relationships" r:embed="rId20"/>
        <a:stretch>
          <a:fillRect/>
        </a:stretch>
      </xdr:blipFill>
      <xdr:spPr>
        <a:xfrm>
          <a:off x="0" y="137360025"/>
          <a:ext cx="14637866" cy="6709022"/>
        </a:xfrm>
        <a:prstGeom prst="rect">
          <a:avLst/>
        </a:prstGeom>
      </xdr:spPr>
    </xdr:pic>
    <xdr:clientData/>
  </xdr:twoCellAnchor>
  <xdr:twoCellAnchor editAs="oneCell">
    <xdr:from>
      <xdr:col>0</xdr:col>
      <xdr:colOff>0</xdr:colOff>
      <xdr:row>777</xdr:row>
      <xdr:rowOff>0</xdr:rowOff>
    </xdr:from>
    <xdr:to>
      <xdr:col>23</xdr:col>
      <xdr:colOff>578966</xdr:colOff>
      <xdr:row>812</xdr:row>
      <xdr:rowOff>176676</xdr:rowOff>
    </xdr:to>
    <xdr:pic>
      <xdr:nvPicPr>
        <xdr:cNvPr id="28" name="図 27">
          <a:extLst>
            <a:ext uri="{FF2B5EF4-FFF2-40B4-BE49-F238E27FC236}">
              <a16:creationId xmlns:a16="http://schemas.microsoft.com/office/drawing/2014/main" id="{1BAC885C-A1C1-4D92-B8A7-F98D76A6A07C}"/>
            </a:ext>
          </a:extLst>
        </xdr:cNvPr>
        <xdr:cNvPicPr>
          <a:picLocks noChangeAspect="1"/>
        </xdr:cNvPicPr>
      </xdr:nvPicPr>
      <xdr:blipFill>
        <a:blip xmlns:r="http://schemas.openxmlformats.org/officeDocument/2006/relationships" r:embed="rId21"/>
        <a:stretch>
          <a:fillRect/>
        </a:stretch>
      </xdr:blipFill>
      <xdr:spPr>
        <a:xfrm>
          <a:off x="0" y="144618075"/>
          <a:ext cx="14637866" cy="6510801"/>
        </a:xfrm>
        <a:prstGeom prst="rect">
          <a:avLst/>
        </a:prstGeom>
      </xdr:spPr>
    </xdr:pic>
    <xdr:clientData/>
  </xdr:twoCellAnchor>
  <xdr:twoCellAnchor editAs="oneCell">
    <xdr:from>
      <xdr:col>0</xdr:col>
      <xdr:colOff>0</xdr:colOff>
      <xdr:row>815</xdr:row>
      <xdr:rowOff>0</xdr:rowOff>
    </xdr:from>
    <xdr:to>
      <xdr:col>23</xdr:col>
      <xdr:colOff>578966</xdr:colOff>
      <xdr:row>850</xdr:row>
      <xdr:rowOff>176676</xdr:rowOff>
    </xdr:to>
    <xdr:pic>
      <xdr:nvPicPr>
        <xdr:cNvPr id="37" name="図 36">
          <a:extLst>
            <a:ext uri="{FF2B5EF4-FFF2-40B4-BE49-F238E27FC236}">
              <a16:creationId xmlns:a16="http://schemas.microsoft.com/office/drawing/2014/main" id="{D461D07F-B5DD-4703-BFF5-53C379078956}"/>
            </a:ext>
          </a:extLst>
        </xdr:cNvPr>
        <xdr:cNvPicPr>
          <a:picLocks noChangeAspect="1"/>
        </xdr:cNvPicPr>
      </xdr:nvPicPr>
      <xdr:blipFill>
        <a:blip xmlns:r="http://schemas.openxmlformats.org/officeDocument/2006/relationships" r:embed="rId22"/>
        <a:stretch>
          <a:fillRect/>
        </a:stretch>
      </xdr:blipFill>
      <xdr:spPr>
        <a:xfrm>
          <a:off x="0" y="151895175"/>
          <a:ext cx="14637866" cy="6510801"/>
        </a:xfrm>
        <a:prstGeom prst="rect">
          <a:avLst/>
        </a:prstGeom>
      </xdr:spPr>
    </xdr:pic>
    <xdr:clientData/>
  </xdr:twoCellAnchor>
  <xdr:twoCellAnchor editAs="oneCell">
    <xdr:from>
      <xdr:col>0</xdr:col>
      <xdr:colOff>0</xdr:colOff>
      <xdr:row>853</xdr:row>
      <xdr:rowOff>0</xdr:rowOff>
    </xdr:from>
    <xdr:to>
      <xdr:col>23</xdr:col>
      <xdr:colOff>578966</xdr:colOff>
      <xdr:row>888</xdr:row>
      <xdr:rowOff>176676</xdr:rowOff>
    </xdr:to>
    <xdr:pic>
      <xdr:nvPicPr>
        <xdr:cNvPr id="40" name="図 39">
          <a:extLst>
            <a:ext uri="{FF2B5EF4-FFF2-40B4-BE49-F238E27FC236}">
              <a16:creationId xmlns:a16="http://schemas.microsoft.com/office/drawing/2014/main" id="{B694DDDC-998D-4887-BC3D-50D7C768A5B3}"/>
            </a:ext>
          </a:extLst>
        </xdr:cNvPr>
        <xdr:cNvPicPr>
          <a:picLocks noChangeAspect="1"/>
        </xdr:cNvPicPr>
      </xdr:nvPicPr>
      <xdr:blipFill>
        <a:blip xmlns:r="http://schemas.openxmlformats.org/officeDocument/2006/relationships" r:embed="rId23"/>
        <a:stretch>
          <a:fillRect/>
        </a:stretch>
      </xdr:blipFill>
      <xdr:spPr>
        <a:xfrm>
          <a:off x="0" y="158772225"/>
          <a:ext cx="14637866" cy="6510801"/>
        </a:xfrm>
        <a:prstGeom prst="rect">
          <a:avLst/>
        </a:prstGeom>
      </xdr:spPr>
    </xdr:pic>
    <xdr:clientData/>
  </xdr:twoCellAnchor>
  <xdr:twoCellAnchor editAs="oneCell">
    <xdr:from>
      <xdr:col>0</xdr:col>
      <xdr:colOff>0</xdr:colOff>
      <xdr:row>891</xdr:row>
      <xdr:rowOff>0</xdr:rowOff>
    </xdr:from>
    <xdr:to>
      <xdr:col>23</xdr:col>
      <xdr:colOff>578966</xdr:colOff>
      <xdr:row>926</xdr:row>
      <xdr:rowOff>176676</xdr:rowOff>
    </xdr:to>
    <xdr:pic>
      <xdr:nvPicPr>
        <xdr:cNvPr id="44" name="図 43">
          <a:extLst>
            <a:ext uri="{FF2B5EF4-FFF2-40B4-BE49-F238E27FC236}">
              <a16:creationId xmlns:a16="http://schemas.microsoft.com/office/drawing/2014/main" id="{DB748C2C-80D7-405B-8320-8DB2E935BFA8}"/>
            </a:ext>
          </a:extLst>
        </xdr:cNvPr>
        <xdr:cNvPicPr>
          <a:picLocks noChangeAspect="1"/>
        </xdr:cNvPicPr>
      </xdr:nvPicPr>
      <xdr:blipFill>
        <a:blip xmlns:r="http://schemas.openxmlformats.org/officeDocument/2006/relationships" r:embed="rId24"/>
        <a:stretch>
          <a:fillRect/>
        </a:stretch>
      </xdr:blipFill>
      <xdr:spPr>
        <a:xfrm>
          <a:off x="0" y="166049325"/>
          <a:ext cx="14637866" cy="6510801"/>
        </a:xfrm>
        <a:prstGeom prst="rect">
          <a:avLst/>
        </a:prstGeom>
      </xdr:spPr>
    </xdr:pic>
    <xdr:clientData/>
  </xdr:twoCellAnchor>
  <xdr:twoCellAnchor editAs="oneCell">
    <xdr:from>
      <xdr:col>0</xdr:col>
      <xdr:colOff>0</xdr:colOff>
      <xdr:row>929</xdr:row>
      <xdr:rowOff>0</xdr:rowOff>
    </xdr:from>
    <xdr:to>
      <xdr:col>23</xdr:col>
      <xdr:colOff>578966</xdr:colOff>
      <xdr:row>964</xdr:row>
      <xdr:rowOff>176676</xdr:rowOff>
    </xdr:to>
    <xdr:pic>
      <xdr:nvPicPr>
        <xdr:cNvPr id="46" name="図 45">
          <a:extLst>
            <a:ext uri="{FF2B5EF4-FFF2-40B4-BE49-F238E27FC236}">
              <a16:creationId xmlns:a16="http://schemas.microsoft.com/office/drawing/2014/main" id="{F66A6F63-8A61-4B49-8660-10FF36577E3C}"/>
            </a:ext>
          </a:extLst>
        </xdr:cNvPr>
        <xdr:cNvPicPr>
          <a:picLocks noChangeAspect="1"/>
        </xdr:cNvPicPr>
      </xdr:nvPicPr>
      <xdr:blipFill>
        <a:blip xmlns:r="http://schemas.openxmlformats.org/officeDocument/2006/relationships" r:embed="rId25"/>
        <a:stretch>
          <a:fillRect/>
        </a:stretch>
      </xdr:blipFill>
      <xdr:spPr>
        <a:xfrm>
          <a:off x="0" y="173126400"/>
          <a:ext cx="14637866" cy="6510801"/>
        </a:xfrm>
        <a:prstGeom prst="rect">
          <a:avLst/>
        </a:prstGeom>
      </xdr:spPr>
    </xdr:pic>
    <xdr:clientData/>
  </xdr:twoCellAnchor>
  <xdr:twoCellAnchor editAs="oneCell">
    <xdr:from>
      <xdr:col>0</xdr:col>
      <xdr:colOff>0</xdr:colOff>
      <xdr:row>967</xdr:row>
      <xdr:rowOff>0</xdr:rowOff>
    </xdr:from>
    <xdr:to>
      <xdr:col>23</xdr:col>
      <xdr:colOff>578966</xdr:colOff>
      <xdr:row>1002</xdr:row>
      <xdr:rowOff>176676</xdr:rowOff>
    </xdr:to>
    <xdr:pic>
      <xdr:nvPicPr>
        <xdr:cNvPr id="50" name="図 49">
          <a:extLst>
            <a:ext uri="{FF2B5EF4-FFF2-40B4-BE49-F238E27FC236}">
              <a16:creationId xmlns:a16="http://schemas.microsoft.com/office/drawing/2014/main" id="{77598B36-8555-4741-BFFF-E6C3B754B6C7}"/>
            </a:ext>
          </a:extLst>
        </xdr:cNvPr>
        <xdr:cNvPicPr>
          <a:picLocks noChangeAspect="1"/>
        </xdr:cNvPicPr>
      </xdr:nvPicPr>
      <xdr:blipFill>
        <a:blip xmlns:r="http://schemas.openxmlformats.org/officeDocument/2006/relationships" r:embed="rId26"/>
        <a:stretch>
          <a:fillRect/>
        </a:stretch>
      </xdr:blipFill>
      <xdr:spPr>
        <a:xfrm>
          <a:off x="0" y="180003450"/>
          <a:ext cx="14637866" cy="6510801"/>
        </a:xfrm>
        <a:prstGeom prst="rect">
          <a:avLst/>
        </a:prstGeom>
      </xdr:spPr>
    </xdr:pic>
    <xdr:clientData/>
  </xdr:twoCellAnchor>
  <xdr:twoCellAnchor editAs="oneCell">
    <xdr:from>
      <xdr:col>0</xdr:col>
      <xdr:colOff>0</xdr:colOff>
      <xdr:row>1005</xdr:row>
      <xdr:rowOff>0</xdr:rowOff>
    </xdr:from>
    <xdr:to>
      <xdr:col>23</xdr:col>
      <xdr:colOff>582066</xdr:colOff>
      <xdr:row>1040</xdr:row>
      <xdr:rowOff>178055</xdr:rowOff>
    </xdr:to>
    <xdr:pic>
      <xdr:nvPicPr>
        <xdr:cNvPr id="53" name="図 52">
          <a:extLst>
            <a:ext uri="{FF2B5EF4-FFF2-40B4-BE49-F238E27FC236}">
              <a16:creationId xmlns:a16="http://schemas.microsoft.com/office/drawing/2014/main" id="{7974CB9E-30A2-4876-B318-61960E6F5C15}"/>
            </a:ext>
          </a:extLst>
        </xdr:cNvPr>
        <xdr:cNvPicPr>
          <a:picLocks noChangeAspect="1"/>
        </xdr:cNvPicPr>
      </xdr:nvPicPr>
      <xdr:blipFill>
        <a:blip xmlns:r="http://schemas.openxmlformats.org/officeDocument/2006/relationships" r:embed="rId27"/>
        <a:stretch>
          <a:fillRect/>
        </a:stretch>
      </xdr:blipFill>
      <xdr:spPr>
        <a:xfrm>
          <a:off x="0" y="187080525"/>
          <a:ext cx="14640966" cy="6512180"/>
        </a:xfrm>
        <a:prstGeom prst="rect">
          <a:avLst/>
        </a:prstGeom>
      </xdr:spPr>
    </xdr:pic>
    <xdr:clientData/>
  </xdr:twoCellAnchor>
  <xdr:twoCellAnchor editAs="oneCell">
    <xdr:from>
      <xdr:col>0</xdr:col>
      <xdr:colOff>0</xdr:colOff>
      <xdr:row>1043</xdr:row>
      <xdr:rowOff>0</xdr:rowOff>
    </xdr:from>
    <xdr:to>
      <xdr:col>23</xdr:col>
      <xdr:colOff>578966</xdr:colOff>
      <xdr:row>1078</xdr:row>
      <xdr:rowOff>176676</xdr:rowOff>
    </xdr:to>
    <xdr:pic>
      <xdr:nvPicPr>
        <xdr:cNvPr id="56" name="図 55">
          <a:extLst>
            <a:ext uri="{FF2B5EF4-FFF2-40B4-BE49-F238E27FC236}">
              <a16:creationId xmlns:a16="http://schemas.microsoft.com/office/drawing/2014/main" id="{3E0516D6-9BBF-46E3-9766-D854ABD5913B}"/>
            </a:ext>
          </a:extLst>
        </xdr:cNvPr>
        <xdr:cNvPicPr>
          <a:picLocks noChangeAspect="1"/>
        </xdr:cNvPicPr>
      </xdr:nvPicPr>
      <xdr:blipFill>
        <a:blip xmlns:r="http://schemas.openxmlformats.org/officeDocument/2006/relationships" r:embed="rId28"/>
        <a:stretch>
          <a:fillRect/>
        </a:stretch>
      </xdr:blipFill>
      <xdr:spPr>
        <a:xfrm>
          <a:off x="0" y="194357625"/>
          <a:ext cx="14637866" cy="6510801"/>
        </a:xfrm>
        <a:prstGeom prst="rect">
          <a:avLst/>
        </a:prstGeom>
      </xdr:spPr>
    </xdr:pic>
    <xdr:clientData/>
  </xdr:twoCellAnchor>
  <xdr:twoCellAnchor editAs="oneCell">
    <xdr:from>
      <xdr:col>0</xdr:col>
      <xdr:colOff>0</xdr:colOff>
      <xdr:row>1081</xdr:row>
      <xdr:rowOff>0</xdr:rowOff>
    </xdr:from>
    <xdr:to>
      <xdr:col>23</xdr:col>
      <xdr:colOff>578966</xdr:colOff>
      <xdr:row>1116</xdr:row>
      <xdr:rowOff>176676</xdr:rowOff>
    </xdr:to>
    <xdr:pic>
      <xdr:nvPicPr>
        <xdr:cNvPr id="58" name="図 57">
          <a:extLst>
            <a:ext uri="{FF2B5EF4-FFF2-40B4-BE49-F238E27FC236}">
              <a16:creationId xmlns:a16="http://schemas.microsoft.com/office/drawing/2014/main" id="{F2FFAEA4-72D0-4AA9-A373-1B5F39A926B3}"/>
            </a:ext>
          </a:extLst>
        </xdr:cNvPr>
        <xdr:cNvPicPr>
          <a:picLocks noChangeAspect="1"/>
        </xdr:cNvPicPr>
      </xdr:nvPicPr>
      <xdr:blipFill>
        <a:blip xmlns:r="http://schemas.openxmlformats.org/officeDocument/2006/relationships" r:embed="rId29"/>
        <a:stretch>
          <a:fillRect/>
        </a:stretch>
      </xdr:blipFill>
      <xdr:spPr>
        <a:xfrm>
          <a:off x="0" y="201434700"/>
          <a:ext cx="14637866" cy="6510801"/>
        </a:xfrm>
        <a:prstGeom prst="rect">
          <a:avLst/>
        </a:prstGeom>
      </xdr:spPr>
    </xdr:pic>
    <xdr:clientData/>
  </xdr:twoCellAnchor>
  <xdr:twoCellAnchor editAs="oneCell">
    <xdr:from>
      <xdr:col>0</xdr:col>
      <xdr:colOff>0</xdr:colOff>
      <xdr:row>1119</xdr:row>
      <xdr:rowOff>0</xdr:rowOff>
    </xdr:from>
    <xdr:to>
      <xdr:col>23</xdr:col>
      <xdr:colOff>578966</xdr:colOff>
      <xdr:row>1154</xdr:row>
      <xdr:rowOff>176676</xdr:rowOff>
    </xdr:to>
    <xdr:pic>
      <xdr:nvPicPr>
        <xdr:cNvPr id="38" name="図 37">
          <a:extLst>
            <a:ext uri="{FF2B5EF4-FFF2-40B4-BE49-F238E27FC236}">
              <a16:creationId xmlns:a16="http://schemas.microsoft.com/office/drawing/2014/main" id="{4919D795-3141-4ADB-87D4-BEFD1E9AEC29}"/>
            </a:ext>
          </a:extLst>
        </xdr:cNvPr>
        <xdr:cNvPicPr>
          <a:picLocks noChangeAspect="1"/>
        </xdr:cNvPicPr>
      </xdr:nvPicPr>
      <xdr:blipFill>
        <a:blip xmlns:r="http://schemas.openxmlformats.org/officeDocument/2006/relationships" r:embed="rId30"/>
        <a:stretch>
          <a:fillRect/>
        </a:stretch>
      </xdr:blipFill>
      <xdr:spPr>
        <a:xfrm>
          <a:off x="0" y="208511775"/>
          <a:ext cx="14637866" cy="6510801"/>
        </a:xfrm>
        <a:prstGeom prst="rect">
          <a:avLst/>
        </a:prstGeom>
      </xdr:spPr>
    </xdr:pic>
    <xdr:clientData/>
  </xdr:twoCellAnchor>
  <xdr:twoCellAnchor editAs="oneCell">
    <xdr:from>
      <xdr:col>0</xdr:col>
      <xdr:colOff>0</xdr:colOff>
      <xdr:row>1157</xdr:row>
      <xdr:rowOff>0</xdr:rowOff>
    </xdr:from>
    <xdr:to>
      <xdr:col>23</xdr:col>
      <xdr:colOff>578966</xdr:colOff>
      <xdr:row>1192</xdr:row>
      <xdr:rowOff>176676</xdr:rowOff>
    </xdr:to>
    <xdr:pic>
      <xdr:nvPicPr>
        <xdr:cNvPr id="42" name="図 41">
          <a:extLst>
            <a:ext uri="{FF2B5EF4-FFF2-40B4-BE49-F238E27FC236}">
              <a16:creationId xmlns:a16="http://schemas.microsoft.com/office/drawing/2014/main" id="{349E8720-79DD-4907-A1D9-211061013FEC}"/>
            </a:ext>
          </a:extLst>
        </xdr:cNvPr>
        <xdr:cNvPicPr>
          <a:picLocks noChangeAspect="1"/>
        </xdr:cNvPicPr>
      </xdr:nvPicPr>
      <xdr:blipFill>
        <a:blip xmlns:r="http://schemas.openxmlformats.org/officeDocument/2006/relationships" r:embed="rId31"/>
        <a:stretch>
          <a:fillRect/>
        </a:stretch>
      </xdr:blipFill>
      <xdr:spPr>
        <a:xfrm>
          <a:off x="0" y="215588850"/>
          <a:ext cx="14637866" cy="6510801"/>
        </a:xfrm>
        <a:prstGeom prst="rect">
          <a:avLst/>
        </a:prstGeom>
      </xdr:spPr>
    </xdr:pic>
    <xdr:clientData/>
  </xdr:twoCellAnchor>
  <xdr:twoCellAnchor editAs="oneCell">
    <xdr:from>
      <xdr:col>0</xdr:col>
      <xdr:colOff>0</xdr:colOff>
      <xdr:row>1195</xdr:row>
      <xdr:rowOff>0</xdr:rowOff>
    </xdr:from>
    <xdr:to>
      <xdr:col>23</xdr:col>
      <xdr:colOff>578966</xdr:colOff>
      <xdr:row>1230</xdr:row>
      <xdr:rowOff>176676</xdr:rowOff>
    </xdr:to>
    <xdr:pic>
      <xdr:nvPicPr>
        <xdr:cNvPr id="51" name="図 50">
          <a:extLst>
            <a:ext uri="{FF2B5EF4-FFF2-40B4-BE49-F238E27FC236}">
              <a16:creationId xmlns:a16="http://schemas.microsoft.com/office/drawing/2014/main" id="{E00AC353-4F1A-4DB6-9556-C8E434A3A1A8}"/>
            </a:ext>
          </a:extLst>
        </xdr:cNvPr>
        <xdr:cNvPicPr>
          <a:picLocks noChangeAspect="1"/>
        </xdr:cNvPicPr>
      </xdr:nvPicPr>
      <xdr:blipFill>
        <a:blip xmlns:r="http://schemas.openxmlformats.org/officeDocument/2006/relationships" r:embed="rId32"/>
        <a:stretch>
          <a:fillRect/>
        </a:stretch>
      </xdr:blipFill>
      <xdr:spPr>
        <a:xfrm>
          <a:off x="0" y="222465900"/>
          <a:ext cx="14637866" cy="6510801"/>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728924-3476-47E5-9AE8-D80C3C904418}">
  <sheetPr>
    <tabColor rgb="FF99FFCC"/>
  </sheetPr>
  <dimension ref="A1:R64"/>
  <sheetViews>
    <sheetView tabSelected="1" zoomScaleNormal="100" workbookViewId="0">
      <pane xSplit="1" ySplit="8" topLeftCell="B9" activePane="bottomRight" state="frozen"/>
      <selection pane="topRight" activeCell="B1" sqref="B1"/>
      <selection pane="bottomLeft" activeCell="A9" sqref="A9"/>
      <selection pane="bottomRight" activeCell="K68" sqref="K68"/>
    </sheetView>
  </sheetViews>
  <sheetFormatPr defaultRowHeight="18" x14ac:dyDescent="0.45"/>
  <cols>
    <col min="1" max="1" width="4.8984375" customWidth="1"/>
    <col min="2" max="2" width="12" customWidth="1"/>
    <col min="3" max="3" width="10.59765625" customWidth="1"/>
    <col min="4" max="6" width="8.19921875" customWidth="1"/>
    <col min="7" max="7" width="9.8984375" customWidth="1"/>
    <col min="10" max="15" width="7.69921875" customWidth="1"/>
  </cols>
  <sheetData>
    <row r="1" spans="1:18" x14ac:dyDescent="0.45">
      <c r="A1" s="1" t="s">
        <v>7</v>
      </c>
      <c r="C1" t="s">
        <v>9</v>
      </c>
    </row>
    <row r="2" spans="1:18" x14ac:dyDescent="0.45">
      <c r="A2" s="1" t="s">
        <v>8</v>
      </c>
      <c r="C2" s="91" t="s">
        <v>79</v>
      </c>
    </row>
    <row r="3" spans="1:18" x14ac:dyDescent="0.45">
      <c r="A3" s="1" t="s">
        <v>11</v>
      </c>
      <c r="C3" s="29">
        <v>100000</v>
      </c>
    </row>
    <row r="4" spans="1:18" x14ac:dyDescent="0.45">
      <c r="A4" s="1" t="s">
        <v>12</v>
      </c>
      <c r="C4" s="29" t="s">
        <v>14</v>
      </c>
    </row>
    <row r="5" spans="1:18" ht="18.600000000000001" thickBot="1" x14ac:dyDescent="0.5">
      <c r="A5" s="1" t="s">
        <v>13</v>
      </c>
      <c r="C5" s="29" t="s">
        <v>36</v>
      </c>
    </row>
    <row r="6" spans="1:18" ht="18.600000000000001" thickBot="1" x14ac:dyDescent="0.5">
      <c r="A6" s="24" t="s">
        <v>0</v>
      </c>
      <c r="B6" s="24" t="s">
        <v>1</v>
      </c>
      <c r="C6" s="24" t="s">
        <v>1</v>
      </c>
      <c r="D6" s="46" t="s">
        <v>27</v>
      </c>
      <c r="E6" s="25"/>
      <c r="F6" s="26"/>
      <c r="G6" s="96" t="s">
        <v>3</v>
      </c>
      <c r="H6" s="97"/>
      <c r="I6" s="98"/>
      <c r="J6" s="96" t="s">
        <v>25</v>
      </c>
      <c r="K6" s="97"/>
      <c r="L6" s="98"/>
      <c r="M6" s="96" t="s">
        <v>26</v>
      </c>
      <c r="N6" s="97"/>
      <c r="O6" s="98"/>
    </row>
    <row r="7" spans="1:18" ht="18.600000000000001" thickBot="1" x14ac:dyDescent="0.5">
      <c r="A7" s="27"/>
      <c r="B7" s="27" t="s">
        <v>2</v>
      </c>
      <c r="C7" s="62" t="s">
        <v>31</v>
      </c>
      <c r="D7" s="13">
        <v>1.27</v>
      </c>
      <c r="E7" s="14">
        <v>1.5</v>
      </c>
      <c r="F7" s="15">
        <v>2</v>
      </c>
      <c r="G7" s="13">
        <v>1.27</v>
      </c>
      <c r="H7" s="14">
        <v>1.5</v>
      </c>
      <c r="I7" s="15">
        <v>2</v>
      </c>
      <c r="J7" s="13">
        <v>1.27</v>
      </c>
      <c r="K7" s="14">
        <v>1.5</v>
      </c>
      <c r="L7" s="15">
        <v>2</v>
      </c>
      <c r="M7" s="13">
        <v>1.27</v>
      </c>
      <c r="N7" s="14">
        <v>1.5</v>
      </c>
      <c r="O7" s="15">
        <v>2</v>
      </c>
    </row>
    <row r="8" spans="1:18" ht="18.600000000000001" thickBot="1" x14ac:dyDescent="0.5">
      <c r="A8" s="28" t="s">
        <v>10</v>
      </c>
      <c r="B8" s="12"/>
      <c r="C8" s="47"/>
      <c r="D8" s="17"/>
      <c r="E8" s="16"/>
      <c r="F8" s="18"/>
      <c r="G8" s="19">
        <f>C3</f>
        <v>100000</v>
      </c>
      <c r="H8" s="20">
        <f>C3</f>
        <v>100000</v>
      </c>
      <c r="I8" s="21">
        <f>C3</f>
        <v>100000</v>
      </c>
      <c r="J8" s="101" t="s">
        <v>25</v>
      </c>
      <c r="K8" s="102"/>
      <c r="L8" s="103"/>
      <c r="M8" s="101"/>
      <c r="N8" s="102"/>
      <c r="O8" s="103"/>
    </row>
    <row r="9" spans="1:18" x14ac:dyDescent="0.45">
      <c r="A9" s="9">
        <v>1</v>
      </c>
      <c r="B9" s="23">
        <v>44187</v>
      </c>
      <c r="C9" s="48">
        <v>1</v>
      </c>
      <c r="D9" s="52">
        <v>-1</v>
      </c>
      <c r="E9" s="53">
        <v>-1</v>
      </c>
      <c r="F9" s="54">
        <v>-1</v>
      </c>
      <c r="G9" s="22">
        <f>IF(D9="","",G8+M9)</f>
        <v>97000</v>
      </c>
      <c r="H9" s="22">
        <f t="shared" ref="H9:I24" si="0">IF(E9="","",H8+N9)</f>
        <v>97000</v>
      </c>
      <c r="I9" s="22">
        <f t="shared" si="0"/>
        <v>97000</v>
      </c>
      <c r="J9" s="39">
        <f>IF(G8="","",G8*0.03)</f>
        <v>3000</v>
      </c>
      <c r="K9" s="40">
        <f>IF(H8="","",H8*0.03)</f>
        <v>3000</v>
      </c>
      <c r="L9" s="41">
        <f>IF(I8="","",I8*0.03)</f>
        <v>3000</v>
      </c>
      <c r="M9" s="39">
        <f>IF(D9="","",J9*D9)</f>
        <v>-3000</v>
      </c>
      <c r="N9" s="40">
        <f>IF(E9="","",K9*E9)</f>
        <v>-3000</v>
      </c>
      <c r="O9" s="41">
        <f>IF(F9="","",L9*F9)</f>
        <v>-3000</v>
      </c>
      <c r="P9" s="38"/>
      <c r="Q9" s="38"/>
      <c r="R9" s="38"/>
    </row>
    <row r="10" spans="1:18" x14ac:dyDescent="0.45">
      <c r="A10" s="9">
        <v>2</v>
      </c>
      <c r="B10" s="5">
        <v>44047</v>
      </c>
      <c r="C10" s="45">
        <v>1</v>
      </c>
      <c r="D10" s="55">
        <v>1.27</v>
      </c>
      <c r="E10" s="56">
        <v>1.5</v>
      </c>
      <c r="F10" s="57">
        <v>2</v>
      </c>
      <c r="G10" s="22">
        <f t="shared" ref="G10:I25" si="1">IF(D10="","",G9+M10)</f>
        <v>100695.7</v>
      </c>
      <c r="H10" s="22">
        <f t="shared" si="0"/>
        <v>101365</v>
      </c>
      <c r="I10" s="22">
        <f t="shared" si="0"/>
        <v>102820</v>
      </c>
      <c r="J10" s="42">
        <f t="shared" ref="J10:L25" si="2">IF(G9="","",G9*0.03)</f>
        <v>2910</v>
      </c>
      <c r="K10" s="43">
        <f t="shared" si="2"/>
        <v>2910</v>
      </c>
      <c r="L10" s="44">
        <f t="shared" si="2"/>
        <v>2910</v>
      </c>
      <c r="M10" s="42">
        <f t="shared" ref="M10:O25" si="3">IF(D10="","",J10*D10)</f>
        <v>3695.7000000000003</v>
      </c>
      <c r="N10" s="43">
        <f t="shared" si="3"/>
        <v>4365</v>
      </c>
      <c r="O10" s="44">
        <f t="shared" si="3"/>
        <v>5820</v>
      </c>
      <c r="P10" s="38"/>
      <c r="Q10" s="38"/>
      <c r="R10" s="38"/>
    </row>
    <row r="11" spans="1:18" x14ac:dyDescent="0.45">
      <c r="A11" s="9">
        <v>3</v>
      </c>
      <c r="B11" s="5">
        <v>43977</v>
      </c>
      <c r="C11" s="45">
        <v>1</v>
      </c>
      <c r="D11" s="55">
        <v>1.27</v>
      </c>
      <c r="E11" s="56">
        <v>1.5</v>
      </c>
      <c r="F11" s="82">
        <v>2</v>
      </c>
      <c r="G11" s="22">
        <f t="shared" si="1"/>
        <v>104532.20616999999</v>
      </c>
      <c r="H11" s="22">
        <f t="shared" si="0"/>
        <v>105926.425</v>
      </c>
      <c r="I11" s="22">
        <f t="shared" si="0"/>
        <v>108989.2</v>
      </c>
      <c r="J11" s="42">
        <f t="shared" si="2"/>
        <v>3020.8709999999996</v>
      </c>
      <c r="K11" s="43">
        <f t="shared" si="2"/>
        <v>3040.95</v>
      </c>
      <c r="L11" s="44">
        <f t="shared" si="2"/>
        <v>3084.6</v>
      </c>
      <c r="M11" s="42">
        <f t="shared" si="3"/>
        <v>3836.5061699999997</v>
      </c>
      <c r="N11" s="43">
        <f t="shared" si="3"/>
        <v>4561.4249999999993</v>
      </c>
      <c r="O11" s="44">
        <f t="shared" si="3"/>
        <v>6169.2</v>
      </c>
      <c r="P11" s="38"/>
      <c r="Q11" s="38"/>
      <c r="R11" s="38"/>
    </row>
    <row r="12" spans="1:18" x14ac:dyDescent="0.45">
      <c r="A12" s="9">
        <v>4</v>
      </c>
      <c r="B12" s="5">
        <v>43942</v>
      </c>
      <c r="C12" s="45">
        <v>2</v>
      </c>
      <c r="D12" s="55">
        <v>1.27</v>
      </c>
      <c r="E12" s="56">
        <v>1.5</v>
      </c>
      <c r="F12" s="57">
        <v>2</v>
      </c>
      <c r="G12" s="22">
        <f t="shared" si="1"/>
        <v>108514.88322507699</v>
      </c>
      <c r="H12" s="22">
        <f t="shared" si="0"/>
        <v>110693.11412500001</v>
      </c>
      <c r="I12" s="22">
        <f t="shared" si="0"/>
        <v>115528.552</v>
      </c>
      <c r="J12" s="42">
        <f t="shared" si="2"/>
        <v>3135.9661850999996</v>
      </c>
      <c r="K12" s="43">
        <f t="shared" si="2"/>
        <v>3177.7927500000001</v>
      </c>
      <c r="L12" s="44">
        <f t="shared" si="2"/>
        <v>3269.6759999999999</v>
      </c>
      <c r="M12" s="42">
        <f t="shared" si="3"/>
        <v>3982.6770550769997</v>
      </c>
      <c r="N12" s="43">
        <f t="shared" si="3"/>
        <v>4766.6891249999999</v>
      </c>
      <c r="O12" s="44">
        <f t="shared" si="3"/>
        <v>6539.3519999999999</v>
      </c>
      <c r="P12" s="38"/>
      <c r="Q12" s="38"/>
      <c r="R12" s="38"/>
    </row>
    <row r="13" spans="1:18" x14ac:dyDescent="0.45">
      <c r="A13" s="9">
        <v>5</v>
      </c>
      <c r="B13" s="5">
        <v>43754</v>
      </c>
      <c r="C13" s="45">
        <v>1</v>
      </c>
      <c r="D13" s="55">
        <v>1.27</v>
      </c>
      <c r="E13" s="56">
        <v>1.5</v>
      </c>
      <c r="F13" s="57">
        <v>2</v>
      </c>
      <c r="G13" s="22">
        <f t="shared" si="1"/>
        <v>112649.30027595242</v>
      </c>
      <c r="H13" s="22">
        <f t="shared" si="0"/>
        <v>115674.30426062501</v>
      </c>
      <c r="I13" s="22">
        <f t="shared" si="0"/>
        <v>122460.26512</v>
      </c>
      <c r="J13" s="42">
        <f t="shared" si="2"/>
        <v>3255.4464967523095</v>
      </c>
      <c r="K13" s="43">
        <f t="shared" si="2"/>
        <v>3320.7934237499999</v>
      </c>
      <c r="L13" s="44">
        <f t="shared" si="2"/>
        <v>3465.8565599999997</v>
      </c>
      <c r="M13" s="42">
        <f t="shared" si="3"/>
        <v>4134.4170508754332</v>
      </c>
      <c r="N13" s="43">
        <f t="shared" si="3"/>
        <v>4981.190135625</v>
      </c>
      <c r="O13" s="44">
        <f t="shared" si="3"/>
        <v>6931.7131199999994</v>
      </c>
      <c r="P13" s="38"/>
      <c r="Q13" s="38"/>
      <c r="R13" s="38"/>
    </row>
    <row r="14" spans="1:18" x14ac:dyDescent="0.45">
      <c r="A14" s="9">
        <v>6</v>
      </c>
      <c r="B14" s="5">
        <v>43728</v>
      </c>
      <c r="C14" s="45">
        <v>2</v>
      </c>
      <c r="D14" s="55">
        <v>1.27</v>
      </c>
      <c r="E14" s="56">
        <v>1.5</v>
      </c>
      <c r="F14" s="57">
        <v>2</v>
      </c>
      <c r="G14" s="22">
        <f t="shared" si="1"/>
        <v>116941.23861646622</v>
      </c>
      <c r="H14" s="22">
        <f t="shared" si="0"/>
        <v>120879.64795235313</v>
      </c>
      <c r="I14" s="22">
        <f t="shared" si="0"/>
        <v>129807.8810272</v>
      </c>
      <c r="J14" s="42">
        <f t="shared" si="2"/>
        <v>3379.4790082785726</v>
      </c>
      <c r="K14" s="43">
        <f t="shared" si="2"/>
        <v>3470.2291278187499</v>
      </c>
      <c r="L14" s="44">
        <f t="shared" si="2"/>
        <v>3673.8079535999996</v>
      </c>
      <c r="M14" s="42">
        <f t="shared" si="3"/>
        <v>4291.9383405137869</v>
      </c>
      <c r="N14" s="43">
        <f t="shared" si="3"/>
        <v>5205.3436917281251</v>
      </c>
      <c r="O14" s="44">
        <f t="shared" si="3"/>
        <v>7347.6159071999991</v>
      </c>
      <c r="P14" s="38"/>
      <c r="Q14" s="38"/>
      <c r="R14" s="38"/>
    </row>
    <row r="15" spans="1:18" x14ac:dyDescent="0.45">
      <c r="A15" s="9">
        <v>7</v>
      </c>
      <c r="B15" s="5">
        <v>43717</v>
      </c>
      <c r="C15" s="45">
        <v>2</v>
      </c>
      <c r="D15" s="55">
        <v>-1</v>
      </c>
      <c r="E15" s="56">
        <v>-1</v>
      </c>
      <c r="F15" s="57">
        <v>-1</v>
      </c>
      <c r="G15" s="22">
        <f t="shared" si="1"/>
        <v>113433.00145797223</v>
      </c>
      <c r="H15" s="22">
        <f t="shared" si="0"/>
        <v>117253.25851378254</v>
      </c>
      <c r="I15" s="22">
        <f t="shared" si="0"/>
        <v>125913.64459638399</v>
      </c>
      <c r="J15" s="42">
        <f t="shared" si="2"/>
        <v>3508.2371584939865</v>
      </c>
      <c r="K15" s="43">
        <f t="shared" si="2"/>
        <v>3626.3894385705939</v>
      </c>
      <c r="L15" s="44">
        <f t="shared" si="2"/>
        <v>3894.2364308159999</v>
      </c>
      <c r="M15" s="42">
        <f t="shared" si="3"/>
        <v>-3508.2371584939865</v>
      </c>
      <c r="N15" s="43">
        <f t="shared" si="3"/>
        <v>-3626.3894385705939</v>
      </c>
      <c r="O15" s="44">
        <f t="shared" si="3"/>
        <v>-3894.2364308159999</v>
      </c>
      <c r="P15" s="38"/>
      <c r="Q15" s="38"/>
      <c r="R15" s="38"/>
    </row>
    <row r="16" spans="1:18" x14ac:dyDescent="0.45">
      <c r="A16" s="9">
        <v>8</v>
      </c>
      <c r="B16" s="5">
        <v>43658</v>
      </c>
      <c r="C16" s="45">
        <v>2</v>
      </c>
      <c r="D16" s="55">
        <v>1.27</v>
      </c>
      <c r="E16" s="56">
        <v>1.5</v>
      </c>
      <c r="F16" s="82">
        <v>2</v>
      </c>
      <c r="G16" s="22">
        <f t="shared" si="1"/>
        <v>117754.79881352097</v>
      </c>
      <c r="H16" s="22">
        <f t="shared" si="0"/>
        <v>122529.65514690275</v>
      </c>
      <c r="I16" s="22">
        <f t="shared" si="0"/>
        <v>133468.46327216702</v>
      </c>
      <c r="J16" s="42">
        <f t="shared" si="2"/>
        <v>3402.990043739167</v>
      </c>
      <c r="K16" s="43">
        <f t="shared" si="2"/>
        <v>3517.5977554134761</v>
      </c>
      <c r="L16" s="44">
        <f t="shared" si="2"/>
        <v>3777.4093378915195</v>
      </c>
      <c r="M16" s="42">
        <f t="shared" si="3"/>
        <v>4321.7973555487424</v>
      </c>
      <c r="N16" s="43">
        <f t="shared" si="3"/>
        <v>5276.3966331202137</v>
      </c>
      <c r="O16" s="44">
        <f t="shared" si="3"/>
        <v>7554.818675783039</v>
      </c>
      <c r="P16" s="38"/>
      <c r="Q16" s="38"/>
      <c r="R16" s="38"/>
    </row>
    <row r="17" spans="1:18" x14ac:dyDescent="0.45">
      <c r="A17" s="9">
        <v>9</v>
      </c>
      <c r="B17" s="5">
        <v>43439</v>
      </c>
      <c r="C17" s="45">
        <v>2</v>
      </c>
      <c r="D17" s="55">
        <v>-1</v>
      </c>
      <c r="E17" s="56">
        <v>-1</v>
      </c>
      <c r="F17" s="57">
        <v>-1</v>
      </c>
      <c r="G17" s="22">
        <f t="shared" si="1"/>
        <v>114222.15484911535</v>
      </c>
      <c r="H17" s="22">
        <f t="shared" si="0"/>
        <v>118853.76549249566</v>
      </c>
      <c r="I17" s="22">
        <f t="shared" si="0"/>
        <v>129464.409374002</v>
      </c>
      <c r="J17" s="42">
        <f t="shared" si="2"/>
        <v>3532.643964405629</v>
      </c>
      <c r="K17" s="43">
        <f t="shared" si="2"/>
        <v>3675.8896544070822</v>
      </c>
      <c r="L17" s="44">
        <f t="shared" si="2"/>
        <v>4004.0538981650107</v>
      </c>
      <c r="M17" s="42">
        <f t="shared" si="3"/>
        <v>-3532.643964405629</v>
      </c>
      <c r="N17" s="43">
        <f t="shared" si="3"/>
        <v>-3675.8896544070822</v>
      </c>
      <c r="O17" s="44">
        <f t="shared" si="3"/>
        <v>-4004.0538981650107</v>
      </c>
      <c r="P17" s="38"/>
      <c r="Q17" s="38"/>
      <c r="R17" s="38"/>
    </row>
    <row r="18" spans="1:18" x14ac:dyDescent="0.45">
      <c r="A18" s="9">
        <v>10</v>
      </c>
      <c r="B18" s="5">
        <v>43431</v>
      </c>
      <c r="C18" s="45">
        <v>2</v>
      </c>
      <c r="D18" s="55">
        <v>-1</v>
      </c>
      <c r="E18" s="56">
        <v>-1</v>
      </c>
      <c r="F18" s="57">
        <v>-1</v>
      </c>
      <c r="G18" s="22">
        <f t="shared" si="1"/>
        <v>110795.49020364189</v>
      </c>
      <c r="H18" s="22">
        <f t="shared" si="0"/>
        <v>115288.15252772078</v>
      </c>
      <c r="I18" s="22">
        <f t="shared" si="0"/>
        <v>125580.47709278195</v>
      </c>
      <c r="J18" s="42">
        <f t="shared" si="2"/>
        <v>3426.6646454734605</v>
      </c>
      <c r="K18" s="43">
        <f t="shared" si="2"/>
        <v>3565.6129647748699</v>
      </c>
      <c r="L18" s="44">
        <f t="shared" si="2"/>
        <v>3883.9322812200598</v>
      </c>
      <c r="M18" s="42">
        <f t="shared" si="3"/>
        <v>-3426.6646454734605</v>
      </c>
      <c r="N18" s="43">
        <f t="shared" si="3"/>
        <v>-3565.6129647748699</v>
      </c>
      <c r="O18" s="44">
        <f t="shared" si="3"/>
        <v>-3883.9322812200598</v>
      </c>
      <c r="P18" s="38"/>
      <c r="Q18" s="38"/>
      <c r="R18" s="38"/>
    </row>
    <row r="19" spans="1:18" x14ac:dyDescent="0.45">
      <c r="A19" s="9">
        <v>11</v>
      </c>
      <c r="B19" s="5">
        <v>43306</v>
      </c>
      <c r="C19" s="45">
        <v>1</v>
      </c>
      <c r="D19" s="55">
        <v>-1</v>
      </c>
      <c r="E19" s="56">
        <v>-1</v>
      </c>
      <c r="F19" s="57">
        <v>-1</v>
      </c>
      <c r="G19" s="22">
        <f t="shared" si="1"/>
        <v>107471.62549753263</v>
      </c>
      <c r="H19" s="22">
        <f t="shared" si="0"/>
        <v>111829.50795188916</v>
      </c>
      <c r="I19" s="22">
        <f t="shared" si="0"/>
        <v>121813.06277999849</v>
      </c>
      <c r="J19" s="42">
        <f t="shared" si="2"/>
        <v>3323.8647061092565</v>
      </c>
      <c r="K19" s="43">
        <f t="shared" si="2"/>
        <v>3458.6445758316236</v>
      </c>
      <c r="L19" s="44">
        <f t="shared" si="2"/>
        <v>3767.4143127834582</v>
      </c>
      <c r="M19" s="42">
        <f t="shared" si="3"/>
        <v>-3323.8647061092565</v>
      </c>
      <c r="N19" s="43">
        <f t="shared" si="3"/>
        <v>-3458.6445758316236</v>
      </c>
      <c r="O19" s="44">
        <f t="shared" si="3"/>
        <v>-3767.4143127834582</v>
      </c>
      <c r="P19" s="38"/>
      <c r="Q19" s="38"/>
      <c r="R19" s="38"/>
    </row>
    <row r="20" spans="1:18" x14ac:dyDescent="0.45">
      <c r="A20" s="9">
        <v>12</v>
      </c>
      <c r="B20" s="5">
        <v>43235</v>
      </c>
      <c r="C20" s="45">
        <v>2</v>
      </c>
      <c r="D20" s="55">
        <v>1.27</v>
      </c>
      <c r="E20" s="56">
        <v>1.5</v>
      </c>
      <c r="F20" s="82">
        <v>2</v>
      </c>
      <c r="G20" s="22">
        <f t="shared" si="1"/>
        <v>111566.29442898862</v>
      </c>
      <c r="H20" s="22">
        <f t="shared" si="0"/>
        <v>116861.83580972417</v>
      </c>
      <c r="I20" s="22">
        <f t="shared" si="0"/>
        <v>129121.84654679841</v>
      </c>
      <c r="J20" s="42">
        <f t="shared" si="2"/>
        <v>3224.1487649259789</v>
      </c>
      <c r="K20" s="43">
        <f t="shared" si="2"/>
        <v>3354.8852385566747</v>
      </c>
      <c r="L20" s="44">
        <f t="shared" si="2"/>
        <v>3654.3918833999546</v>
      </c>
      <c r="M20" s="42">
        <f t="shared" si="3"/>
        <v>4094.6689314559931</v>
      </c>
      <c r="N20" s="43">
        <f t="shared" si="3"/>
        <v>5032.3278578350119</v>
      </c>
      <c r="O20" s="44">
        <f t="shared" si="3"/>
        <v>7308.7837667999092</v>
      </c>
      <c r="P20" s="38"/>
      <c r="Q20" s="38"/>
      <c r="R20" s="38"/>
    </row>
    <row r="21" spans="1:18" x14ac:dyDescent="0.45">
      <c r="A21" s="9">
        <v>13</v>
      </c>
      <c r="B21" s="5">
        <v>43189</v>
      </c>
      <c r="C21" s="45">
        <v>2</v>
      </c>
      <c r="D21" s="55">
        <v>1.27</v>
      </c>
      <c r="E21" s="56">
        <v>-1</v>
      </c>
      <c r="F21" s="57">
        <v>-1</v>
      </c>
      <c r="G21" s="22">
        <f t="shared" si="1"/>
        <v>115816.97024673309</v>
      </c>
      <c r="H21" s="22">
        <f t="shared" si="0"/>
        <v>113355.98073543244</v>
      </c>
      <c r="I21" s="22">
        <f t="shared" si="0"/>
        <v>125248.19115039446</v>
      </c>
      <c r="J21" s="42">
        <f t="shared" si="2"/>
        <v>3346.9888328696584</v>
      </c>
      <c r="K21" s="43">
        <f t="shared" si="2"/>
        <v>3505.855074291725</v>
      </c>
      <c r="L21" s="44">
        <f t="shared" si="2"/>
        <v>3873.6553964039522</v>
      </c>
      <c r="M21" s="42">
        <f t="shared" si="3"/>
        <v>4250.6758177444663</v>
      </c>
      <c r="N21" s="43">
        <f t="shared" si="3"/>
        <v>-3505.855074291725</v>
      </c>
      <c r="O21" s="44">
        <f t="shared" si="3"/>
        <v>-3873.6553964039522</v>
      </c>
      <c r="P21" s="38"/>
      <c r="Q21" s="38"/>
      <c r="R21" s="38"/>
    </row>
    <row r="22" spans="1:18" x14ac:dyDescent="0.45">
      <c r="A22" s="9">
        <v>14</v>
      </c>
      <c r="B22" s="5">
        <v>42922</v>
      </c>
      <c r="C22" s="45">
        <v>1</v>
      </c>
      <c r="D22" s="55">
        <v>1.27</v>
      </c>
      <c r="E22" s="56">
        <v>1.5</v>
      </c>
      <c r="F22" s="82">
        <v>2</v>
      </c>
      <c r="G22" s="22">
        <f t="shared" si="1"/>
        <v>120229.59681313363</v>
      </c>
      <c r="H22" s="22">
        <f t="shared" si="0"/>
        <v>118456.99986852691</v>
      </c>
      <c r="I22" s="22">
        <f t="shared" si="0"/>
        <v>132763.08261941813</v>
      </c>
      <c r="J22" s="42">
        <f t="shared" si="2"/>
        <v>3474.5091074019929</v>
      </c>
      <c r="K22" s="43">
        <f t="shared" si="2"/>
        <v>3400.6794220629731</v>
      </c>
      <c r="L22" s="44">
        <f t="shared" si="2"/>
        <v>3757.4457345118335</v>
      </c>
      <c r="M22" s="42">
        <f t="shared" si="3"/>
        <v>4412.6265664005314</v>
      </c>
      <c r="N22" s="43">
        <f t="shared" si="3"/>
        <v>5101.0191330944599</v>
      </c>
      <c r="O22" s="44">
        <f t="shared" si="3"/>
        <v>7514.891469023667</v>
      </c>
      <c r="P22" s="38"/>
      <c r="Q22" s="38"/>
      <c r="R22" s="38"/>
    </row>
    <row r="23" spans="1:18" x14ac:dyDescent="0.45">
      <c r="A23" s="9">
        <v>15</v>
      </c>
      <c r="B23" s="5">
        <v>42886</v>
      </c>
      <c r="C23" s="45">
        <v>1</v>
      </c>
      <c r="D23" s="55">
        <v>1.27</v>
      </c>
      <c r="E23" s="56">
        <v>1.5</v>
      </c>
      <c r="F23" s="82">
        <v>2</v>
      </c>
      <c r="G23" s="22">
        <f t="shared" si="1"/>
        <v>124810.34445171402</v>
      </c>
      <c r="H23" s="22">
        <f t="shared" si="0"/>
        <v>123787.56486261063</v>
      </c>
      <c r="I23" s="22">
        <f t="shared" si="0"/>
        <v>140728.86757658323</v>
      </c>
      <c r="J23" s="42">
        <f t="shared" si="2"/>
        <v>3606.8879043940087</v>
      </c>
      <c r="K23" s="43">
        <f t="shared" si="2"/>
        <v>3553.7099960558071</v>
      </c>
      <c r="L23" s="44">
        <f t="shared" si="2"/>
        <v>3982.8924785825438</v>
      </c>
      <c r="M23" s="42">
        <f t="shared" si="3"/>
        <v>4580.7476385803911</v>
      </c>
      <c r="N23" s="43">
        <f t="shared" si="3"/>
        <v>5330.5649940837102</v>
      </c>
      <c r="O23" s="44">
        <f t="shared" si="3"/>
        <v>7965.7849571650877</v>
      </c>
      <c r="P23" s="38"/>
      <c r="Q23" s="38"/>
      <c r="R23" s="38"/>
    </row>
    <row r="24" spans="1:18" x14ac:dyDescent="0.45">
      <c r="A24" s="9">
        <v>16</v>
      </c>
      <c r="B24" s="5">
        <v>42842</v>
      </c>
      <c r="C24" s="45">
        <v>2</v>
      </c>
      <c r="D24" s="55">
        <v>-1</v>
      </c>
      <c r="E24" s="56">
        <v>-1</v>
      </c>
      <c r="F24" s="57">
        <v>-1</v>
      </c>
      <c r="G24" s="22">
        <f t="shared" si="1"/>
        <v>121066.0341181626</v>
      </c>
      <c r="H24" s="22">
        <f t="shared" si="0"/>
        <v>120073.93791673231</v>
      </c>
      <c r="I24" s="22">
        <f t="shared" si="0"/>
        <v>136507.00154928572</v>
      </c>
      <c r="J24" s="42">
        <f t="shared" si="2"/>
        <v>3744.3103335514202</v>
      </c>
      <c r="K24" s="43">
        <f t="shared" si="2"/>
        <v>3713.6269458783186</v>
      </c>
      <c r="L24" s="44">
        <f t="shared" si="2"/>
        <v>4221.8660272974967</v>
      </c>
      <c r="M24" s="42">
        <f t="shared" si="3"/>
        <v>-3744.3103335514202</v>
      </c>
      <c r="N24" s="43">
        <f t="shared" si="3"/>
        <v>-3713.6269458783186</v>
      </c>
      <c r="O24" s="44">
        <f t="shared" si="3"/>
        <v>-4221.8660272974967</v>
      </c>
      <c r="P24" s="38"/>
      <c r="Q24" s="38"/>
      <c r="R24" s="38"/>
    </row>
    <row r="25" spans="1:18" x14ac:dyDescent="0.45">
      <c r="A25" s="9">
        <v>17</v>
      </c>
      <c r="B25" s="5">
        <v>42795</v>
      </c>
      <c r="C25" s="45">
        <v>2</v>
      </c>
      <c r="D25" s="55">
        <v>-1</v>
      </c>
      <c r="E25" s="56">
        <v>-1</v>
      </c>
      <c r="F25" s="57">
        <v>-1</v>
      </c>
      <c r="G25" s="22">
        <f t="shared" si="1"/>
        <v>117434.05309461772</v>
      </c>
      <c r="H25" s="22">
        <f t="shared" si="1"/>
        <v>116471.71977923033</v>
      </c>
      <c r="I25" s="22">
        <f t="shared" si="1"/>
        <v>132411.79150280714</v>
      </c>
      <c r="J25" s="42">
        <f t="shared" si="2"/>
        <v>3631.9810235448776</v>
      </c>
      <c r="K25" s="43">
        <f t="shared" si="2"/>
        <v>3602.2181375019691</v>
      </c>
      <c r="L25" s="44">
        <f t="shared" si="2"/>
        <v>4095.2100464785713</v>
      </c>
      <c r="M25" s="42">
        <f t="shared" si="3"/>
        <v>-3631.9810235448776</v>
      </c>
      <c r="N25" s="43">
        <f t="shared" si="3"/>
        <v>-3602.2181375019691</v>
      </c>
      <c r="O25" s="44">
        <f t="shared" si="3"/>
        <v>-4095.2100464785713</v>
      </c>
      <c r="P25" s="38"/>
      <c r="Q25" s="38"/>
      <c r="R25" s="38"/>
    </row>
    <row r="26" spans="1:18" x14ac:dyDescent="0.45">
      <c r="A26" s="9">
        <v>18</v>
      </c>
      <c r="B26" s="5">
        <v>42747</v>
      </c>
      <c r="C26" s="45">
        <v>1</v>
      </c>
      <c r="D26" s="55">
        <v>1.27</v>
      </c>
      <c r="E26" s="56">
        <v>1.5</v>
      </c>
      <c r="F26" s="82">
        <v>2</v>
      </c>
      <c r="G26" s="22">
        <f t="shared" ref="G26:I41" si="4">IF(D26="","",G25+M26)</f>
        <v>121908.29051752265</v>
      </c>
      <c r="H26" s="22">
        <f t="shared" si="4"/>
        <v>121712.9471692957</v>
      </c>
      <c r="I26" s="22">
        <f t="shared" si="4"/>
        <v>140356.49899297557</v>
      </c>
      <c r="J26" s="42">
        <f t="shared" ref="J26:L58" si="5">IF(G25="","",G25*0.03)</f>
        <v>3523.0215928385314</v>
      </c>
      <c r="K26" s="43">
        <f t="shared" si="5"/>
        <v>3494.1515933769101</v>
      </c>
      <c r="L26" s="44">
        <f t="shared" si="5"/>
        <v>3972.3537450842141</v>
      </c>
      <c r="M26" s="42">
        <f t="shared" ref="M26:O58" si="6">IF(D26="","",J26*D26)</f>
        <v>4474.2374229049346</v>
      </c>
      <c r="N26" s="43">
        <f t="shared" si="6"/>
        <v>5241.2273900653654</v>
      </c>
      <c r="O26" s="44">
        <f t="shared" si="6"/>
        <v>7944.7074901684282</v>
      </c>
      <c r="P26" s="38"/>
      <c r="Q26" s="38"/>
      <c r="R26" s="38"/>
    </row>
    <row r="27" spans="1:18" x14ac:dyDescent="0.45">
      <c r="A27" s="9">
        <v>19</v>
      </c>
      <c r="B27" s="5">
        <v>42727</v>
      </c>
      <c r="C27" s="45">
        <v>2</v>
      </c>
      <c r="D27" s="55">
        <v>-1</v>
      </c>
      <c r="E27" s="56">
        <v>-1</v>
      </c>
      <c r="F27" s="57">
        <v>-1</v>
      </c>
      <c r="G27" s="22">
        <f t="shared" si="4"/>
        <v>118251.04180199697</v>
      </c>
      <c r="H27" s="22">
        <f t="shared" si="4"/>
        <v>118061.55875421684</v>
      </c>
      <c r="I27" s="22">
        <f t="shared" si="4"/>
        <v>136145.8040231863</v>
      </c>
      <c r="J27" s="42">
        <f t="shared" si="5"/>
        <v>3657.2487155256795</v>
      </c>
      <c r="K27" s="43">
        <f t="shared" si="5"/>
        <v>3651.3884150788708</v>
      </c>
      <c r="L27" s="44">
        <f t="shared" si="5"/>
        <v>4210.6949697892669</v>
      </c>
      <c r="M27" s="42">
        <f t="shared" si="6"/>
        <v>-3657.2487155256795</v>
      </c>
      <c r="N27" s="43">
        <f t="shared" si="6"/>
        <v>-3651.3884150788708</v>
      </c>
      <c r="O27" s="44">
        <f t="shared" si="6"/>
        <v>-4210.6949697892669</v>
      </c>
      <c r="P27" s="38"/>
      <c r="Q27" s="38"/>
      <c r="R27" s="38"/>
    </row>
    <row r="28" spans="1:18" x14ac:dyDescent="0.45">
      <c r="A28" s="9">
        <v>20</v>
      </c>
      <c r="B28" s="5">
        <v>42703</v>
      </c>
      <c r="C28" s="45">
        <v>2</v>
      </c>
      <c r="D28" s="55">
        <v>-1</v>
      </c>
      <c r="E28" s="56">
        <v>-1</v>
      </c>
      <c r="F28" s="57">
        <v>-1</v>
      </c>
      <c r="G28" s="22">
        <f t="shared" si="4"/>
        <v>114703.51054793705</v>
      </c>
      <c r="H28" s="22">
        <f t="shared" si="4"/>
        <v>114519.71199159033</v>
      </c>
      <c r="I28" s="22">
        <f t="shared" si="4"/>
        <v>132061.42990249072</v>
      </c>
      <c r="J28" s="42">
        <f t="shared" si="5"/>
        <v>3547.5312540599089</v>
      </c>
      <c r="K28" s="43">
        <f t="shared" si="5"/>
        <v>3541.8467626265051</v>
      </c>
      <c r="L28" s="44">
        <f t="shared" si="5"/>
        <v>4084.3741206955888</v>
      </c>
      <c r="M28" s="42">
        <f t="shared" si="6"/>
        <v>-3547.5312540599089</v>
      </c>
      <c r="N28" s="43">
        <f t="shared" si="6"/>
        <v>-3541.8467626265051</v>
      </c>
      <c r="O28" s="44">
        <f t="shared" si="6"/>
        <v>-4084.3741206955888</v>
      </c>
      <c r="P28" s="38"/>
      <c r="Q28" s="38"/>
      <c r="R28" s="38"/>
    </row>
    <row r="29" spans="1:18" x14ac:dyDescent="0.45">
      <c r="A29" s="9">
        <v>21</v>
      </c>
      <c r="B29" s="5">
        <v>42573</v>
      </c>
      <c r="C29" s="45">
        <v>2</v>
      </c>
      <c r="D29" s="55">
        <v>-1</v>
      </c>
      <c r="E29" s="56">
        <v>-1</v>
      </c>
      <c r="F29" s="57">
        <v>-1</v>
      </c>
      <c r="G29" s="22">
        <f t="shared" si="4"/>
        <v>111262.40523149894</v>
      </c>
      <c r="H29" s="22">
        <f t="shared" si="4"/>
        <v>111084.12063184263</v>
      </c>
      <c r="I29" s="22">
        <f t="shared" si="4"/>
        <v>128099.587005416</v>
      </c>
      <c r="J29" s="42">
        <f t="shared" si="5"/>
        <v>3441.1053164381115</v>
      </c>
      <c r="K29" s="43">
        <f t="shared" si="5"/>
        <v>3435.5913597477097</v>
      </c>
      <c r="L29" s="44">
        <f t="shared" si="5"/>
        <v>3961.8428970747213</v>
      </c>
      <c r="M29" s="42">
        <f t="shared" si="6"/>
        <v>-3441.1053164381115</v>
      </c>
      <c r="N29" s="43">
        <f t="shared" si="6"/>
        <v>-3435.5913597477097</v>
      </c>
      <c r="O29" s="44">
        <f t="shared" si="6"/>
        <v>-3961.8428970747213</v>
      </c>
      <c r="P29" s="38"/>
      <c r="Q29" s="38"/>
      <c r="R29" s="38"/>
    </row>
    <row r="30" spans="1:18" x14ac:dyDescent="0.45">
      <c r="A30" s="9">
        <v>22</v>
      </c>
      <c r="B30" s="5">
        <v>42564</v>
      </c>
      <c r="C30" s="45">
        <v>2</v>
      </c>
      <c r="D30" s="55">
        <v>-1</v>
      </c>
      <c r="E30" s="56">
        <v>-1</v>
      </c>
      <c r="F30" s="57">
        <v>-1</v>
      </c>
      <c r="G30" s="22">
        <f t="shared" si="4"/>
        <v>107924.53307455397</v>
      </c>
      <c r="H30" s="22">
        <f t="shared" si="4"/>
        <v>107751.59701288735</v>
      </c>
      <c r="I30" s="22">
        <f t="shared" si="4"/>
        <v>124256.59939525352</v>
      </c>
      <c r="J30" s="42">
        <f t="shared" si="5"/>
        <v>3337.8721569449681</v>
      </c>
      <c r="K30" s="43">
        <f t="shared" si="5"/>
        <v>3332.5236189552788</v>
      </c>
      <c r="L30" s="44">
        <f t="shared" si="5"/>
        <v>3842.98761016248</v>
      </c>
      <c r="M30" s="42">
        <f t="shared" si="6"/>
        <v>-3337.8721569449681</v>
      </c>
      <c r="N30" s="43">
        <f t="shared" si="6"/>
        <v>-3332.5236189552788</v>
      </c>
      <c r="O30" s="44">
        <f t="shared" si="6"/>
        <v>-3842.98761016248</v>
      </c>
      <c r="P30" s="38"/>
      <c r="Q30" s="38"/>
      <c r="R30" s="38"/>
    </row>
    <row r="31" spans="1:18" x14ac:dyDescent="0.45">
      <c r="A31" s="9">
        <v>23</v>
      </c>
      <c r="B31" s="5">
        <v>42445</v>
      </c>
      <c r="C31" s="45">
        <v>1</v>
      </c>
      <c r="D31" s="55">
        <v>1.27</v>
      </c>
      <c r="E31" s="56">
        <v>1.5</v>
      </c>
      <c r="F31" s="83">
        <v>2</v>
      </c>
      <c r="G31" s="22">
        <f t="shared" si="4"/>
        <v>112036.45778469447</v>
      </c>
      <c r="H31" s="22">
        <f t="shared" si="4"/>
        <v>112600.41887846727</v>
      </c>
      <c r="I31" s="22">
        <f t="shared" si="4"/>
        <v>131711.99535896874</v>
      </c>
      <c r="J31" s="42">
        <f t="shared" si="5"/>
        <v>3237.735992236619</v>
      </c>
      <c r="K31" s="43">
        <f t="shared" si="5"/>
        <v>3232.5479103866201</v>
      </c>
      <c r="L31" s="44">
        <f t="shared" si="5"/>
        <v>3727.6979818576056</v>
      </c>
      <c r="M31" s="42">
        <f t="shared" si="6"/>
        <v>4111.9247101405062</v>
      </c>
      <c r="N31" s="43">
        <f t="shared" si="6"/>
        <v>4848.8218655799301</v>
      </c>
      <c r="O31" s="44">
        <f t="shared" si="6"/>
        <v>7455.3959637152111</v>
      </c>
      <c r="P31" s="38"/>
      <c r="Q31" s="38"/>
      <c r="R31" s="38"/>
    </row>
    <row r="32" spans="1:18" x14ac:dyDescent="0.45">
      <c r="A32" s="9">
        <v>24</v>
      </c>
      <c r="B32" s="5">
        <v>42391</v>
      </c>
      <c r="C32" s="45">
        <v>1</v>
      </c>
      <c r="D32" s="55">
        <v>1.27</v>
      </c>
      <c r="E32" s="56">
        <v>1.5</v>
      </c>
      <c r="F32" s="83">
        <v>2</v>
      </c>
      <c r="G32" s="22">
        <f t="shared" si="4"/>
        <v>116305.04682629133</v>
      </c>
      <c r="H32" s="22">
        <f t="shared" si="4"/>
        <v>117667.4377279983</v>
      </c>
      <c r="I32" s="22">
        <f t="shared" si="4"/>
        <v>139614.71508050687</v>
      </c>
      <c r="J32" s="42">
        <f t="shared" si="5"/>
        <v>3361.0937335408339</v>
      </c>
      <c r="K32" s="43">
        <f t="shared" si="5"/>
        <v>3378.012566354018</v>
      </c>
      <c r="L32" s="44">
        <f t="shared" si="5"/>
        <v>3951.3598607690619</v>
      </c>
      <c r="M32" s="42">
        <f t="shared" si="6"/>
        <v>4268.5890415968588</v>
      </c>
      <c r="N32" s="43">
        <f t="shared" si="6"/>
        <v>5067.0188495310267</v>
      </c>
      <c r="O32" s="44">
        <f t="shared" si="6"/>
        <v>7902.7197215381238</v>
      </c>
      <c r="P32" s="38"/>
      <c r="Q32" s="38"/>
      <c r="R32" s="38"/>
    </row>
    <row r="33" spans="1:18" x14ac:dyDescent="0.45">
      <c r="A33" s="9">
        <v>25</v>
      </c>
      <c r="B33" s="5">
        <v>42382</v>
      </c>
      <c r="C33" s="45">
        <v>2</v>
      </c>
      <c r="D33" s="55">
        <v>-1</v>
      </c>
      <c r="E33" s="56">
        <v>-1</v>
      </c>
      <c r="F33" s="57">
        <v>-1</v>
      </c>
      <c r="G33" s="22">
        <f t="shared" si="4"/>
        <v>112815.89542150259</v>
      </c>
      <c r="H33" s="22">
        <f t="shared" si="4"/>
        <v>114137.41459615836</v>
      </c>
      <c r="I33" s="22">
        <f t="shared" si="4"/>
        <v>135426.27362809167</v>
      </c>
      <c r="J33" s="42">
        <f t="shared" si="5"/>
        <v>3489.1514047887399</v>
      </c>
      <c r="K33" s="43">
        <f t="shared" si="5"/>
        <v>3530.0231318399487</v>
      </c>
      <c r="L33" s="44">
        <f t="shared" si="5"/>
        <v>4188.4414524152062</v>
      </c>
      <c r="M33" s="42">
        <f t="shared" si="6"/>
        <v>-3489.1514047887399</v>
      </c>
      <c r="N33" s="43">
        <f t="shared" si="6"/>
        <v>-3530.0231318399487</v>
      </c>
      <c r="O33" s="44">
        <f t="shared" si="6"/>
        <v>-4188.4414524152062</v>
      </c>
      <c r="P33" s="38"/>
      <c r="Q33" s="38"/>
      <c r="R33" s="38"/>
    </row>
    <row r="34" spans="1:18" x14ac:dyDescent="0.45">
      <c r="A34" s="9">
        <v>26</v>
      </c>
      <c r="B34" s="5">
        <v>42310</v>
      </c>
      <c r="C34" s="45">
        <v>2</v>
      </c>
      <c r="D34" s="55">
        <v>1.27</v>
      </c>
      <c r="E34" s="56">
        <v>1.5</v>
      </c>
      <c r="F34" s="83">
        <v>2</v>
      </c>
      <c r="G34" s="22">
        <f t="shared" si="4"/>
        <v>117114.18103706183</v>
      </c>
      <c r="H34" s="22">
        <f t="shared" si="4"/>
        <v>119273.59825298548</v>
      </c>
      <c r="I34" s="22">
        <f t="shared" si="4"/>
        <v>143551.85004577716</v>
      </c>
      <c r="J34" s="42">
        <f t="shared" si="5"/>
        <v>3384.4768626450773</v>
      </c>
      <c r="K34" s="43">
        <f t="shared" si="5"/>
        <v>3424.1224378847505</v>
      </c>
      <c r="L34" s="44">
        <f t="shared" si="5"/>
        <v>4062.78820884275</v>
      </c>
      <c r="M34" s="42">
        <f t="shared" si="6"/>
        <v>4298.2856155592481</v>
      </c>
      <c r="N34" s="43">
        <f t="shared" si="6"/>
        <v>5136.1836568271256</v>
      </c>
      <c r="O34" s="44">
        <f t="shared" si="6"/>
        <v>8125.5764176855</v>
      </c>
      <c r="P34" s="38"/>
      <c r="Q34" s="38"/>
      <c r="R34" s="38"/>
    </row>
    <row r="35" spans="1:18" x14ac:dyDescent="0.45">
      <c r="A35" s="9">
        <v>27</v>
      </c>
      <c r="B35" s="5">
        <v>42200</v>
      </c>
      <c r="C35" s="45">
        <v>2</v>
      </c>
      <c r="D35" s="55">
        <v>1.27</v>
      </c>
      <c r="E35" s="56">
        <v>-1</v>
      </c>
      <c r="F35" s="78">
        <v>-1</v>
      </c>
      <c r="G35" s="22">
        <f t="shared" si="4"/>
        <v>121576.23133457389</v>
      </c>
      <c r="H35" s="22">
        <f t="shared" si="4"/>
        <v>115695.39030539592</v>
      </c>
      <c r="I35" s="22">
        <f t="shared" si="4"/>
        <v>139245.29454440385</v>
      </c>
      <c r="J35" s="42">
        <f t="shared" si="5"/>
        <v>3513.4254311118548</v>
      </c>
      <c r="K35" s="43">
        <f t="shared" si="5"/>
        <v>3578.2079475895644</v>
      </c>
      <c r="L35" s="44">
        <f t="shared" si="5"/>
        <v>4306.5555013733147</v>
      </c>
      <c r="M35" s="42">
        <f t="shared" si="6"/>
        <v>4462.0502975120553</v>
      </c>
      <c r="N35" s="43">
        <f t="shared" si="6"/>
        <v>-3578.2079475895644</v>
      </c>
      <c r="O35" s="44">
        <f t="shared" si="6"/>
        <v>-4306.5555013733147</v>
      </c>
      <c r="P35" s="38"/>
      <c r="Q35" s="38"/>
      <c r="R35" s="38"/>
    </row>
    <row r="36" spans="1:18" x14ac:dyDescent="0.45">
      <c r="A36" s="9">
        <v>28</v>
      </c>
      <c r="B36" s="5">
        <v>42170</v>
      </c>
      <c r="C36" s="45">
        <v>1</v>
      </c>
      <c r="D36" s="55">
        <v>-1</v>
      </c>
      <c r="E36" s="56">
        <v>-1</v>
      </c>
      <c r="F36" s="57">
        <v>-1</v>
      </c>
      <c r="G36" s="22">
        <f t="shared" si="4"/>
        <v>117928.94439453668</v>
      </c>
      <c r="H36" s="22">
        <f t="shared" si="4"/>
        <v>112224.52859623404</v>
      </c>
      <c r="I36" s="22">
        <f t="shared" si="4"/>
        <v>135067.93570807175</v>
      </c>
      <c r="J36" s="42">
        <f t="shared" si="5"/>
        <v>3647.2869400372169</v>
      </c>
      <c r="K36" s="43">
        <f t="shared" si="5"/>
        <v>3470.8617091618776</v>
      </c>
      <c r="L36" s="44">
        <f t="shared" si="5"/>
        <v>4177.3588363321151</v>
      </c>
      <c r="M36" s="42">
        <f t="shared" si="6"/>
        <v>-3647.2869400372169</v>
      </c>
      <c r="N36" s="43">
        <f t="shared" si="6"/>
        <v>-3470.8617091618776</v>
      </c>
      <c r="O36" s="44">
        <f t="shared" si="6"/>
        <v>-4177.3588363321151</v>
      </c>
      <c r="P36" s="38"/>
      <c r="Q36" s="38"/>
      <c r="R36" s="38"/>
    </row>
    <row r="37" spans="1:18" x14ac:dyDescent="0.45">
      <c r="A37" s="9">
        <v>29</v>
      </c>
      <c r="B37" s="5">
        <v>41906</v>
      </c>
      <c r="C37" s="45">
        <v>2</v>
      </c>
      <c r="D37" s="55">
        <v>1.27</v>
      </c>
      <c r="E37" s="56">
        <v>1.5</v>
      </c>
      <c r="F37" s="82">
        <v>2</v>
      </c>
      <c r="G37" s="22">
        <f t="shared" si="4"/>
        <v>122422.03717596852</v>
      </c>
      <c r="H37" s="22">
        <f t="shared" si="4"/>
        <v>117274.63238306457</v>
      </c>
      <c r="I37" s="22">
        <f t="shared" si="4"/>
        <v>143172.01185055604</v>
      </c>
      <c r="J37" s="42">
        <f t="shared" si="5"/>
        <v>3537.8683318361004</v>
      </c>
      <c r="K37" s="43">
        <f t="shared" si="5"/>
        <v>3366.7358578870212</v>
      </c>
      <c r="L37" s="44">
        <f t="shared" si="5"/>
        <v>4052.038071242152</v>
      </c>
      <c r="M37" s="42">
        <f t="shared" si="6"/>
        <v>4493.0927814318475</v>
      </c>
      <c r="N37" s="43">
        <f t="shared" si="6"/>
        <v>5050.103786830532</v>
      </c>
      <c r="O37" s="44">
        <f t="shared" si="6"/>
        <v>8104.076142484304</v>
      </c>
      <c r="P37" s="38"/>
      <c r="Q37" s="38"/>
      <c r="R37" s="38"/>
    </row>
    <row r="38" spans="1:18" x14ac:dyDescent="0.45">
      <c r="A38" s="9">
        <v>30</v>
      </c>
      <c r="B38" s="5">
        <v>41865</v>
      </c>
      <c r="C38" s="45">
        <v>2</v>
      </c>
      <c r="D38" s="55">
        <v>1.27</v>
      </c>
      <c r="E38" s="56">
        <v>1.5</v>
      </c>
      <c r="F38" s="82">
        <v>2</v>
      </c>
      <c r="G38" s="22">
        <f t="shared" si="4"/>
        <v>127086.31679237292</v>
      </c>
      <c r="H38" s="22">
        <f t="shared" si="4"/>
        <v>122551.99084030247</v>
      </c>
      <c r="I38" s="22">
        <f t="shared" si="4"/>
        <v>151762.3325615894</v>
      </c>
      <c r="J38" s="42">
        <f t="shared" si="5"/>
        <v>3672.6611152790556</v>
      </c>
      <c r="K38" s="43">
        <f t="shared" si="5"/>
        <v>3518.2389714919368</v>
      </c>
      <c r="L38" s="44">
        <f t="shared" si="5"/>
        <v>4295.1603555166812</v>
      </c>
      <c r="M38" s="42">
        <f t="shared" si="6"/>
        <v>4664.2796164044003</v>
      </c>
      <c r="N38" s="43">
        <f t="shared" si="6"/>
        <v>5277.358457237905</v>
      </c>
      <c r="O38" s="44">
        <f t="shared" si="6"/>
        <v>8590.3207110333624</v>
      </c>
      <c r="P38" s="38"/>
      <c r="Q38" s="38"/>
      <c r="R38" s="38"/>
    </row>
    <row r="39" spans="1:18" x14ac:dyDescent="0.45">
      <c r="A39" s="9">
        <v>31</v>
      </c>
      <c r="B39" s="5">
        <v>41764</v>
      </c>
      <c r="C39" s="45">
        <v>1</v>
      </c>
      <c r="D39" s="55">
        <v>1.27</v>
      </c>
      <c r="E39" s="56">
        <v>1.5</v>
      </c>
      <c r="F39" s="57">
        <v>-1</v>
      </c>
      <c r="G39" s="22">
        <f t="shared" si="4"/>
        <v>131928.30546216233</v>
      </c>
      <c r="H39" s="22">
        <f t="shared" si="4"/>
        <v>128066.83042811608</v>
      </c>
      <c r="I39" s="22">
        <f t="shared" si="4"/>
        <v>147209.4625847417</v>
      </c>
      <c r="J39" s="42">
        <f t="shared" si="5"/>
        <v>3812.5895037711875</v>
      </c>
      <c r="K39" s="43">
        <f t="shared" si="5"/>
        <v>3676.5597252090743</v>
      </c>
      <c r="L39" s="44">
        <f t="shared" si="5"/>
        <v>4552.8699768476818</v>
      </c>
      <c r="M39" s="42">
        <f t="shared" si="6"/>
        <v>4841.988669789408</v>
      </c>
      <c r="N39" s="43">
        <f t="shared" si="6"/>
        <v>5514.8395878136116</v>
      </c>
      <c r="O39" s="44">
        <f t="shared" si="6"/>
        <v>-4552.8699768476818</v>
      </c>
      <c r="P39" s="38"/>
      <c r="Q39" s="38"/>
      <c r="R39" s="38"/>
    </row>
    <row r="40" spans="1:18" x14ac:dyDescent="0.45">
      <c r="A40" s="9">
        <v>32</v>
      </c>
      <c r="B40" s="5">
        <v>41704</v>
      </c>
      <c r="C40" s="45">
        <v>1</v>
      </c>
      <c r="D40" s="55">
        <v>1.27</v>
      </c>
      <c r="E40" s="58">
        <v>1.5</v>
      </c>
      <c r="F40" s="57">
        <v>2</v>
      </c>
      <c r="G40" s="22">
        <f t="shared" si="4"/>
        <v>136954.77390027072</v>
      </c>
      <c r="H40" s="22">
        <f t="shared" si="4"/>
        <v>133829.8377973813</v>
      </c>
      <c r="I40" s="22">
        <f t="shared" si="4"/>
        <v>156042.03033982622</v>
      </c>
      <c r="J40" s="42">
        <f t="shared" si="5"/>
        <v>3957.8491638648698</v>
      </c>
      <c r="K40" s="43">
        <f t="shared" si="5"/>
        <v>3842.0049128434821</v>
      </c>
      <c r="L40" s="44">
        <f t="shared" si="5"/>
        <v>4416.2838775422506</v>
      </c>
      <c r="M40" s="42">
        <f t="shared" si="6"/>
        <v>5026.4684381083844</v>
      </c>
      <c r="N40" s="43">
        <f t="shared" si="6"/>
        <v>5763.0073692652231</v>
      </c>
      <c r="O40" s="44">
        <f t="shared" si="6"/>
        <v>8832.5677550845012</v>
      </c>
      <c r="P40" s="38"/>
      <c r="Q40" s="38"/>
      <c r="R40" s="38"/>
    </row>
    <row r="41" spans="1:18" x14ac:dyDescent="0.45">
      <c r="A41" s="9">
        <v>33</v>
      </c>
      <c r="B41" s="5">
        <v>41613</v>
      </c>
      <c r="C41" s="45">
        <v>1</v>
      </c>
      <c r="D41" s="55">
        <v>1.27</v>
      </c>
      <c r="E41" s="58">
        <v>1.5</v>
      </c>
      <c r="F41" s="57">
        <v>2</v>
      </c>
      <c r="G41" s="22">
        <f t="shared" si="4"/>
        <v>142172.75078587103</v>
      </c>
      <c r="H41" s="22">
        <f t="shared" si="4"/>
        <v>139852.18049826345</v>
      </c>
      <c r="I41" s="22">
        <f t="shared" si="4"/>
        <v>165404.5521602158</v>
      </c>
      <c r="J41" s="42">
        <f t="shared" si="5"/>
        <v>4108.6432170081216</v>
      </c>
      <c r="K41" s="43">
        <f t="shared" si="5"/>
        <v>4014.8951339214391</v>
      </c>
      <c r="L41" s="44">
        <f t="shared" si="5"/>
        <v>4681.2609101947864</v>
      </c>
      <c r="M41" s="42">
        <f t="shared" si="6"/>
        <v>5217.9768856003147</v>
      </c>
      <c r="N41" s="43">
        <f t="shared" si="6"/>
        <v>6022.3427008821582</v>
      </c>
      <c r="O41" s="44">
        <f t="shared" si="6"/>
        <v>9362.5218203895729</v>
      </c>
      <c r="P41" s="38"/>
      <c r="Q41" s="38"/>
      <c r="R41" s="38"/>
    </row>
    <row r="42" spans="1:18" x14ac:dyDescent="0.45">
      <c r="A42" s="9">
        <v>34</v>
      </c>
      <c r="B42" s="5">
        <v>41509</v>
      </c>
      <c r="C42" s="45">
        <v>1</v>
      </c>
      <c r="D42" s="55">
        <v>-1</v>
      </c>
      <c r="E42" s="58">
        <v>-1</v>
      </c>
      <c r="F42" s="78">
        <v>-1</v>
      </c>
      <c r="G42" s="22">
        <f t="shared" ref="G42:I57" si="7">IF(D42="","",G41+M42)</f>
        <v>137907.5682622949</v>
      </c>
      <c r="H42" s="22">
        <f t="shared" si="7"/>
        <v>135656.61508331556</v>
      </c>
      <c r="I42" s="22">
        <f t="shared" si="7"/>
        <v>160442.41559540931</v>
      </c>
      <c r="J42" s="42">
        <f t="shared" si="5"/>
        <v>4265.1825235761307</v>
      </c>
      <c r="K42" s="43">
        <f t="shared" si="5"/>
        <v>4195.5654149479033</v>
      </c>
      <c r="L42" s="44">
        <f t="shared" si="5"/>
        <v>4962.1365648064739</v>
      </c>
      <c r="M42" s="42">
        <f>IF(D42="","",J42*D42)</f>
        <v>-4265.1825235761307</v>
      </c>
      <c r="N42" s="43">
        <f t="shared" si="6"/>
        <v>-4195.5654149479033</v>
      </c>
      <c r="O42" s="44">
        <f t="shared" si="6"/>
        <v>-4962.1365648064739</v>
      </c>
      <c r="P42" s="38"/>
      <c r="Q42" s="38"/>
      <c r="R42" s="38"/>
    </row>
    <row r="43" spans="1:18" x14ac:dyDescent="0.45">
      <c r="A43" s="3">
        <v>35</v>
      </c>
      <c r="B43" s="5">
        <v>41298</v>
      </c>
      <c r="C43" s="45">
        <v>1</v>
      </c>
      <c r="D43" s="55">
        <v>1.27</v>
      </c>
      <c r="E43" s="58">
        <v>1.5</v>
      </c>
      <c r="F43" s="57">
        <v>2</v>
      </c>
      <c r="G43" s="22">
        <f>IF(D43="","",G42+M43)</f>
        <v>143161.84661308833</v>
      </c>
      <c r="H43" s="22">
        <f t="shared" si="7"/>
        <v>141761.16276206475</v>
      </c>
      <c r="I43" s="22">
        <f t="shared" si="7"/>
        <v>170068.96053113387</v>
      </c>
      <c r="J43" s="42">
        <f t="shared" si="5"/>
        <v>4137.227047868847</v>
      </c>
      <c r="K43" s="43">
        <f t="shared" si="5"/>
        <v>4069.6984524994664</v>
      </c>
      <c r="L43" s="44">
        <f t="shared" si="5"/>
        <v>4813.272467862279</v>
      </c>
      <c r="M43" s="42">
        <f t="shared" si="6"/>
        <v>5254.2783507934355</v>
      </c>
      <c r="N43" s="43">
        <f t="shared" si="6"/>
        <v>6104.5476787491998</v>
      </c>
      <c r="O43" s="44">
        <f t="shared" si="6"/>
        <v>9626.5449357245579</v>
      </c>
    </row>
    <row r="44" spans="1:18" x14ac:dyDescent="0.45">
      <c r="A44" s="9">
        <v>36</v>
      </c>
      <c r="B44" s="5">
        <v>41242</v>
      </c>
      <c r="C44" s="45">
        <v>1</v>
      </c>
      <c r="D44" s="55">
        <v>1.27</v>
      </c>
      <c r="E44" s="58">
        <v>1.5</v>
      </c>
      <c r="F44" s="57">
        <v>2</v>
      </c>
      <c r="G44" s="22">
        <f t="shared" ref="G44:I58" si="8">IF(D44="","",G43+M44)</f>
        <v>148616.31296904699</v>
      </c>
      <c r="H44" s="22">
        <f t="shared" si="7"/>
        <v>148140.41508635765</v>
      </c>
      <c r="I44" s="22">
        <f t="shared" si="7"/>
        <v>180273.09816300191</v>
      </c>
      <c r="J44" s="42">
        <f>IF(G43="","",G43*0.03)</f>
        <v>4294.8553983926495</v>
      </c>
      <c r="K44" s="43">
        <f t="shared" si="5"/>
        <v>4252.8348828619419</v>
      </c>
      <c r="L44" s="44">
        <f t="shared" si="5"/>
        <v>5102.0688159340161</v>
      </c>
      <c r="M44" s="42">
        <f>IF(D44="","",J44*D44)</f>
        <v>5454.4663559586652</v>
      </c>
      <c r="N44" s="43">
        <f t="shared" si="6"/>
        <v>6379.2523242929128</v>
      </c>
      <c r="O44" s="44">
        <f t="shared" si="6"/>
        <v>10204.137631868032</v>
      </c>
    </row>
    <row r="45" spans="1:18" x14ac:dyDescent="0.45">
      <c r="A45" s="9">
        <v>37</v>
      </c>
      <c r="B45" s="5">
        <v>41214</v>
      </c>
      <c r="C45" s="45">
        <v>2</v>
      </c>
      <c r="D45" s="55">
        <v>1.27</v>
      </c>
      <c r="E45" s="58">
        <v>1.5</v>
      </c>
      <c r="F45" s="57">
        <v>2</v>
      </c>
      <c r="G45" s="22">
        <f t="shared" si="8"/>
        <v>154278.59449316768</v>
      </c>
      <c r="H45" s="22">
        <f t="shared" si="7"/>
        <v>154806.73376524376</v>
      </c>
      <c r="I45" s="22">
        <f t="shared" si="7"/>
        <v>191089.48405278203</v>
      </c>
      <c r="J45" s="42">
        <f t="shared" si="5"/>
        <v>4458.4893890714093</v>
      </c>
      <c r="K45" s="43">
        <f t="shared" si="5"/>
        <v>4444.2124525907293</v>
      </c>
      <c r="L45" s="44">
        <f t="shared" si="5"/>
        <v>5408.1929448900573</v>
      </c>
      <c r="M45" s="42">
        <f t="shared" si="6"/>
        <v>5662.2815241206899</v>
      </c>
      <c r="N45" s="43">
        <f t="shared" si="6"/>
        <v>6666.3186788860939</v>
      </c>
      <c r="O45" s="44">
        <f t="shared" si="6"/>
        <v>10816.385889780115</v>
      </c>
    </row>
    <row r="46" spans="1:18" x14ac:dyDescent="0.45">
      <c r="A46" s="9">
        <v>38</v>
      </c>
      <c r="B46" s="5">
        <v>41142</v>
      </c>
      <c r="C46" s="45">
        <v>1</v>
      </c>
      <c r="D46" s="55">
        <v>1.27</v>
      </c>
      <c r="E46" s="58">
        <v>1.5</v>
      </c>
      <c r="F46" s="82">
        <v>2</v>
      </c>
      <c r="G46" s="22">
        <f t="shared" si="8"/>
        <v>160156.60894335737</v>
      </c>
      <c r="H46" s="22">
        <f t="shared" si="7"/>
        <v>161773.03678467972</v>
      </c>
      <c r="I46" s="22">
        <f t="shared" si="7"/>
        <v>202554.85309594896</v>
      </c>
      <c r="J46" s="42">
        <f t="shared" si="5"/>
        <v>4628.3578347950306</v>
      </c>
      <c r="K46" s="43">
        <f t="shared" si="5"/>
        <v>4644.2020129573129</v>
      </c>
      <c r="L46" s="44">
        <f t="shared" si="5"/>
        <v>5732.684521583461</v>
      </c>
      <c r="M46" s="42">
        <f t="shared" si="6"/>
        <v>5878.0144501896893</v>
      </c>
      <c r="N46" s="43">
        <f t="shared" si="6"/>
        <v>6966.303019435969</v>
      </c>
      <c r="O46" s="44">
        <f t="shared" si="6"/>
        <v>11465.369043166922</v>
      </c>
    </row>
    <row r="47" spans="1:18" x14ac:dyDescent="0.45">
      <c r="A47" s="9">
        <v>39</v>
      </c>
      <c r="B47" s="5">
        <v>40961</v>
      </c>
      <c r="C47" s="45">
        <v>1</v>
      </c>
      <c r="D47" s="55">
        <v>1.27</v>
      </c>
      <c r="E47" s="58">
        <v>1.5</v>
      </c>
      <c r="F47" s="57">
        <v>-1</v>
      </c>
      <c r="G47" s="22">
        <f t="shared" si="8"/>
        <v>166258.57574409927</v>
      </c>
      <c r="H47" s="22">
        <f t="shared" si="7"/>
        <v>169052.82343999032</v>
      </c>
      <c r="I47" s="22">
        <f t="shared" si="7"/>
        <v>196478.2075030705</v>
      </c>
      <c r="J47" s="42">
        <f t="shared" si="5"/>
        <v>4804.6982683007209</v>
      </c>
      <c r="K47" s="43">
        <f t="shared" si="5"/>
        <v>4853.1911035403909</v>
      </c>
      <c r="L47" s="44">
        <f t="shared" si="5"/>
        <v>6076.645592878469</v>
      </c>
      <c r="M47" s="42">
        <f t="shared" si="6"/>
        <v>6101.9668007419159</v>
      </c>
      <c r="N47" s="43">
        <f t="shared" si="6"/>
        <v>7279.7866553105869</v>
      </c>
      <c r="O47" s="44">
        <f t="shared" si="6"/>
        <v>-6076.645592878469</v>
      </c>
    </row>
    <row r="48" spans="1:18" x14ac:dyDescent="0.45">
      <c r="A48" s="9">
        <v>40</v>
      </c>
      <c r="B48" s="5">
        <v>40900</v>
      </c>
      <c r="C48" s="45">
        <v>2</v>
      </c>
      <c r="D48" s="55">
        <v>1.27</v>
      </c>
      <c r="E48" s="58">
        <v>1.5</v>
      </c>
      <c r="F48" s="83">
        <v>2</v>
      </c>
      <c r="G48" s="22">
        <f t="shared" si="8"/>
        <v>172593.02747994947</v>
      </c>
      <c r="H48" s="22">
        <f t="shared" si="7"/>
        <v>176660.20049478987</v>
      </c>
      <c r="I48" s="22">
        <f t="shared" si="7"/>
        <v>208266.89995325473</v>
      </c>
      <c r="J48" s="42">
        <f t="shared" si="5"/>
        <v>4987.7572723229778</v>
      </c>
      <c r="K48" s="43">
        <f t="shared" si="5"/>
        <v>5071.5847031997091</v>
      </c>
      <c r="L48" s="44">
        <f t="shared" si="5"/>
        <v>5894.3462250921148</v>
      </c>
      <c r="M48" s="42">
        <f t="shared" si="6"/>
        <v>6334.4517358501816</v>
      </c>
      <c r="N48" s="43">
        <f t="shared" si="6"/>
        <v>7607.3770547995637</v>
      </c>
      <c r="O48" s="44">
        <f t="shared" si="6"/>
        <v>11788.69245018423</v>
      </c>
    </row>
    <row r="49" spans="1:15" x14ac:dyDescent="0.45">
      <c r="A49" s="9">
        <v>41</v>
      </c>
      <c r="B49" s="5">
        <v>40870</v>
      </c>
      <c r="C49" s="45">
        <v>2</v>
      </c>
      <c r="D49" s="55">
        <v>1.27</v>
      </c>
      <c r="E49" s="58">
        <v>1.5</v>
      </c>
      <c r="F49" s="82">
        <v>2</v>
      </c>
      <c r="G49" s="22">
        <f t="shared" si="8"/>
        <v>179168.82182693554</v>
      </c>
      <c r="H49" s="22">
        <f t="shared" si="7"/>
        <v>184609.90951705541</v>
      </c>
      <c r="I49" s="22">
        <f t="shared" si="7"/>
        <v>220762.91395045002</v>
      </c>
      <c r="J49" s="42">
        <f t="shared" si="5"/>
        <v>5177.7908243984839</v>
      </c>
      <c r="K49" s="43">
        <f t="shared" si="5"/>
        <v>5299.8060148436962</v>
      </c>
      <c r="L49" s="44">
        <f t="shared" si="5"/>
        <v>6248.0069985976415</v>
      </c>
      <c r="M49" s="42">
        <f t="shared" si="6"/>
        <v>6575.7943469860747</v>
      </c>
      <c r="N49" s="43">
        <f t="shared" si="6"/>
        <v>7949.7090222655443</v>
      </c>
      <c r="O49" s="44">
        <f t="shared" si="6"/>
        <v>12496.013997195283</v>
      </c>
    </row>
    <row r="50" spans="1:15" x14ac:dyDescent="0.45">
      <c r="A50" s="9">
        <v>42</v>
      </c>
      <c r="B50" s="5">
        <v>40843</v>
      </c>
      <c r="C50" s="45">
        <v>1</v>
      </c>
      <c r="D50" s="55">
        <v>1.27</v>
      </c>
      <c r="E50" s="58">
        <v>1.5</v>
      </c>
      <c r="F50" s="57">
        <v>-1</v>
      </c>
      <c r="G50" s="22">
        <f t="shared" si="8"/>
        <v>185995.15393854177</v>
      </c>
      <c r="H50" s="22">
        <f t="shared" si="7"/>
        <v>192917.3554453229</v>
      </c>
      <c r="I50" s="22">
        <f t="shared" si="7"/>
        <v>214140.02653193651</v>
      </c>
      <c r="J50" s="42">
        <f t="shared" si="5"/>
        <v>5375.0646548080658</v>
      </c>
      <c r="K50" s="43">
        <f t="shared" si="5"/>
        <v>5538.2972855116623</v>
      </c>
      <c r="L50" s="44">
        <f t="shared" si="5"/>
        <v>6622.8874185135001</v>
      </c>
      <c r="M50" s="42">
        <f t="shared" si="6"/>
        <v>6826.3321116062434</v>
      </c>
      <c r="N50" s="43">
        <f t="shared" si="6"/>
        <v>8307.4459282674943</v>
      </c>
      <c r="O50" s="44">
        <f t="shared" si="6"/>
        <v>-6622.8874185135001</v>
      </c>
    </row>
    <row r="51" spans="1:15" x14ac:dyDescent="0.45">
      <c r="A51" s="9">
        <v>43</v>
      </c>
      <c r="B51" s="5">
        <v>40837</v>
      </c>
      <c r="C51" s="45">
        <v>1</v>
      </c>
      <c r="D51" s="55">
        <v>1.27</v>
      </c>
      <c r="E51" s="58">
        <v>1.5</v>
      </c>
      <c r="F51" s="78">
        <v>2</v>
      </c>
      <c r="G51" s="22">
        <f t="shared" si="8"/>
        <v>193081.5693036002</v>
      </c>
      <c r="H51" s="22">
        <f t="shared" si="7"/>
        <v>201598.63644036243</v>
      </c>
      <c r="I51" s="22">
        <f t="shared" si="7"/>
        <v>226988.4281238527</v>
      </c>
      <c r="J51" s="42">
        <f t="shared" si="5"/>
        <v>5579.8546181562533</v>
      </c>
      <c r="K51" s="43">
        <f t="shared" si="5"/>
        <v>5787.5206633596872</v>
      </c>
      <c r="L51" s="44">
        <f t="shared" si="5"/>
        <v>6424.2007959580951</v>
      </c>
      <c r="M51" s="42">
        <f t="shared" si="6"/>
        <v>7086.4153650584421</v>
      </c>
      <c r="N51" s="43">
        <f t="shared" si="6"/>
        <v>8681.2809950395313</v>
      </c>
      <c r="O51" s="44">
        <f t="shared" si="6"/>
        <v>12848.40159191619</v>
      </c>
    </row>
    <row r="52" spans="1:15" x14ac:dyDescent="0.45">
      <c r="A52" s="9">
        <v>44</v>
      </c>
      <c r="B52" s="5">
        <v>40639</v>
      </c>
      <c r="C52" s="45">
        <v>1</v>
      </c>
      <c r="D52" s="55">
        <v>1.27</v>
      </c>
      <c r="E52" s="58">
        <v>1.5</v>
      </c>
      <c r="F52" s="82">
        <v>2</v>
      </c>
      <c r="G52" s="22">
        <f t="shared" si="8"/>
        <v>200437.97709406738</v>
      </c>
      <c r="H52" s="22">
        <f t="shared" si="7"/>
        <v>210670.57508017874</v>
      </c>
      <c r="I52" s="22">
        <f t="shared" si="7"/>
        <v>240607.73381128386</v>
      </c>
      <c r="J52" s="42">
        <f t="shared" si="5"/>
        <v>5792.4470791080057</v>
      </c>
      <c r="K52" s="43">
        <f t="shared" si="5"/>
        <v>6047.9590932108731</v>
      </c>
      <c r="L52" s="44">
        <f t="shared" si="5"/>
        <v>6809.6528437155812</v>
      </c>
      <c r="M52" s="42">
        <f t="shared" si="6"/>
        <v>7356.4077904671676</v>
      </c>
      <c r="N52" s="43">
        <f t="shared" si="6"/>
        <v>9071.9386398163097</v>
      </c>
      <c r="O52" s="44">
        <f t="shared" si="6"/>
        <v>13619.305687431162</v>
      </c>
    </row>
    <row r="53" spans="1:15" x14ac:dyDescent="0.45">
      <c r="A53" s="9">
        <v>45</v>
      </c>
      <c r="B53" s="5">
        <v>40618</v>
      </c>
      <c r="C53" s="45">
        <v>1</v>
      </c>
      <c r="D53" s="55">
        <v>1.27</v>
      </c>
      <c r="E53" s="58">
        <v>1.5</v>
      </c>
      <c r="F53" s="82">
        <v>2</v>
      </c>
      <c r="G53" s="22">
        <f t="shared" si="8"/>
        <v>208074.66402135135</v>
      </c>
      <c r="H53" s="22">
        <f t="shared" si="7"/>
        <v>220150.75095878678</v>
      </c>
      <c r="I53" s="22">
        <f t="shared" si="7"/>
        <v>255044.19783996089</v>
      </c>
      <c r="J53" s="42">
        <f t="shared" si="5"/>
        <v>6013.1393128220207</v>
      </c>
      <c r="K53" s="43">
        <f t="shared" si="5"/>
        <v>6320.1172524053618</v>
      </c>
      <c r="L53" s="44">
        <f t="shared" si="5"/>
        <v>7218.2320143385159</v>
      </c>
      <c r="M53" s="42">
        <f t="shared" si="6"/>
        <v>7636.6869272839667</v>
      </c>
      <c r="N53" s="43">
        <f t="shared" si="6"/>
        <v>9480.1758786080427</v>
      </c>
      <c r="O53" s="44">
        <f t="shared" si="6"/>
        <v>14436.464028677032</v>
      </c>
    </row>
    <row r="54" spans="1:15" x14ac:dyDescent="0.45">
      <c r="A54" s="9">
        <v>46</v>
      </c>
      <c r="B54" s="5">
        <v>40395</v>
      </c>
      <c r="C54" s="45">
        <v>1</v>
      </c>
      <c r="D54" s="55">
        <v>1.27</v>
      </c>
      <c r="E54" s="58">
        <v>1.5</v>
      </c>
      <c r="F54" s="78">
        <v>2</v>
      </c>
      <c r="G54" s="22">
        <f t="shared" si="8"/>
        <v>216002.30872056482</v>
      </c>
      <c r="H54" s="22">
        <f t="shared" si="7"/>
        <v>230057.53475193219</v>
      </c>
      <c r="I54" s="22">
        <f t="shared" si="7"/>
        <v>270346.84971035854</v>
      </c>
      <c r="J54" s="42">
        <f t="shared" si="5"/>
        <v>6242.2399206405398</v>
      </c>
      <c r="K54" s="43">
        <f t="shared" si="5"/>
        <v>6604.5225287636031</v>
      </c>
      <c r="L54" s="44">
        <f t="shared" si="5"/>
        <v>7651.3259351988263</v>
      </c>
      <c r="M54" s="42">
        <f t="shared" si="6"/>
        <v>7927.6446992134861</v>
      </c>
      <c r="N54" s="43">
        <f t="shared" si="6"/>
        <v>9906.7837931454051</v>
      </c>
      <c r="O54" s="44">
        <f t="shared" si="6"/>
        <v>15302.651870397653</v>
      </c>
    </row>
    <row r="55" spans="1:15" x14ac:dyDescent="0.45">
      <c r="A55" s="9">
        <v>47</v>
      </c>
      <c r="B55" s="5">
        <v>40274</v>
      </c>
      <c r="C55" s="45">
        <v>2</v>
      </c>
      <c r="D55" s="55">
        <v>1.27</v>
      </c>
      <c r="E55" s="58">
        <v>1.5</v>
      </c>
      <c r="F55" s="78">
        <v>2</v>
      </c>
      <c r="G55" s="22">
        <f t="shared" si="8"/>
        <v>224231.99668281834</v>
      </c>
      <c r="H55" s="22">
        <f t="shared" si="7"/>
        <v>240410.12381576916</v>
      </c>
      <c r="I55" s="22">
        <f t="shared" si="7"/>
        <v>286567.66069298005</v>
      </c>
      <c r="J55" s="42">
        <f t="shared" si="5"/>
        <v>6480.0692616169445</v>
      </c>
      <c r="K55" s="43">
        <f t="shared" si="5"/>
        <v>6901.7260425579652</v>
      </c>
      <c r="L55" s="44">
        <f t="shared" si="5"/>
        <v>8110.4054913107557</v>
      </c>
      <c r="M55" s="42">
        <f t="shared" si="6"/>
        <v>8229.6879622535198</v>
      </c>
      <c r="N55" s="43">
        <f t="shared" si="6"/>
        <v>10352.589063836947</v>
      </c>
      <c r="O55" s="44">
        <f t="shared" si="6"/>
        <v>16220.810982621511</v>
      </c>
    </row>
    <row r="56" spans="1:15" x14ac:dyDescent="0.45">
      <c r="A56" s="9">
        <v>48</v>
      </c>
      <c r="B56" s="5">
        <v>40177</v>
      </c>
      <c r="C56" s="45">
        <v>2</v>
      </c>
      <c r="D56" s="55">
        <v>-1</v>
      </c>
      <c r="E56" s="56">
        <v>-1</v>
      </c>
      <c r="F56" s="57">
        <v>-1</v>
      </c>
      <c r="G56" s="22">
        <f t="shared" si="8"/>
        <v>217505.0367823338</v>
      </c>
      <c r="H56" s="22">
        <f t="shared" si="7"/>
        <v>233197.82010129609</v>
      </c>
      <c r="I56" s="22">
        <f t="shared" si="7"/>
        <v>277970.63087219064</v>
      </c>
      <c r="J56" s="42">
        <f t="shared" si="5"/>
        <v>6726.9599004845495</v>
      </c>
      <c r="K56" s="43">
        <f t="shared" si="5"/>
        <v>7212.3037144730743</v>
      </c>
      <c r="L56" s="44">
        <f t="shared" si="5"/>
        <v>8597.0298207894011</v>
      </c>
      <c r="M56" s="42">
        <f t="shared" si="6"/>
        <v>-6726.9599004845495</v>
      </c>
      <c r="N56" s="43">
        <f t="shared" si="6"/>
        <v>-7212.3037144730743</v>
      </c>
      <c r="O56" s="44">
        <f t="shared" si="6"/>
        <v>-8597.0298207894011</v>
      </c>
    </row>
    <row r="57" spans="1:15" x14ac:dyDescent="0.45">
      <c r="A57" s="9">
        <v>49</v>
      </c>
      <c r="B57" s="5">
        <v>40142</v>
      </c>
      <c r="C57" s="45">
        <v>1</v>
      </c>
      <c r="D57" s="55">
        <v>1.27</v>
      </c>
      <c r="E57" s="58">
        <v>1.5</v>
      </c>
      <c r="F57" s="57">
        <v>-1</v>
      </c>
      <c r="G57" s="22">
        <f t="shared" si="8"/>
        <v>225791.97868374072</v>
      </c>
      <c r="H57" s="22">
        <f t="shared" si="7"/>
        <v>243691.72200585442</v>
      </c>
      <c r="I57" s="22">
        <f t="shared" si="7"/>
        <v>269631.5119460249</v>
      </c>
      <c r="J57" s="42">
        <f t="shared" si="5"/>
        <v>6525.1511034700134</v>
      </c>
      <c r="K57" s="43">
        <f t="shared" si="5"/>
        <v>6995.9346030388824</v>
      </c>
      <c r="L57" s="44">
        <f t="shared" si="5"/>
        <v>8339.1189261657182</v>
      </c>
      <c r="M57" s="42">
        <f t="shared" si="6"/>
        <v>8286.9419014069172</v>
      </c>
      <c r="N57" s="43">
        <f t="shared" si="6"/>
        <v>10493.901904558323</v>
      </c>
      <c r="O57" s="44">
        <f t="shared" si="6"/>
        <v>-8339.1189261657182</v>
      </c>
    </row>
    <row r="58" spans="1:15" ht="18.600000000000001" thickBot="1" x14ac:dyDescent="0.5">
      <c r="A58" s="9">
        <v>50</v>
      </c>
      <c r="B58" s="6">
        <v>39860</v>
      </c>
      <c r="C58" s="49">
        <v>2</v>
      </c>
      <c r="D58" s="55">
        <v>1.27</v>
      </c>
      <c r="E58" s="58">
        <v>1.5</v>
      </c>
      <c r="F58" s="57">
        <v>2</v>
      </c>
      <c r="G58" s="22">
        <f t="shared" si="8"/>
        <v>234394.65307159122</v>
      </c>
      <c r="H58" s="22">
        <f t="shared" si="8"/>
        <v>254657.84949611788</v>
      </c>
      <c r="I58" s="22">
        <f t="shared" si="8"/>
        <v>285809.40266278636</v>
      </c>
      <c r="J58" s="42">
        <f t="shared" si="5"/>
        <v>6773.7593605122211</v>
      </c>
      <c r="K58" s="43">
        <f t="shared" si="5"/>
        <v>7310.7516601756324</v>
      </c>
      <c r="L58" s="44">
        <f t="shared" si="5"/>
        <v>8088.9453583807463</v>
      </c>
      <c r="M58" s="42">
        <f t="shared" si="6"/>
        <v>8602.6743878505204</v>
      </c>
      <c r="N58" s="43">
        <f t="shared" si="6"/>
        <v>10966.127490263449</v>
      </c>
      <c r="O58" s="44">
        <f t="shared" si="6"/>
        <v>16177.890716761493</v>
      </c>
    </row>
    <row r="59" spans="1:15" ht="18.600000000000001" thickBot="1" x14ac:dyDescent="0.5">
      <c r="A59" s="9"/>
      <c r="B59" s="99" t="s">
        <v>5</v>
      </c>
      <c r="C59" s="100"/>
      <c r="D59" s="17">
        <f>COUNTIF(D9:D58,1.27)</f>
        <v>35</v>
      </c>
      <c r="E59" s="16">
        <f>COUNTIF(E9:E58,1.5)</f>
        <v>33</v>
      </c>
      <c r="F59" s="18">
        <f>COUNTIF(F9:F58,2)</f>
        <v>29</v>
      </c>
      <c r="G59" s="68">
        <f>M59+G8</f>
        <v>234394.65307159128</v>
      </c>
      <c r="H59" s="69">
        <f>N59+H8</f>
        <v>254657.84949611791</v>
      </c>
      <c r="I59" s="70">
        <f>O59+I8</f>
        <v>285809.40266278636</v>
      </c>
      <c r="J59" s="65" t="s">
        <v>33</v>
      </c>
      <c r="K59" s="66">
        <f>B58-B9</f>
        <v>-4327</v>
      </c>
      <c r="L59" s="67" t="s">
        <v>34</v>
      </c>
      <c r="M59" s="79">
        <f>SUM(M9:M58)</f>
        <v>134394.65307159128</v>
      </c>
      <c r="N59" s="80">
        <f>SUM(N9:N58)</f>
        <v>154657.84949611791</v>
      </c>
      <c r="O59" s="81">
        <f>SUM(O9:O58)</f>
        <v>185809.40266278636</v>
      </c>
    </row>
    <row r="60" spans="1:15" ht="18.600000000000001" thickBot="1" x14ac:dyDescent="0.5">
      <c r="A60" s="9"/>
      <c r="B60" s="94" t="s">
        <v>6</v>
      </c>
      <c r="C60" s="95"/>
      <c r="D60" s="109">
        <f>COUNTIF(D9:D58,-1)</f>
        <v>15</v>
      </c>
      <c r="E60" s="7">
        <f>COUNTIF(E9:E58,-1)</f>
        <v>17</v>
      </c>
      <c r="F60" s="8">
        <f>COUNTIF(F9:F58,-1)</f>
        <v>21</v>
      </c>
      <c r="G60" s="96" t="s">
        <v>32</v>
      </c>
      <c r="H60" s="97"/>
      <c r="I60" s="98"/>
      <c r="J60" s="96" t="s">
        <v>35</v>
      </c>
      <c r="K60" s="97"/>
      <c r="L60" s="98"/>
      <c r="M60" s="9"/>
      <c r="N60" s="3"/>
      <c r="O60" s="4"/>
    </row>
    <row r="61" spans="1:15" ht="18.600000000000001" thickBot="1" x14ac:dyDescent="0.5">
      <c r="A61" s="9"/>
      <c r="B61" s="94" t="s">
        <v>37</v>
      </c>
      <c r="C61" s="95"/>
      <c r="D61" s="110">
        <f>COUNTIF(D9:D58,0)</f>
        <v>0</v>
      </c>
      <c r="E61" s="111">
        <f>COUNTIF(E9:E58,0)</f>
        <v>0</v>
      </c>
      <c r="F61" s="112">
        <f>COUNTIF(F9:F58,0)</f>
        <v>0</v>
      </c>
      <c r="G61" s="74">
        <f>G59/G8</f>
        <v>2.3439465307159129</v>
      </c>
      <c r="H61" s="75">
        <f t="shared" ref="H61" si="9">H59/H8</f>
        <v>2.5465784949611789</v>
      </c>
      <c r="I61" s="76">
        <f>I59/I8</f>
        <v>2.8580940266278638</v>
      </c>
      <c r="J61" s="63">
        <f>(G61-100%)*30/K59</f>
        <v>-9.3178636287213745E-3</v>
      </c>
      <c r="K61" s="63">
        <f>(H61-100%)*30/K59</f>
        <v>-1.0722753605000086E-2</v>
      </c>
      <c r="L61" s="64">
        <f>(I61-100%)*30/K59</f>
        <v>-1.288255622806469E-2</v>
      </c>
      <c r="M61" s="10"/>
      <c r="N61" s="2"/>
      <c r="O61" s="11"/>
    </row>
    <row r="62" spans="1:15" ht="18.600000000000001" thickBot="1" x14ac:dyDescent="0.5">
      <c r="A62" s="3"/>
      <c r="B62" s="96" t="s">
        <v>4</v>
      </c>
      <c r="C62" s="97"/>
      <c r="D62" s="77">
        <f t="shared" ref="D62:E62" si="10">D59/(D59+D60+D61)</f>
        <v>0.7</v>
      </c>
      <c r="E62" s="72">
        <f t="shared" si="10"/>
        <v>0.66</v>
      </c>
      <c r="F62" s="73">
        <f>F59/(F59+F60+F61)</f>
        <v>0.57999999999999996</v>
      </c>
    </row>
    <row r="64" spans="1:15" x14ac:dyDescent="0.45">
      <c r="D64" s="71"/>
      <c r="E64" s="71"/>
      <c r="F64" s="71"/>
    </row>
  </sheetData>
  <mergeCells count="11">
    <mergeCell ref="B59:C59"/>
    <mergeCell ref="G6:I6"/>
    <mergeCell ref="J6:L6"/>
    <mergeCell ref="M6:O6"/>
    <mergeCell ref="J8:L8"/>
    <mergeCell ref="M8:O8"/>
    <mergeCell ref="B60:C60"/>
    <mergeCell ref="G60:I60"/>
    <mergeCell ref="J60:L60"/>
    <mergeCell ref="B61:C61"/>
    <mergeCell ref="B62:C62"/>
  </mergeCells>
  <phoneticPr fontId="1"/>
  <pageMargins left="0.7" right="0.7" top="0.75" bottom="0.75" header="0.3" footer="0.3"/>
  <pageSetup paperSize="9" orientation="portrait" horizontalDpi="4294967293"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66453-C4CD-4E2B-B442-A63B72DD6021}">
  <dimension ref="A1:R64"/>
  <sheetViews>
    <sheetView zoomScaleNormal="100" workbookViewId="0">
      <pane xSplit="1" ySplit="8" topLeftCell="B9" activePane="bottomRight" state="frozen"/>
      <selection pane="topRight" activeCell="B1" sqref="B1"/>
      <selection pane="bottomLeft" activeCell="A9" sqref="A9"/>
      <selection pane="bottomRight" activeCell="E11" sqref="E11"/>
    </sheetView>
  </sheetViews>
  <sheetFormatPr defaultRowHeight="18" x14ac:dyDescent="0.45"/>
  <cols>
    <col min="1" max="1" width="4.8984375" customWidth="1"/>
    <col min="2" max="2" width="12" customWidth="1"/>
    <col min="3" max="3" width="10.59765625" customWidth="1"/>
    <col min="4" max="6" width="8.19921875" customWidth="1"/>
    <col min="7" max="7" width="9.8984375" customWidth="1"/>
    <col min="10" max="15" width="7.69921875" customWidth="1"/>
  </cols>
  <sheetData>
    <row r="1" spans="1:18" x14ac:dyDescent="0.45">
      <c r="A1" s="1" t="s">
        <v>7</v>
      </c>
      <c r="C1" t="s">
        <v>9</v>
      </c>
    </row>
    <row r="2" spans="1:18" x14ac:dyDescent="0.45">
      <c r="A2" s="1" t="s">
        <v>8</v>
      </c>
      <c r="C2" t="s">
        <v>24</v>
      </c>
    </row>
    <row r="3" spans="1:18" x14ac:dyDescent="0.45">
      <c r="A3" s="1" t="s">
        <v>11</v>
      </c>
      <c r="C3" s="29">
        <v>100000</v>
      </c>
    </row>
    <row r="4" spans="1:18" x14ac:dyDescent="0.45">
      <c r="A4" s="1" t="s">
        <v>12</v>
      </c>
      <c r="C4" s="29" t="s">
        <v>14</v>
      </c>
    </row>
    <row r="5" spans="1:18" ht="18.600000000000001" thickBot="1" x14ac:dyDescent="0.5">
      <c r="A5" s="1" t="s">
        <v>13</v>
      </c>
      <c r="C5" s="29" t="s">
        <v>36</v>
      </c>
    </row>
    <row r="6" spans="1:18" ht="18.600000000000001" thickBot="1" x14ac:dyDescent="0.5">
      <c r="A6" s="24" t="s">
        <v>0</v>
      </c>
      <c r="B6" s="24" t="s">
        <v>1</v>
      </c>
      <c r="C6" s="24" t="s">
        <v>1</v>
      </c>
      <c r="D6" s="46" t="s">
        <v>27</v>
      </c>
      <c r="E6" s="25"/>
      <c r="F6" s="26"/>
      <c r="G6" s="96" t="s">
        <v>3</v>
      </c>
      <c r="H6" s="97"/>
      <c r="I6" s="98"/>
      <c r="J6" s="96" t="s">
        <v>25</v>
      </c>
      <c r="K6" s="97"/>
      <c r="L6" s="98"/>
      <c r="M6" s="96" t="s">
        <v>26</v>
      </c>
      <c r="N6" s="97"/>
      <c r="O6" s="98"/>
    </row>
    <row r="7" spans="1:18" ht="18.600000000000001" thickBot="1" x14ac:dyDescent="0.5">
      <c r="A7" s="27"/>
      <c r="B7" s="27" t="s">
        <v>2</v>
      </c>
      <c r="C7" s="62" t="s">
        <v>31</v>
      </c>
      <c r="D7" s="13">
        <v>1.27</v>
      </c>
      <c r="E7" s="14">
        <v>1.5</v>
      </c>
      <c r="F7" s="15">
        <v>2</v>
      </c>
      <c r="G7" s="13">
        <v>1.27</v>
      </c>
      <c r="H7" s="14">
        <v>1.5</v>
      </c>
      <c r="I7" s="15">
        <v>2</v>
      </c>
      <c r="J7" s="13">
        <v>1.27</v>
      </c>
      <c r="K7" s="14">
        <v>1.5</v>
      </c>
      <c r="L7" s="15">
        <v>2</v>
      </c>
      <c r="M7" s="13">
        <v>1.27</v>
      </c>
      <c r="N7" s="14">
        <v>1.5</v>
      </c>
      <c r="O7" s="15">
        <v>2</v>
      </c>
    </row>
    <row r="8" spans="1:18" ht="18.600000000000001" thickBot="1" x14ac:dyDescent="0.5">
      <c r="A8" s="28" t="s">
        <v>10</v>
      </c>
      <c r="B8" s="12"/>
      <c r="C8" s="47"/>
      <c r="D8" s="17"/>
      <c r="E8" s="16"/>
      <c r="F8" s="18"/>
      <c r="G8" s="19">
        <f>C3</f>
        <v>100000</v>
      </c>
      <c r="H8" s="20">
        <f>C3</f>
        <v>100000</v>
      </c>
      <c r="I8" s="21">
        <f>C3</f>
        <v>100000</v>
      </c>
      <c r="J8" s="101" t="s">
        <v>25</v>
      </c>
      <c r="K8" s="102"/>
      <c r="L8" s="103"/>
      <c r="M8" s="101"/>
      <c r="N8" s="102"/>
      <c r="O8" s="103"/>
    </row>
    <row r="9" spans="1:18" x14ac:dyDescent="0.45">
      <c r="A9" s="9">
        <v>1</v>
      </c>
      <c r="B9" s="23"/>
      <c r="C9" s="48"/>
      <c r="D9" s="52"/>
      <c r="E9" s="53"/>
      <c r="F9" s="54"/>
      <c r="G9" s="22" t="str">
        <f>IF(D9="","",G8+M9)</f>
        <v/>
      </c>
      <c r="H9" s="22" t="str">
        <f t="shared" ref="H9:I24" si="0">IF(E9="","",H8+N9)</f>
        <v/>
      </c>
      <c r="I9" s="22" t="str">
        <f t="shared" si="0"/>
        <v/>
      </c>
      <c r="J9" s="39">
        <f>IF(G8="","",G8*0.03)</f>
        <v>3000</v>
      </c>
      <c r="K9" s="40">
        <f>IF(H8="","",H8*0.03)</f>
        <v>3000</v>
      </c>
      <c r="L9" s="41">
        <f>IF(I8="","",I8*0.03)</f>
        <v>3000</v>
      </c>
      <c r="M9" s="39" t="str">
        <f>IF(D9="","",J9*D9)</f>
        <v/>
      </c>
      <c r="N9" s="40" t="str">
        <f>IF(E9="","",K9*E9)</f>
        <v/>
      </c>
      <c r="O9" s="41" t="str">
        <f>IF(F9="","",L9*F9)</f>
        <v/>
      </c>
      <c r="P9" s="38"/>
      <c r="Q9" s="38"/>
      <c r="R9" s="38"/>
    </row>
    <row r="10" spans="1:18" x14ac:dyDescent="0.45">
      <c r="A10" s="9">
        <v>2</v>
      </c>
      <c r="B10" s="5"/>
      <c r="C10" s="45"/>
      <c r="D10" s="55"/>
      <c r="E10" s="56"/>
      <c r="F10" s="57"/>
      <c r="G10" s="22" t="str">
        <f t="shared" ref="G10:I25" si="1">IF(D10="","",G9+M10)</f>
        <v/>
      </c>
      <c r="H10" s="22" t="str">
        <f t="shared" si="0"/>
        <v/>
      </c>
      <c r="I10" s="22" t="str">
        <f t="shared" si="0"/>
        <v/>
      </c>
      <c r="J10" s="42" t="str">
        <f t="shared" ref="J10:L25" si="2">IF(G9="","",G9*0.03)</f>
        <v/>
      </c>
      <c r="K10" s="43" t="str">
        <f t="shared" si="2"/>
        <v/>
      </c>
      <c r="L10" s="44" t="str">
        <f t="shared" si="2"/>
        <v/>
      </c>
      <c r="M10" s="42" t="str">
        <f t="shared" ref="M10:O25" si="3">IF(D10="","",J10*D10)</f>
        <v/>
      </c>
      <c r="N10" s="43" t="str">
        <f t="shared" si="3"/>
        <v/>
      </c>
      <c r="O10" s="44" t="str">
        <f t="shared" si="3"/>
        <v/>
      </c>
      <c r="P10" s="38"/>
      <c r="Q10" s="38"/>
      <c r="R10" s="38"/>
    </row>
    <row r="11" spans="1:18" x14ac:dyDescent="0.45">
      <c r="A11" s="9">
        <v>3</v>
      </c>
      <c r="B11" s="5"/>
      <c r="C11" s="45"/>
      <c r="D11" s="55"/>
      <c r="E11" s="56"/>
      <c r="F11" s="78"/>
      <c r="G11" s="22" t="str">
        <f t="shared" si="1"/>
        <v/>
      </c>
      <c r="H11" s="22" t="str">
        <f t="shared" si="0"/>
        <v/>
      </c>
      <c r="I11" s="22" t="str">
        <f t="shared" si="0"/>
        <v/>
      </c>
      <c r="J11" s="42" t="str">
        <f t="shared" si="2"/>
        <v/>
      </c>
      <c r="K11" s="43" t="str">
        <f t="shared" si="2"/>
        <v/>
      </c>
      <c r="L11" s="44" t="str">
        <f t="shared" si="2"/>
        <v/>
      </c>
      <c r="M11" s="42" t="str">
        <f t="shared" si="3"/>
        <v/>
      </c>
      <c r="N11" s="43" t="str">
        <f t="shared" si="3"/>
        <v/>
      </c>
      <c r="O11" s="44" t="str">
        <f t="shared" si="3"/>
        <v/>
      </c>
      <c r="P11" s="38"/>
      <c r="Q11" s="38"/>
      <c r="R11" s="38"/>
    </row>
    <row r="12" spans="1:18" x14ac:dyDescent="0.45">
      <c r="A12" s="9">
        <v>4</v>
      </c>
      <c r="B12" s="5"/>
      <c r="C12" s="45"/>
      <c r="D12" s="55"/>
      <c r="E12" s="56"/>
      <c r="F12" s="57"/>
      <c r="G12" s="22" t="str">
        <f t="shared" si="1"/>
        <v/>
      </c>
      <c r="H12" s="22" t="str">
        <f t="shared" si="0"/>
        <v/>
      </c>
      <c r="I12" s="22" t="str">
        <f t="shared" si="0"/>
        <v/>
      </c>
      <c r="J12" s="42" t="str">
        <f t="shared" si="2"/>
        <v/>
      </c>
      <c r="K12" s="43" t="str">
        <f t="shared" si="2"/>
        <v/>
      </c>
      <c r="L12" s="44" t="str">
        <f t="shared" si="2"/>
        <v/>
      </c>
      <c r="M12" s="42" t="str">
        <f t="shared" si="3"/>
        <v/>
      </c>
      <c r="N12" s="43" t="str">
        <f t="shared" si="3"/>
        <v/>
      </c>
      <c r="O12" s="44" t="str">
        <f t="shared" si="3"/>
        <v/>
      </c>
      <c r="P12" s="38"/>
      <c r="Q12" s="38"/>
      <c r="R12" s="38"/>
    </row>
    <row r="13" spans="1:18" x14ac:dyDescent="0.45">
      <c r="A13" s="9">
        <v>5</v>
      </c>
      <c r="B13" s="5"/>
      <c r="C13" s="45"/>
      <c r="D13" s="55"/>
      <c r="E13" s="56"/>
      <c r="F13" s="78"/>
      <c r="G13" s="22" t="str">
        <f t="shared" si="1"/>
        <v/>
      </c>
      <c r="H13" s="22" t="str">
        <f t="shared" si="0"/>
        <v/>
      </c>
      <c r="I13" s="22" t="str">
        <f t="shared" si="0"/>
        <v/>
      </c>
      <c r="J13" s="42" t="str">
        <f t="shared" si="2"/>
        <v/>
      </c>
      <c r="K13" s="43" t="str">
        <f t="shared" si="2"/>
        <v/>
      </c>
      <c r="L13" s="44" t="str">
        <f t="shared" si="2"/>
        <v/>
      </c>
      <c r="M13" s="42" t="str">
        <f t="shared" si="3"/>
        <v/>
      </c>
      <c r="N13" s="43" t="str">
        <f t="shared" si="3"/>
        <v/>
      </c>
      <c r="O13" s="44" t="str">
        <f t="shared" si="3"/>
        <v/>
      </c>
      <c r="P13" s="38"/>
      <c r="Q13" s="38"/>
      <c r="R13" s="38"/>
    </row>
    <row r="14" spans="1:18" x14ac:dyDescent="0.45">
      <c r="A14" s="9">
        <v>6</v>
      </c>
      <c r="B14" s="5"/>
      <c r="C14" s="45"/>
      <c r="D14" s="55"/>
      <c r="E14" s="56"/>
      <c r="F14" s="57"/>
      <c r="G14" s="22" t="str">
        <f t="shared" si="1"/>
        <v/>
      </c>
      <c r="H14" s="22" t="str">
        <f t="shared" si="0"/>
        <v/>
      </c>
      <c r="I14" s="22" t="str">
        <f t="shared" si="0"/>
        <v/>
      </c>
      <c r="J14" s="42" t="str">
        <f t="shared" si="2"/>
        <v/>
      </c>
      <c r="K14" s="43" t="str">
        <f t="shared" si="2"/>
        <v/>
      </c>
      <c r="L14" s="44" t="str">
        <f t="shared" si="2"/>
        <v/>
      </c>
      <c r="M14" s="42" t="str">
        <f t="shared" si="3"/>
        <v/>
      </c>
      <c r="N14" s="43" t="str">
        <f t="shared" si="3"/>
        <v/>
      </c>
      <c r="O14" s="44" t="str">
        <f t="shared" si="3"/>
        <v/>
      </c>
      <c r="P14" s="38"/>
      <c r="Q14" s="38"/>
      <c r="R14" s="38"/>
    </row>
    <row r="15" spans="1:18" x14ac:dyDescent="0.45">
      <c r="A15" s="9">
        <v>7</v>
      </c>
      <c r="B15" s="5"/>
      <c r="C15" s="45"/>
      <c r="D15" s="55"/>
      <c r="E15" s="56"/>
      <c r="F15" s="57"/>
      <c r="G15" s="22" t="str">
        <f t="shared" si="1"/>
        <v/>
      </c>
      <c r="H15" s="22" t="str">
        <f t="shared" si="0"/>
        <v/>
      </c>
      <c r="I15" s="22" t="str">
        <f t="shared" si="0"/>
        <v/>
      </c>
      <c r="J15" s="42" t="str">
        <f t="shared" si="2"/>
        <v/>
      </c>
      <c r="K15" s="43" t="str">
        <f t="shared" si="2"/>
        <v/>
      </c>
      <c r="L15" s="44" t="str">
        <f t="shared" si="2"/>
        <v/>
      </c>
      <c r="M15" s="42" t="str">
        <f t="shared" si="3"/>
        <v/>
      </c>
      <c r="N15" s="43" t="str">
        <f t="shared" si="3"/>
        <v/>
      </c>
      <c r="O15" s="44" t="str">
        <f t="shared" si="3"/>
        <v/>
      </c>
      <c r="P15" s="38"/>
      <c r="Q15" s="38"/>
      <c r="R15" s="38"/>
    </row>
    <row r="16" spans="1:18" x14ac:dyDescent="0.45">
      <c r="A16" s="9">
        <v>8</v>
      </c>
      <c r="B16" s="5"/>
      <c r="C16" s="45"/>
      <c r="D16" s="55"/>
      <c r="E16" s="56"/>
      <c r="F16" s="57"/>
      <c r="G16" s="22" t="str">
        <f t="shared" si="1"/>
        <v/>
      </c>
      <c r="H16" s="22" t="str">
        <f t="shared" si="0"/>
        <v/>
      </c>
      <c r="I16" s="22" t="str">
        <f t="shared" si="0"/>
        <v/>
      </c>
      <c r="J16" s="42" t="str">
        <f t="shared" si="2"/>
        <v/>
      </c>
      <c r="K16" s="43" t="str">
        <f t="shared" si="2"/>
        <v/>
      </c>
      <c r="L16" s="44" t="str">
        <f t="shared" si="2"/>
        <v/>
      </c>
      <c r="M16" s="42" t="str">
        <f t="shared" si="3"/>
        <v/>
      </c>
      <c r="N16" s="43" t="str">
        <f t="shared" si="3"/>
        <v/>
      </c>
      <c r="O16" s="44" t="str">
        <f t="shared" si="3"/>
        <v/>
      </c>
      <c r="P16" s="38"/>
      <c r="Q16" s="38"/>
      <c r="R16" s="38"/>
    </row>
    <row r="17" spans="1:18" x14ac:dyDescent="0.45">
      <c r="A17" s="9">
        <v>9</v>
      </c>
      <c r="B17" s="5"/>
      <c r="C17" s="45"/>
      <c r="D17" s="55"/>
      <c r="E17" s="56"/>
      <c r="F17" s="57"/>
      <c r="G17" s="22" t="str">
        <f t="shared" si="1"/>
        <v/>
      </c>
      <c r="H17" s="22" t="str">
        <f t="shared" si="0"/>
        <v/>
      </c>
      <c r="I17" s="22" t="str">
        <f t="shared" si="0"/>
        <v/>
      </c>
      <c r="J17" s="42" t="str">
        <f t="shared" si="2"/>
        <v/>
      </c>
      <c r="K17" s="43" t="str">
        <f t="shared" si="2"/>
        <v/>
      </c>
      <c r="L17" s="44" t="str">
        <f t="shared" si="2"/>
        <v/>
      </c>
      <c r="M17" s="42" t="str">
        <f t="shared" si="3"/>
        <v/>
      </c>
      <c r="N17" s="43" t="str">
        <f t="shared" si="3"/>
        <v/>
      </c>
      <c r="O17" s="44" t="str">
        <f t="shared" si="3"/>
        <v/>
      </c>
      <c r="P17" s="38"/>
      <c r="Q17" s="38"/>
      <c r="R17" s="38"/>
    </row>
    <row r="18" spans="1:18" x14ac:dyDescent="0.45">
      <c r="A18" s="9">
        <v>10</v>
      </c>
      <c r="B18" s="5"/>
      <c r="C18" s="45"/>
      <c r="D18" s="55"/>
      <c r="E18" s="56"/>
      <c r="F18" s="57"/>
      <c r="G18" s="22" t="str">
        <f t="shared" si="1"/>
        <v/>
      </c>
      <c r="H18" s="22" t="str">
        <f t="shared" si="0"/>
        <v/>
      </c>
      <c r="I18" s="22" t="str">
        <f t="shared" si="0"/>
        <v/>
      </c>
      <c r="J18" s="42" t="str">
        <f t="shared" si="2"/>
        <v/>
      </c>
      <c r="K18" s="43" t="str">
        <f t="shared" si="2"/>
        <v/>
      </c>
      <c r="L18" s="44" t="str">
        <f t="shared" si="2"/>
        <v/>
      </c>
      <c r="M18" s="42" t="str">
        <f t="shared" si="3"/>
        <v/>
      </c>
      <c r="N18" s="43" t="str">
        <f t="shared" si="3"/>
        <v/>
      </c>
      <c r="O18" s="44" t="str">
        <f t="shared" si="3"/>
        <v/>
      </c>
      <c r="P18" s="38"/>
      <c r="Q18" s="38"/>
      <c r="R18" s="38"/>
    </row>
    <row r="19" spans="1:18" x14ac:dyDescent="0.45">
      <c r="A19" s="9">
        <v>11</v>
      </c>
      <c r="B19" s="5"/>
      <c r="C19" s="45"/>
      <c r="D19" s="55"/>
      <c r="E19" s="56"/>
      <c r="F19" s="57"/>
      <c r="G19" s="22" t="str">
        <f t="shared" si="1"/>
        <v/>
      </c>
      <c r="H19" s="22" t="str">
        <f t="shared" si="0"/>
        <v/>
      </c>
      <c r="I19" s="22" t="str">
        <f t="shared" si="0"/>
        <v/>
      </c>
      <c r="J19" s="42" t="str">
        <f t="shared" si="2"/>
        <v/>
      </c>
      <c r="K19" s="43" t="str">
        <f t="shared" si="2"/>
        <v/>
      </c>
      <c r="L19" s="44" t="str">
        <f t="shared" si="2"/>
        <v/>
      </c>
      <c r="M19" s="42" t="str">
        <f t="shared" si="3"/>
        <v/>
      </c>
      <c r="N19" s="43" t="str">
        <f t="shared" si="3"/>
        <v/>
      </c>
      <c r="O19" s="44" t="str">
        <f t="shared" si="3"/>
        <v/>
      </c>
      <c r="P19" s="38"/>
      <c r="Q19" s="38"/>
      <c r="R19" s="38"/>
    </row>
    <row r="20" spans="1:18" x14ac:dyDescent="0.45">
      <c r="A20" s="9">
        <v>12</v>
      </c>
      <c r="B20" s="5"/>
      <c r="C20" s="45"/>
      <c r="D20" s="55"/>
      <c r="E20" s="56"/>
      <c r="F20" s="57"/>
      <c r="G20" s="22" t="str">
        <f t="shared" si="1"/>
        <v/>
      </c>
      <c r="H20" s="22" t="str">
        <f t="shared" si="0"/>
        <v/>
      </c>
      <c r="I20" s="22" t="str">
        <f t="shared" si="0"/>
        <v/>
      </c>
      <c r="J20" s="42" t="str">
        <f t="shared" si="2"/>
        <v/>
      </c>
      <c r="K20" s="43" t="str">
        <f t="shared" si="2"/>
        <v/>
      </c>
      <c r="L20" s="44" t="str">
        <f t="shared" si="2"/>
        <v/>
      </c>
      <c r="M20" s="42" t="str">
        <f t="shared" si="3"/>
        <v/>
      </c>
      <c r="N20" s="43" t="str">
        <f t="shared" si="3"/>
        <v/>
      </c>
      <c r="O20" s="44" t="str">
        <f t="shared" si="3"/>
        <v/>
      </c>
      <c r="P20" s="38"/>
      <c r="Q20" s="38"/>
      <c r="R20" s="38"/>
    </row>
    <row r="21" spans="1:18" x14ac:dyDescent="0.45">
      <c r="A21" s="9">
        <v>13</v>
      </c>
      <c r="B21" s="5"/>
      <c r="C21" s="45"/>
      <c r="D21" s="55"/>
      <c r="E21" s="56"/>
      <c r="F21" s="57"/>
      <c r="G21" s="22" t="str">
        <f t="shared" si="1"/>
        <v/>
      </c>
      <c r="H21" s="22" t="str">
        <f t="shared" si="0"/>
        <v/>
      </c>
      <c r="I21" s="22" t="str">
        <f t="shared" si="0"/>
        <v/>
      </c>
      <c r="J21" s="42" t="str">
        <f t="shared" si="2"/>
        <v/>
      </c>
      <c r="K21" s="43" t="str">
        <f t="shared" si="2"/>
        <v/>
      </c>
      <c r="L21" s="44" t="str">
        <f t="shared" si="2"/>
        <v/>
      </c>
      <c r="M21" s="42" t="str">
        <f t="shared" si="3"/>
        <v/>
      </c>
      <c r="N21" s="43" t="str">
        <f t="shared" si="3"/>
        <v/>
      </c>
      <c r="O21" s="44" t="str">
        <f t="shared" si="3"/>
        <v/>
      </c>
      <c r="P21" s="38"/>
      <c r="Q21" s="38"/>
      <c r="R21" s="38"/>
    </row>
    <row r="22" spans="1:18" x14ac:dyDescent="0.45">
      <c r="A22" s="9">
        <v>14</v>
      </c>
      <c r="B22" s="5"/>
      <c r="C22" s="45"/>
      <c r="D22" s="55"/>
      <c r="E22" s="56"/>
      <c r="F22" s="57"/>
      <c r="G22" s="22" t="str">
        <f t="shared" si="1"/>
        <v/>
      </c>
      <c r="H22" s="22" t="str">
        <f t="shared" si="0"/>
        <v/>
      </c>
      <c r="I22" s="22" t="str">
        <f t="shared" si="0"/>
        <v/>
      </c>
      <c r="J22" s="42" t="str">
        <f t="shared" si="2"/>
        <v/>
      </c>
      <c r="K22" s="43" t="str">
        <f t="shared" si="2"/>
        <v/>
      </c>
      <c r="L22" s="44" t="str">
        <f t="shared" si="2"/>
        <v/>
      </c>
      <c r="M22" s="42" t="str">
        <f t="shared" si="3"/>
        <v/>
      </c>
      <c r="N22" s="43" t="str">
        <f t="shared" si="3"/>
        <v/>
      </c>
      <c r="O22" s="44" t="str">
        <f t="shared" si="3"/>
        <v/>
      </c>
      <c r="P22" s="38"/>
      <c r="Q22" s="38"/>
      <c r="R22" s="38"/>
    </row>
    <row r="23" spans="1:18" x14ac:dyDescent="0.45">
      <c r="A23" s="9">
        <v>15</v>
      </c>
      <c r="B23" s="5"/>
      <c r="C23" s="45"/>
      <c r="D23" s="55"/>
      <c r="E23" s="56"/>
      <c r="F23" s="78"/>
      <c r="G23" s="22" t="str">
        <f t="shared" si="1"/>
        <v/>
      </c>
      <c r="H23" s="22" t="str">
        <f t="shared" si="0"/>
        <v/>
      </c>
      <c r="I23" s="22" t="str">
        <f t="shared" si="0"/>
        <v/>
      </c>
      <c r="J23" s="42" t="str">
        <f t="shared" si="2"/>
        <v/>
      </c>
      <c r="K23" s="43" t="str">
        <f t="shared" si="2"/>
        <v/>
      </c>
      <c r="L23" s="44" t="str">
        <f t="shared" si="2"/>
        <v/>
      </c>
      <c r="M23" s="42" t="str">
        <f t="shared" si="3"/>
        <v/>
      </c>
      <c r="N23" s="43" t="str">
        <f t="shared" si="3"/>
        <v/>
      </c>
      <c r="O23" s="44" t="str">
        <f t="shared" si="3"/>
        <v/>
      </c>
      <c r="P23" s="38"/>
      <c r="Q23" s="38"/>
      <c r="R23" s="38"/>
    </row>
    <row r="24" spans="1:18" x14ac:dyDescent="0.45">
      <c r="A24" s="9">
        <v>16</v>
      </c>
      <c r="B24" s="5"/>
      <c r="C24" s="45"/>
      <c r="D24" s="55"/>
      <c r="E24" s="56"/>
      <c r="F24" s="57"/>
      <c r="G24" s="22" t="str">
        <f t="shared" si="1"/>
        <v/>
      </c>
      <c r="H24" s="22" t="str">
        <f t="shared" si="0"/>
        <v/>
      </c>
      <c r="I24" s="22" t="str">
        <f t="shared" si="0"/>
        <v/>
      </c>
      <c r="J24" s="42" t="str">
        <f t="shared" si="2"/>
        <v/>
      </c>
      <c r="K24" s="43" t="str">
        <f t="shared" si="2"/>
        <v/>
      </c>
      <c r="L24" s="44" t="str">
        <f t="shared" si="2"/>
        <v/>
      </c>
      <c r="M24" s="42" t="str">
        <f t="shared" si="3"/>
        <v/>
      </c>
      <c r="N24" s="43" t="str">
        <f t="shared" si="3"/>
        <v/>
      </c>
      <c r="O24" s="44" t="str">
        <f t="shared" si="3"/>
        <v/>
      </c>
      <c r="P24" s="38"/>
      <c r="Q24" s="38"/>
      <c r="R24" s="38"/>
    </row>
    <row r="25" spans="1:18" x14ac:dyDescent="0.45">
      <c r="A25" s="9">
        <v>17</v>
      </c>
      <c r="B25" s="5"/>
      <c r="C25" s="45"/>
      <c r="D25" s="55"/>
      <c r="E25" s="56"/>
      <c r="F25" s="57"/>
      <c r="G25" s="22" t="str">
        <f t="shared" si="1"/>
        <v/>
      </c>
      <c r="H25" s="22" t="str">
        <f t="shared" si="1"/>
        <v/>
      </c>
      <c r="I25" s="22" t="str">
        <f t="shared" si="1"/>
        <v/>
      </c>
      <c r="J25" s="42" t="str">
        <f t="shared" si="2"/>
        <v/>
      </c>
      <c r="K25" s="43" t="str">
        <f t="shared" si="2"/>
        <v/>
      </c>
      <c r="L25" s="44" t="str">
        <f t="shared" si="2"/>
        <v/>
      </c>
      <c r="M25" s="42" t="str">
        <f t="shared" si="3"/>
        <v/>
      </c>
      <c r="N25" s="43" t="str">
        <f t="shared" si="3"/>
        <v/>
      </c>
      <c r="O25" s="44" t="str">
        <f t="shared" si="3"/>
        <v/>
      </c>
      <c r="P25" s="38"/>
      <c r="Q25" s="38"/>
      <c r="R25" s="38"/>
    </row>
    <row r="26" spans="1:18" x14ac:dyDescent="0.45">
      <c r="A26" s="9">
        <v>18</v>
      </c>
      <c r="B26" s="5"/>
      <c r="C26" s="45"/>
      <c r="D26" s="55"/>
      <c r="E26" s="56"/>
      <c r="F26" s="57"/>
      <c r="G26" s="22" t="str">
        <f t="shared" ref="G26:I41" si="4">IF(D26="","",G25+M26)</f>
        <v/>
      </c>
      <c r="H26" s="22" t="str">
        <f t="shared" si="4"/>
        <v/>
      </c>
      <c r="I26" s="22" t="str">
        <f t="shared" si="4"/>
        <v/>
      </c>
      <c r="J26" s="42" t="str">
        <f t="shared" ref="J26:L58" si="5">IF(G25="","",G25*0.03)</f>
        <v/>
      </c>
      <c r="K26" s="43" t="str">
        <f t="shared" si="5"/>
        <v/>
      </c>
      <c r="L26" s="44" t="str">
        <f t="shared" si="5"/>
        <v/>
      </c>
      <c r="M26" s="42" t="str">
        <f t="shared" ref="M26:O58" si="6">IF(D26="","",J26*D26)</f>
        <v/>
      </c>
      <c r="N26" s="43" t="str">
        <f t="shared" si="6"/>
        <v/>
      </c>
      <c r="O26" s="44" t="str">
        <f t="shared" si="6"/>
        <v/>
      </c>
      <c r="P26" s="38"/>
      <c r="Q26" s="38"/>
      <c r="R26" s="38"/>
    </row>
    <row r="27" spans="1:18" x14ac:dyDescent="0.45">
      <c r="A27" s="9">
        <v>19</v>
      </c>
      <c r="B27" s="5"/>
      <c r="C27" s="45"/>
      <c r="D27" s="55"/>
      <c r="E27" s="56"/>
      <c r="F27" s="57"/>
      <c r="G27" s="22" t="str">
        <f t="shared" si="4"/>
        <v/>
      </c>
      <c r="H27" s="22" t="str">
        <f t="shared" si="4"/>
        <v/>
      </c>
      <c r="I27" s="22" t="str">
        <f t="shared" si="4"/>
        <v/>
      </c>
      <c r="J27" s="42" t="str">
        <f t="shared" si="5"/>
        <v/>
      </c>
      <c r="K27" s="43" t="str">
        <f t="shared" si="5"/>
        <v/>
      </c>
      <c r="L27" s="44" t="str">
        <f t="shared" si="5"/>
        <v/>
      </c>
      <c r="M27" s="42" t="str">
        <f t="shared" si="6"/>
        <v/>
      </c>
      <c r="N27" s="43" t="str">
        <f t="shared" si="6"/>
        <v/>
      </c>
      <c r="O27" s="44" t="str">
        <f t="shared" si="6"/>
        <v/>
      </c>
      <c r="P27" s="38"/>
      <c r="Q27" s="38"/>
      <c r="R27" s="38"/>
    </row>
    <row r="28" spans="1:18" x14ac:dyDescent="0.45">
      <c r="A28" s="9">
        <v>20</v>
      </c>
      <c r="B28" s="5"/>
      <c r="C28" s="45"/>
      <c r="D28" s="55"/>
      <c r="E28" s="56"/>
      <c r="F28" s="57"/>
      <c r="G28" s="22" t="str">
        <f t="shared" si="4"/>
        <v/>
      </c>
      <c r="H28" s="22" t="str">
        <f t="shared" si="4"/>
        <v/>
      </c>
      <c r="I28" s="22" t="str">
        <f t="shared" si="4"/>
        <v/>
      </c>
      <c r="J28" s="42" t="str">
        <f t="shared" si="5"/>
        <v/>
      </c>
      <c r="K28" s="43" t="str">
        <f t="shared" si="5"/>
        <v/>
      </c>
      <c r="L28" s="44" t="str">
        <f t="shared" si="5"/>
        <v/>
      </c>
      <c r="M28" s="42" t="str">
        <f t="shared" si="6"/>
        <v/>
      </c>
      <c r="N28" s="43" t="str">
        <f t="shared" si="6"/>
        <v/>
      </c>
      <c r="O28" s="44" t="str">
        <f t="shared" si="6"/>
        <v/>
      </c>
      <c r="P28" s="38"/>
      <c r="Q28" s="38"/>
      <c r="R28" s="38"/>
    </row>
    <row r="29" spans="1:18" x14ac:dyDescent="0.45">
      <c r="A29" s="9">
        <v>21</v>
      </c>
      <c r="B29" s="5"/>
      <c r="C29" s="45"/>
      <c r="D29" s="55"/>
      <c r="E29" s="56"/>
      <c r="F29" s="78"/>
      <c r="G29" s="22" t="str">
        <f t="shared" si="4"/>
        <v/>
      </c>
      <c r="H29" s="22" t="str">
        <f t="shared" si="4"/>
        <v/>
      </c>
      <c r="I29" s="22" t="str">
        <f t="shared" si="4"/>
        <v/>
      </c>
      <c r="J29" s="42" t="str">
        <f t="shared" si="5"/>
        <v/>
      </c>
      <c r="K29" s="43" t="str">
        <f t="shared" si="5"/>
        <v/>
      </c>
      <c r="L29" s="44" t="str">
        <f t="shared" si="5"/>
        <v/>
      </c>
      <c r="M29" s="42" t="str">
        <f t="shared" si="6"/>
        <v/>
      </c>
      <c r="N29" s="43" t="str">
        <f t="shared" si="6"/>
        <v/>
      </c>
      <c r="O29" s="44" t="str">
        <f t="shared" si="6"/>
        <v/>
      </c>
      <c r="P29" s="38"/>
      <c r="Q29" s="38"/>
      <c r="R29" s="38"/>
    </row>
    <row r="30" spans="1:18" x14ac:dyDescent="0.45">
      <c r="A30" s="9">
        <v>22</v>
      </c>
      <c r="B30" s="5"/>
      <c r="C30" s="45"/>
      <c r="D30" s="55"/>
      <c r="E30" s="56"/>
      <c r="F30" s="78"/>
      <c r="G30" s="22" t="str">
        <f t="shared" si="4"/>
        <v/>
      </c>
      <c r="H30" s="22" t="str">
        <f t="shared" si="4"/>
        <v/>
      </c>
      <c r="I30" s="22" t="str">
        <f t="shared" si="4"/>
        <v/>
      </c>
      <c r="J30" s="42" t="str">
        <f t="shared" si="5"/>
        <v/>
      </c>
      <c r="K30" s="43" t="str">
        <f t="shared" si="5"/>
        <v/>
      </c>
      <c r="L30" s="44" t="str">
        <f t="shared" si="5"/>
        <v/>
      </c>
      <c r="M30" s="42" t="str">
        <f t="shared" si="6"/>
        <v/>
      </c>
      <c r="N30" s="43" t="str">
        <f t="shared" si="6"/>
        <v/>
      </c>
      <c r="O30" s="44" t="str">
        <f t="shared" si="6"/>
        <v/>
      </c>
      <c r="P30" s="38"/>
      <c r="Q30" s="38"/>
      <c r="R30" s="38"/>
    </row>
    <row r="31" spans="1:18" x14ac:dyDescent="0.45">
      <c r="A31" s="9">
        <v>23</v>
      </c>
      <c r="B31" s="5"/>
      <c r="C31" s="45"/>
      <c r="D31" s="55"/>
      <c r="E31" s="56"/>
      <c r="F31" s="57"/>
      <c r="G31" s="22" t="str">
        <f t="shared" si="4"/>
        <v/>
      </c>
      <c r="H31" s="22" t="str">
        <f t="shared" si="4"/>
        <v/>
      </c>
      <c r="I31" s="22" t="str">
        <f t="shared" si="4"/>
        <v/>
      </c>
      <c r="J31" s="42" t="str">
        <f t="shared" si="5"/>
        <v/>
      </c>
      <c r="K31" s="43" t="str">
        <f t="shared" si="5"/>
        <v/>
      </c>
      <c r="L31" s="44" t="str">
        <f t="shared" si="5"/>
        <v/>
      </c>
      <c r="M31" s="42" t="str">
        <f t="shared" si="6"/>
        <v/>
      </c>
      <c r="N31" s="43" t="str">
        <f t="shared" si="6"/>
        <v/>
      </c>
      <c r="O31" s="44" t="str">
        <f t="shared" si="6"/>
        <v/>
      </c>
      <c r="P31" s="38"/>
      <c r="Q31" s="38"/>
      <c r="R31" s="38"/>
    </row>
    <row r="32" spans="1:18" x14ac:dyDescent="0.45">
      <c r="A32" s="9">
        <v>24</v>
      </c>
      <c r="B32" s="5"/>
      <c r="C32" s="45"/>
      <c r="D32" s="55"/>
      <c r="E32" s="56"/>
      <c r="F32" s="57"/>
      <c r="G32" s="22" t="str">
        <f t="shared" si="4"/>
        <v/>
      </c>
      <c r="H32" s="22" t="str">
        <f t="shared" si="4"/>
        <v/>
      </c>
      <c r="I32" s="22" t="str">
        <f t="shared" si="4"/>
        <v/>
      </c>
      <c r="J32" s="42" t="str">
        <f t="shared" si="5"/>
        <v/>
      </c>
      <c r="K32" s="43" t="str">
        <f t="shared" si="5"/>
        <v/>
      </c>
      <c r="L32" s="44" t="str">
        <f t="shared" si="5"/>
        <v/>
      </c>
      <c r="M32" s="42" t="str">
        <f t="shared" si="6"/>
        <v/>
      </c>
      <c r="N32" s="43" t="str">
        <f t="shared" si="6"/>
        <v/>
      </c>
      <c r="O32" s="44" t="str">
        <f t="shared" si="6"/>
        <v/>
      </c>
      <c r="P32" s="38"/>
      <c r="Q32" s="38"/>
      <c r="R32" s="38"/>
    </row>
    <row r="33" spans="1:18" x14ac:dyDescent="0.45">
      <c r="A33" s="9">
        <v>25</v>
      </c>
      <c r="B33" s="5"/>
      <c r="C33" s="45"/>
      <c r="D33" s="55"/>
      <c r="E33" s="56"/>
      <c r="F33" s="57"/>
      <c r="G33" s="22" t="str">
        <f t="shared" si="4"/>
        <v/>
      </c>
      <c r="H33" s="22" t="str">
        <f t="shared" si="4"/>
        <v/>
      </c>
      <c r="I33" s="22" t="str">
        <f t="shared" si="4"/>
        <v/>
      </c>
      <c r="J33" s="42" t="str">
        <f t="shared" si="5"/>
        <v/>
      </c>
      <c r="K33" s="43" t="str">
        <f t="shared" si="5"/>
        <v/>
      </c>
      <c r="L33" s="44" t="str">
        <f t="shared" si="5"/>
        <v/>
      </c>
      <c r="M33" s="42" t="str">
        <f t="shared" si="6"/>
        <v/>
      </c>
      <c r="N33" s="43" t="str">
        <f t="shared" si="6"/>
        <v/>
      </c>
      <c r="O33" s="44" t="str">
        <f t="shared" si="6"/>
        <v/>
      </c>
      <c r="P33" s="38"/>
      <c r="Q33" s="38"/>
      <c r="R33" s="38"/>
    </row>
    <row r="34" spans="1:18" x14ac:dyDescent="0.45">
      <c r="A34" s="9">
        <v>26</v>
      </c>
      <c r="B34" s="5"/>
      <c r="C34" s="45"/>
      <c r="D34" s="55"/>
      <c r="E34" s="56"/>
      <c r="F34" s="78"/>
      <c r="G34" s="22" t="str">
        <f t="shared" si="4"/>
        <v/>
      </c>
      <c r="H34" s="22" t="str">
        <f t="shared" si="4"/>
        <v/>
      </c>
      <c r="I34" s="22" t="str">
        <f t="shared" si="4"/>
        <v/>
      </c>
      <c r="J34" s="42" t="str">
        <f t="shared" si="5"/>
        <v/>
      </c>
      <c r="K34" s="43" t="str">
        <f t="shared" si="5"/>
        <v/>
      </c>
      <c r="L34" s="44" t="str">
        <f t="shared" si="5"/>
        <v/>
      </c>
      <c r="M34" s="42" t="str">
        <f t="shared" si="6"/>
        <v/>
      </c>
      <c r="N34" s="43" t="str">
        <f t="shared" si="6"/>
        <v/>
      </c>
      <c r="O34" s="44" t="str">
        <f t="shared" si="6"/>
        <v/>
      </c>
      <c r="P34" s="38"/>
      <c r="Q34" s="38"/>
      <c r="R34" s="38"/>
    </row>
    <row r="35" spans="1:18" x14ac:dyDescent="0.45">
      <c r="A35" s="9">
        <v>27</v>
      </c>
      <c r="B35" s="5"/>
      <c r="C35" s="45"/>
      <c r="D35" s="55"/>
      <c r="E35" s="56"/>
      <c r="F35" s="78"/>
      <c r="G35" s="22" t="str">
        <f t="shared" si="4"/>
        <v/>
      </c>
      <c r="H35" s="22" t="str">
        <f t="shared" si="4"/>
        <v/>
      </c>
      <c r="I35" s="22" t="str">
        <f t="shared" si="4"/>
        <v/>
      </c>
      <c r="J35" s="42" t="str">
        <f t="shared" si="5"/>
        <v/>
      </c>
      <c r="K35" s="43" t="str">
        <f t="shared" si="5"/>
        <v/>
      </c>
      <c r="L35" s="44" t="str">
        <f t="shared" si="5"/>
        <v/>
      </c>
      <c r="M35" s="42" t="str">
        <f t="shared" si="6"/>
        <v/>
      </c>
      <c r="N35" s="43" t="str">
        <f t="shared" si="6"/>
        <v/>
      </c>
      <c r="O35" s="44" t="str">
        <f t="shared" si="6"/>
        <v/>
      </c>
      <c r="P35" s="38"/>
      <c r="Q35" s="38"/>
      <c r="R35" s="38"/>
    </row>
    <row r="36" spans="1:18" x14ac:dyDescent="0.45">
      <c r="A36" s="9">
        <v>28</v>
      </c>
      <c r="B36" s="5"/>
      <c r="C36" s="45"/>
      <c r="D36" s="55"/>
      <c r="E36" s="56"/>
      <c r="F36" s="57"/>
      <c r="G36" s="22" t="str">
        <f t="shared" si="4"/>
        <v/>
      </c>
      <c r="H36" s="22" t="str">
        <f t="shared" si="4"/>
        <v/>
      </c>
      <c r="I36" s="22" t="str">
        <f t="shared" si="4"/>
        <v/>
      </c>
      <c r="J36" s="42" t="str">
        <f t="shared" si="5"/>
        <v/>
      </c>
      <c r="K36" s="43" t="str">
        <f t="shared" si="5"/>
        <v/>
      </c>
      <c r="L36" s="44" t="str">
        <f t="shared" si="5"/>
        <v/>
      </c>
      <c r="M36" s="42" t="str">
        <f t="shared" si="6"/>
        <v/>
      </c>
      <c r="N36" s="43" t="str">
        <f t="shared" si="6"/>
        <v/>
      </c>
      <c r="O36" s="44" t="str">
        <f t="shared" si="6"/>
        <v/>
      </c>
      <c r="P36" s="38"/>
      <c r="Q36" s="38"/>
      <c r="R36" s="38"/>
    </row>
    <row r="37" spans="1:18" x14ac:dyDescent="0.45">
      <c r="A37" s="9">
        <v>29</v>
      </c>
      <c r="B37" s="5"/>
      <c r="C37" s="45"/>
      <c r="D37" s="55"/>
      <c r="E37" s="56"/>
      <c r="F37" s="57"/>
      <c r="G37" s="22" t="str">
        <f t="shared" si="4"/>
        <v/>
      </c>
      <c r="H37" s="22" t="str">
        <f t="shared" si="4"/>
        <v/>
      </c>
      <c r="I37" s="22" t="str">
        <f t="shared" si="4"/>
        <v/>
      </c>
      <c r="J37" s="42" t="str">
        <f t="shared" si="5"/>
        <v/>
      </c>
      <c r="K37" s="43" t="str">
        <f t="shared" si="5"/>
        <v/>
      </c>
      <c r="L37" s="44" t="str">
        <f t="shared" si="5"/>
        <v/>
      </c>
      <c r="M37" s="42" t="str">
        <f t="shared" si="6"/>
        <v/>
      </c>
      <c r="N37" s="43" t="str">
        <f t="shared" si="6"/>
        <v/>
      </c>
      <c r="O37" s="44" t="str">
        <f t="shared" si="6"/>
        <v/>
      </c>
      <c r="P37" s="38"/>
      <c r="Q37" s="38"/>
      <c r="R37" s="38"/>
    </row>
    <row r="38" spans="1:18" x14ac:dyDescent="0.45">
      <c r="A38" s="9">
        <v>30</v>
      </c>
      <c r="B38" s="5"/>
      <c r="C38" s="45"/>
      <c r="D38" s="55"/>
      <c r="E38" s="56"/>
      <c r="F38" s="57"/>
      <c r="G38" s="22" t="str">
        <f t="shared" si="4"/>
        <v/>
      </c>
      <c r="H38" s="22" t="str">
        <f t="shared" si="4"/>
        <v/>
      </c>
      <c r="I38" s="22" t="str">
        <f t="shared" si="4"/>
        <v/>
      </c>
      <c r="J38" s="42" t="str">
        <f t="shared" si="5"/>
        <v/>
      </c>
      <c r="K38" s="43" t="str">
        <f t="shared" si="5"/>
        <v/>
      </c>
      <c r="L38" s="44" t="str">
        <f t="shared" si="5"/>
        <v/>
      </c>
      <c r="M38" s="42" t="str">
        <f t="shared" si="6"/>
        <v/>
      </c>
      <c r="N38" s="43" t="str">
        <f t="shared" si="6"/>
        <v/>
      </c>
      <c r="O38" s="44" t="str">
        <f t="shared" si="6"/>
        <v/>
      </c>
      <c r="P38" s="38"/>
      <c r="Q38" s="38"/>
      <c r="R38" s="38"/>
    </row>
    <row r="39" spans="1:18" x14ac:dyDescent="0.45">
      <c r="A39" s="9">
        <v>31</v>
      </c>
      <c r="B39" s="5"/>
      <c r="C39" s="45"/>
      <c r="D39" s="55"/>
      <c r="E39" s="58"/>
      <c r="F39" s="57"/>
      <c r="G39" s="22" t="str">
        <f t="shared" si="4"/>
        <v/>
      </c>
      <c r="H39" s="22" t="str">
        <f t="shared" si="4"/>
        <v/>
      </c>
      <c r="I39" s="22" t="str">
        <f t="shared" si="4"/>
        <v/>
      </c>
      <c r="J39" s="42" t="str">
        <f t="shared" si="5"/>
        <v/>
      </c>
      <c r="K39" s="43" t="str">
        <f t="shared" si="5"/>
        <v/>
      </c>
      <c r="L39" s="44" t="str">
        <f t="shared" si="5"/>
        <v/>
      </c>
      <c r="M39" s="42" t="str">
        <f t="shared" si="6"/>
        <v/>
      </c>
      <c r="N39" s="43" t="str">
        <f t="shared" si="6"/>
        <v/>
      </c>
      <c r="O39" s="44" t="str">
        <f t="shared" si="6"/>
        <v/>
      </c>
      <c r="P39" s="38"/>
      <c r="Q39" s="38"/>
      <c r="R39" s="38"/>
    </row>
    <row r="40" spans="1:18" x14ac:dyDescent="0.45">
      <c r="A40" s="9">
        <v>32</v>
      </c>
      <c r="B40" s="5"/>
      <c r="C40" s="45"/>
      <c r="D40" s="55"/>
      <c r="E40" s="58"/>
      <c r="F40" s="57"/>
      <c r="G40" s="22" t="str">
        <f t="shared" si="4"/>
        <v/>
      </c>
      <c r="H40" s="22" t="str">
        <f t="shared" si="4"/>
        <v/>
      </c>
      <c r="I40" s="22" t="str">
        <f t="shared" si="4"/>
        <v/>
      </c>
      <c r="J40" s="42" t="str">
        <f t="shared" si="5"/>
        <v/>
      </c>
      <c r="K40" s="43" t="str">
        <f t="shared" si="5"/>
        <v/>
      </c>
      <c r="L40" s="44" t="str">
        <f t="shared" si="5"/>
        <v/>
      </c>
      <c r="M40" s="42" t="str">
        <f t="shared" si="6"/>
        <v/>
      </c>
      <c r="N40" s="43" t="str">
        <f t="shared" si="6"/>
        <v/>
      </c>
      <c r="O40" s="44" t="str">
        <f t="shared" si="6"/>
        <v/>
      </c>
      <c r="P40" s="38"/>
      <c r="Q40" s="38"/>
      <c r="R40" s="38"/>
    </row>
    <row r="41" spans="1:18" x14ac:dyDescent="0.45">
      <c r="A41" s="9">
        <v>33</v>
      </c>
      <c r="B41" s="5"/>
      <c r="C41" s="45"/>
      <c r="D41" s="55"/>
      <c r="E41" s="58"/>
      <c r="F41" s="78"/>
      <c r="G41" s="22" t="str">
        <f t="shared" si="4"/>
        <v/>
      </c>
      <c r="H41" s="22" t="str">
        <f t="shared" si="4"/>
        <v/>
      </c>
      <c r="I41" s="22" t="str">
        <f t="shared" si="4"/>
        <v/>
      </c>
      <c r="J41" s="42" t="str">
        <f t="shared" si="5"/>
        <v/>
      </c>
      <c r="K41" s="43" t="str">
        <f t="shared" si="5"/>
        <v/>
      </c>
      <c r="L41" s="44" t="str">
        <f t="shared" si="5"/>
        <v/>
      </c>
      <c r="M41" s="42" t="str">
        <f t="shared" si="6"/>
        <v/>
      </c>
      <c r="N41" s="43" t="str">
        <f t="shared" si="6"/>
        <v/>
      </c>
      <c r="O41" s="44" t="str">
        <f t="shared" si="6"/>
        <v/>
      </c>
      <c r="P41" s="38"/>
      <c r="Q41" s="38"/>
      <c r="R41" s="38"/>
    </row>
    <row r="42" spans="1:18" x14ac:dyDescent="0.45">
      <c r="A42" s="9">
        <v>34</v>
      </c>
      <c r="B42" s="5"/>
      <c r="C42" s="45"/>
      <c r="D42" s="55"/>
      <c r="E42" s="58"/>
      <c r="F42" s="78"/>
      <c r="G42" s="22" t="str">
        <f t="shared" ref="G42:I57" si="7">IF(D42="","",G41+M42)</f>
        <v/>
      </c>
      <c r="H42" s="22" t="str">
        <f t="shared" si="7"/>
        <v/>
      </c>
      <c r="I42" s="22" t="str">
        <f t="shared" si="7"/>
        <v/>
      </c>
      <c r="J42" s="42" t="str">
        <f t="shared" si="5"/>
        <v/>
      </c>
      <c r="K42" s="43" t="str">
        <f t="shared" si="5"/>
        <v/>
      </c>
      <c r="L42" s="44" t="str">
        <f t="shared" si="5"/>
        <v/>
      </c>
      <c r="M42" s="42" t="str">
        <f>IF(D42="","",J42*D42)</f>
        <v/>
      </c>
      <c r="N42" s="43" t="str">
        <f t="shared" si="6"/>
        <v/>
      </c>
      <c r="O42" s="44" t="str">
        <f t="shared" si="6"/>
        <v/>
      </c>
      <c r="P42" s="38"/>
      <c r="Q42" s="38"/>
      <c r="R42" s="38"/>
    </row>
    <row r="43" spans="1:18" x14ac:dyDescent="0.45">
      <c r="A43" s="3">
        <v>35</v>
      </c>
      <c r="B43" s="5"/>
      <c r="C43" s="45"/>
      <c r="D43" s="55"/>
      <c r="E43" s="58"/>
      <c r="F43" s="57"/>
      <c r="G43" s="22" t="str">
        <f>IF(D43="","",G42+M43)</f>
        <v/>
      </c>
      <c r="H43" s="22" t="str">
        <f t="shared" si="7"/>
        <v/>
      </c>
      <c r="I43" s="22" t="str">
        <f t="shared" si="7"/>
        <v/>
      </c>
      <c r="J43" s="42" t="str">
        <f t="shared" si="5"/>
        <v/>
      </c>
      <c r="K43" s="43" t="str">
        <f t="shared" si="5"/>
        <v/>
      </c>
      <c r="L43" s="44" t="str">
        <f t="shared" si="5"/>
        <v/>
      </c>
      <c r="M43" s="42" t="str">
        <f t="shared" si="6"/>
        <v/>
      </c>
      <c r="N43" s="43" t="str">
        <f t="shared" si="6"/>
        <v/>
      </c>
      <c r="O43" s="44" t="str">
        <f t="shared" si="6"/>
        <v/>
      </c>
    </row>
    <row r="44" spans="1:18" x14ac:dyDescent="0.45">
      <c r="A44" s="9">
        <v>36</v>
      </c>
      <c r="B44" s="5"/>
      <c r="C44" s="45"/>
      <c r="D44" s="55"/>
      <c r="E44" s="58"/>
      <c r="F44" s="57"/>
      <c r="G44" s="22" t="str">
        <f t="shared" ref="G44:I58" si="8">IF(D44="","",G43+M44)</f>
        <v/>
      </c>
      <c r="H44" s="22" t="str">
        <f t="shared" si="7"/>
        <v/>
      </c>
      <c r="I44" s="22" t="str">
        <f t="shared" si="7"/>
        <v/>
      </c>
      <c r="J44" s="42" t="str">
        <f>IF(G43="","",G43*0.03)</f>
        <v/>
      </c>
      <c r="K44" s="43" t="str">
        <f t="shared" si="5"/>
        <v/>
      </c>
      <c r="L44" s="44" t="str">
        <f t="shared" si="5"/>
        <v/>
      </c>
      <c r="M44" s="42" t="str">
        <f>IF(D44="","",J44*D44)</f>
        <v/>
      </c>
      <c r="N44" s="43" t="str">
        <f t="shared" si="6"/>
        <v/>
      </c>
      <c r="O44" s="44" t="str">
        <f t="shared" si="6"/>
        <v/>
      </c>
    </row>
    <row r="45" spans="1:18" x14ac:dyDescent="0.45">
      <c r="A45" s="9">
        <v>37</v>
      </c>
      <c r="B45" s="5"/>
      <c r="C45" s="45"/>
      <c r="D45" s="55"/>
      <c r="E45" s="56"/>
      <c r="F45" s="57"/>
      <c r="G45" s="22" t="str">
        <f t="shared" si="8"/>
        <v/>
      </c>
      <c r="H45" s="22" t="str">
        <f t="shared" si="7"/>
        <v/>
      </c>
      <c r="I45" s="22" t="str">
        <f t="shared" si="7"/>
        <v/>
      </c>
      <c r="J45" s="42" t="str">
        <f t="shared" si="5"/>
        <v/>
      </c>
      <c r="K45" s="43" t="str">
        <f t="shared" si="5"/>
        <v/>
      </c>
      <c r="L45" s="44" t="str">
        <f t="shared" si="5"/>
        <v/>
      </c>
      <c r="M45" s="42" t="str">
        <f t="shared" si="6"/>
        <v/>
      </c>
      <c r="N45" s="43" t="str">
        <f t="shared" si="6"/>
        <v/>
      </c>
      <c r="O45" s="44" t="str">
        <f t="shared" si="6"/>
        <v/>
      </c>
    </row>
    <row r="46" spans="1:18" x14ac:dyDescent="0.45">
      <c r="A46" s="9">
        <v>38</v>
      </c>
      <c r="B46" s="5"/>
      <c r="C46" s="45"/>
      <c r="D46" s="55"/>
      <c r="E46" s="56"/>
      <c r="F46" s="57"/>
      <c r="G46" s="22" t="str">
        <f t="shared" si="8"/>
        <v/>
      </c>
      <c r="H46" s="22" t="str">
        <f t="shared" si="7"/>
        <v/>
      </c>
      <c r="I46" s="22" t="str">
        <f t="shared" si="7"/>
        <v/>
      </c>
      <c r="J46" s="42" t="str">
        <f t="shared" si="5"/>
        <v/>
      </c>
      <c r="K46" s="43" t="str">
        <f t="shared" si="5"/>
        <v/>
      </c>
      <c r="L46" s="44" t="str">
        <f t="shared" si="5"/>
        <v/>
      </c>
      <c r="M46" s="42" t="str">
        <f t="shared" si="6"/>
        <v/>
      </c>
      <c r="N46" s="43" t="str">
        <f t="shared" si="6"/>
        <v/>
      </c>
      <c r="O46" s="44" t="str">
        <f t="shared" si="6"/>
        <v/>
      </c>
    </row>
    <row r="47" spans="1:18" x14ac:dyDescent="0.45">
      <c r="A47" s="9">
        <v>39</v>
      </c>
      <c r="B47" s="5"/>
      <c r="C47" s="45"/>
      <c r="D47" s="55"/>
      <c r="E47" s="56"/>
      <c r="F47" s="57"/>
      <c r="G47" s="22" t="str">
        <f t="shared" si="8"/>
        <v/>
      </c>
      <c r="H47" s="22" t="str">
        <f t="shared" si="7"/>
        <v/>
      </c>
      <c r="I47" s="22" t="str">
        <f t="shared" si="7"/>
        <v/>
      </c>
      <c r="J47" s="42" t="str">
        <f t="shared" si="5"/>
        <v/>
      </c>
      <c r="K47" s="43" t="str">
        <f t="shared" si="5"/>
        <v/>
      </c>
      <c r="L47" s="44" t="str">
        <f t="shared" si="5"/>
        <v/>
      </c>
      <c r="M47" s="42" t="str">
        <f t="shared" si="6"/>
        <v/>
      </c>
      <c r="N47" s="43" t="str">
        <f t="shared" si="6"/>
        <v/>
      </c>
      <c r="O47" s="44" t="str">
        <f t="shared" si="6"/>
        <v/>
      </c>
    </row>
    <row r="48" spans="1:18" x14ac:dyDescent="0.45">
      <c r="A48" s="9">
        <v>40</v>
      </c>
      <c r="B48" s="5"/>
      <c r="C48" s="45"/>
      <c r="D48" s="55"/>
      <c r="E48" s="56"/>
      <c r="F48" s="57"/>
      <c r="G48" s="22" t="str">
        <f t="shared" si="8"/>
        <v/>
      </c>
      <c r="H48" s="22" t="str">
        <f t="shared" si="7"/>
        <v/>
      </c>
      <c r="I48" s="22" t="str">
        <f t="shared" si="7"/>
        <v/>
      </c>
      <c r="J48" s="42" t="str">
        <f t="shared" si="5"/>
        <v/>
      </c>
      <c r="K48" s="43" t="str">
        <f t="shared" si="5"/>
        <v/>
      </c>
      <c r="L48" s="44" t="str">
        <f t="shared" si="5"/>
        <v/>
      </c>
      <c r="M48" s="42" t="str">
        <f t="shared" si="6"/>
        <v/>
      </c>
      <c r="N48" s="43" t="str">
        <f t="shared" si="6"/>
        <v/>
      </c>
      <c r="O48" s="44" t="str">
        <f t="shared" si="6"/>
        <v/>
      </c>
    </row>
    <row r="49" spans="1:15" x14ac:dyDescent="0.45">
      <c r="A49" s="9">
        <v>41</v>
      </c>
      <c r="B49" s="5"/>
      <c r="C49" s="45"/>
      <c r="D49" s="55"/>
      <c r="E49" s="56"/>
      <c r="F49" s="57"/>
      <c r="G49" s="22" t="str">
        <f t="shared" si="8"/>
        <v/>
      </c>
      <c r="H49" s="22" t="str">
        <f t="shared" si="7"/>
        <v/>
      </c>
      <c r="I49" s="22" t="str">
        <f t="shared" si="7"/>
        <v/>
      </c>
      <c r="J49" s="42" t="str">
        <f t="shared" si="5"/>
        <v/>
      </c>
      <c r="K49" s="43" t="str">
        <f t="shared" si="5"/>
        <v/>
      </c>
      <c r="L49" s="44" t="str">
        <f t="shared" si="5"/>
        <v/>
      </c>
      <c r="M49" s="42" t="str">
        <f t="shared" si="6"/>
        <v/>
      </c>
      <c r="N49" s="43" t="str">
        <f t="shared" si="6"/>
        <v/>
      </c>
      <c r="O49" s="44" t="str">
        <f t="shared" si="6"/>
        <v/>
      </c>
    </row>
    <row r="50" spans="1:15" x14ac:dyDescent="0.45">
      <c r="A50" s="9">
        <v>42</v>
      </c>
      <c r="B50" s="5"/>
      <c r="C50" s="45"/>
      <c r="D50" s="55"/>
      <c r="E50" s="56"/>
      <c r="F50" s="57"/>
      <c r="G50" s="22" t="str">
        <f t="shared" si="8"/>
        <v/>
      </c>
      <c r="H50" s="22" t="str">
        <f t="shared" si="7"/>
        <v/>
      </c>
      <c r="I50" s="22" t="str">
        <f t="shared" si="7"/>
        <v/>
      </c>
      <c r="J50" s="42" t="str">
        <f t="shared" si="5"/>
        <v/>
      </c>
      <c r="K50" s="43" t="str">
        <f t="shared" si="5"/>
        <v/>
      </c>
      <c r="L50" s="44" t="str">
        <f t="shared" si="5"/>
        <v/>
      </c>
      <c r="M50" s="42" t="str">
        <f t="shared" si="6"/>
        <v/>
      </c>
      <c r="N50" s="43" t="str">
        <f t="shared" si="6"/>
        <v/>
      </c>
      <c r="O50" s="44" t="str">
        <f t="shared" si="6"/>
        <v/>
      </c>
    </row>
    <row r="51" spans="1:15" x14ac:dyDescent="0.45">
      <c r="A51" s="9">
        <v>43</v>
      </c>
      <c r="B51" s="5"/>
      <c r="C51" s="45"/>
      <c r="D51" s="55"/>
      <c r="E51" s="56"/>
      <c r="F51" s="78"/>
      <c r="G51" s="22" t="str">
        <f t="shared" si="8"/>
        <v/>
      </c>
      <c r="H51" s="22" t="str">
        <f t="shared" si="7"/>
        <v/>
      </c>
      <c r="I51" s="22" t="str">
        <f t="shared" si="7"/>
        <v/>
      </c>
      <c r="J51" s="42" t="str">
        <f t="shared" si="5"/>
        <v/>
      </c>
      <c r="K51" s="43" t="str">
        <f t="shared" si="5"/>
        <v/>
      </c>
      <c r="L51" s="44" t="str">
        <f t="shared" si="5"/>
        <v/>
      </c>
      <c r="M51" s="42" t="str">
        <f t="shared" si="6"/>
        <v/>
      </c>
      <c r="N51" s="43" t="str">
        <f t="shared" si="6"/>
        <v/>
      </c>
      <c r="O51" s="44" t="str">
        <f t="shared" si="6"/>
        <v/>
      </c>
    </row>
    <row r="52" spans="1:15" x14ac:dyDescent="0.45">
      <c r="A52" s="9">
        <v>44</v>
      </c>
      <c r="B52" s="5"/>
      <c r="C52" s="45"/>
      <c r="D52" s="55"/>
      <c r="E52" s="56"/>
      <c r="F52" s="57"/>
      <c r="G52" s="22" t="str">
        <f t="shared" si="8"/>
        <v/>
      </c>
      <c r="H52" s="22" t="str">
        <f t="shared" si="7"/>
        <v/>
      </c>
      <c r="I52" s="22" t="str">
        <f t="shared" si="7"/>
        <v/>
      </c>
      <c r="J52" s="42" t="str">
        <f t="shared" si="5"/>
        <v/>
      </c>
      <c r="K52" s="43" t="str">
        <f t="shared" si="5"/>
        <v/>
      </c>
      <c r="L52" s="44" t="str">
        <f t="shared" si="5"/>
        <v/>
      </c>
      <c r="M52" s="42" t="str">
        <f t="shared" si="6"/>
        <v/>
      </c>
      <c r="N52" s="43" t="str">
        <f t="shared" si="6"/>
        <v/>
      </c>
      <c r="O52" s="44" t="str">
        <f t="shared" si="6"/>
        <v/>
      </c>
    </row>
    <row r="53" spans="1:15" x14ac:dyDescent="0.45">
      <c r="A53" s="9">
        <v>45</v>
      </c>
      <c r="B53" s="5"/>
      <c r="C53" s="45"/>
      <c r="D53" s="55"/>
      <c r="E53" s="56"/>
      <c r="F53" s="57"/>
      <c r="G53" s="22" t="str">
        <f t="shared" si="8"/>
        <v/>
      </c>
      <c r="H53" s="22" t="str">
        <f t="shared" si="7"/>
        <v/>
      </c>
      <c r="I53" s="22" t="str">
        <f t="shared" si="7"/>
        <v/>
      </c>
      <c r="J53" s="42" t="str">
        <f t="shared" si="5"/>
        <v/>
      </c>
      <c r="K53" s="43" t="str">
        <f t="shared" si="5"/>
        <v/>
      </c>
      <c r="L53" s="44" t="str">
        <f t="shared" si="5"/>
        <v/>
      </c>
      <c r="M53" s="42" t="str">
        <f t="shared" si="6"/>
        <v/>
      </c>
      <c r="N53" s="43" t="str">
        <f t="shared" si="6"/>
        <v/>
      </c>
      <c r="O53" s="44" t="str">
        <f t="shared" si="6"/>
        <v/>
      </c>
    </row>
    <row r="54" spans="1:15" x14ac:dyDescent="0.45">
      <c r="A54" s="9">
        <v>46</v>
      </c>
      <c r="B54" s="5"/>
      <c r="C54" s="45"/>
      <c r="D54" s="55"/>
      <c r="E54" s="56"/>
      <c r="F54" s="57"/>
      <c r="G54" s="22" t="str">
        <f t="shared" si="8"/>
        <v/>
      </c>
      <c r="H54" s="22" t="str">
        <f t="shared" si="7"/>
        <v/>
      </c>
      <c r="I54" s="22" t="str">
        <f t="shared" si="7"/>
        <v/>
      </c>
      <c r="J54" s="42" t="str">
        <f t="shared" si="5"/>
        <v/>
      </c>
      <c r="K54" s="43" t="str">
        <f t="shared" si="5"/>
        <v/>
      </c>
      <c r="L54" s="44" t="str">
        <f t="shared" si="5"/>
        <v/>
      </c>
      <c r="M54" s="42" t="str">
        <f t="shared" si="6"/>
        <v/>
      </c>
      <c r="N54" s="43" t="str">
        <f t="shared" si="6"/>
        <v/>
      </c>
      <c r="O54" s="44" t="str">
        <f t="shared" si="6"/>
        <v/>
      </c>
    </row>
    <row r="55" spans="1:15" x14ac:dyDescent="0.45">
      <c r="A55" s="9">
        <v>47</v>
      </c>
      <c r="B55" s="5"/>
      <c r="C55" s="45"/>
      <c r="D55" s="55"/>
      <c r="E55" s="56"/>
      <c r="F55" s="57"/>
      <c r="G55" s="22" t="str">
        <f t="shared" si="8"/>
        <v/>
      </c>
      <c r="H55" s="22" t="str">
        <f t="shared" si="7"/>
        <v/>
      </c>
      <c r="I55" s="22" t="str">
        <f t="shared" si="7"/>
        <v/>
      </c>
      <c r="J55" s="42" t="str">
        <f t="shared" si="5"/>
        <v/>
      </c>
      <c r="K55" s="43" t="str">
        <f t="shared" si="5"/>
        <v/>
      </c>
      <c r="L55" s="44" t="str">
        <f t="shared" si="5"/>
        <v/>
      </c>
      <c r="M55" s="42" t="str">
        <f t="shared" si="6"/>
        <v/>
      </c>
      <c r="N55" s="43" t="str">
        <f t="shared" si="6"/>
        <v/>
      </c>
      <c r="O55" s="44" t="str">
        <f t="shared" si="6"/>
        <v/>
      </c>
    </row>
    <row r="56" spans="1:15" x14ac:dyDescent="0.45">
      <c r="A56" s="9">
        <v>48</v>
      </c>
      <c r="B56" s="5"/>
      <c r="C56" s="45"/>
      <c r="D56" s="55"/>
      <c r="E56" s="56"/>
      <c r="F56" s="57"/>
      <c r="G56" s="22" t="str">
        <f t="shared" si="8"/>
        <v/>
      </c>
      <c r="H56" s="22" t="str">
        <f t="shared" si="7"/>
        <v/>
      </c>
      <c r="I56" s="22" t="str">
        <f t="shared" si="7"/>
        <v/>
      </c>
      <c r="J56" s="42" t="str">
        <f t="shared" si="5"/>
        <v/>
      </c>
      <c r="K56" s="43" t="str">
        <f t="shared" si="5"/>
        <v/>
      </c>
      <c r="L56" s="44" t="str">
        <f t="shared" si="5"/>
        <v/>
      </c>
      <c r="M56" s="42" t="str">
        <f t="shared" si="6"/>
        <v/>
      </c>
      <c r="N56" s="43" t="str">
        <f t="shared" si="6"/>
        <v/>
      </c>
      <c r="O56" s="44" t="str">
        <f t="shared" si="6"/>
        <v/>
      </c>
    </row>
    <row r="57" spans="1:15" x14ac:dyDescent="0.45">
      <c r="A57" s="9">
        <v>49</v>
      </c>
      <c r="B57" s="5"/>
      <c r="C57" s="45"/>
      <c r="D57" s="55"/>
      <c r="E57" s="56"/>
      <c r="F57" s="57"/>
      <c r="G57" s="22" t="str">
        <f t="shared" si="8"/>
        <v/>
      </c>
      <c r="H57" s="22" t="str">
        <f t="shared" si="7"/>
        <v/>
      </c>
      <c r="I57" s="22" t="str">
        <f t="shared" si="7"/>
        <v/>
      </c>
      <c r="J57" s="42" t="str">
        <f t="shared" si="5"/>
        <v/>
      </c>
      <c r="K57" s="43" t="str">
        <f t="shared" si="5"/>
        <v/>
      </c>
      <c r="L57" s="44" t="str">
        <f t="shared" si="5"/>
        <v/>
      </c>
      <c r="M57" s="42" t="str">
        <f t="shared" si="6"/>
        <v/>
      </c>
      <c r="N57" s="43" t="str">
        <f t="shared" si="6"/>
        <v/>
      </c>
      <c r="O57" s="44" t="str">
        <f t="shared" si="6"/>
        <v/>
      </c>
    </row>
    <row r="58" spans="1:15" ht="18.600000000000001" thickBot="1" x14ac:dyDescent="0.5">
      <c r="A58" s="9">
        <v>50</v>
      </c>
      <c r="B58" s="6"/>
      <c r="C58" s="49"/>
      <c r="D58" s="59"/>
      <c r="E58" s="60"/>
      <c r="F58" s="61"/>
      <c r="G58" s="22" t="str">
        <f t="shared" si="8"/>
        <v/>
      </c>
      <c r="H58" s="22" t="str">
        <f t="shared" si="8"/>
        <v/>
      </c>
      <c r="I58" s="22" t="str">
        <f t="shared" si="8"/>
        <v/>
      </c>
      <c r="J58" s="42" t="str">
        <f t="shared" si="5"/>
        <v/>
      </c>
      <c r="K58" s="43" t="str">
        <f t="shared" si="5"/>
        <v/>
      </c>
      <c r="L58" s="44" t="str">
        <f t="shared" si="5"/>
        <v/>
      </c>
      <c r="M58" s="42" t="str">
        <f t="shared" si="6"/>
        <v/>
      </c>
      <c r="N58" s="43" t="str">
        <f t="shared" si="6"/>
        <v/>
      </c>
      <c r="O58" s="44" t="str">
        <f t="shared" si="6"/>
        <v/>
      </c>
    </row>
    <row r="59" spans="1:15" ht="18.600000000000001" thickBot="1" x14ac:dyDescent="0.5">
      <c r="A59" s="9"/>
      <c r="B59" s="99" t="s">
        <v>5</v>
      </c>
      <c r="C59" s="100"/>
      <c r="D59" s="7">
        <f>COUNTIF(D9:D58,1.27)</f>
        <v>0</v>
      </c>
      <c r="E59" s="7">
        <f>COUNTIF(E9:E58,1.5)</f>
        <v>0</v>
      </c>
      <c r="F59" s="8">
        <f>COUNTIF(F9:F58,2)</f>
        <v>0</v>
      </c>
      <c r="G59" s="68">
        <f>M59+G8</f>
        <v>100000</v>
      </c>
      <c r="H59" s="69">
        <f>N59+H8</f>
        <v>100000</v>
      </c>
      <c r="I59" s="70">
        <f>O59+I8</f>
        <v>100000</v>
      </c>
      <c r="J59" s="65" t="s">
        <v>33</v>
      </c>
      <c r="K59" s="66">
        <f>B58-B9</f>
        <v>0</v>
      </c>
      <c r="L59" s="67" t="s">
        <v>34</v>
      </c>
      <c r="M59" s="79">
        <f>SUM(M9:M58)</f>
        <v>0</v>
      </c>
      <c r="N59" s="80">
        <f>SUM(N9:N58)</f>
        <v>0</v>
      </c>
      <c r="O59" s="81">
        <f>SUM(O9:O58)</f>
        <v>0</v>
      </c>
    </row>
    <row r="60" spans="1:15" ht="18.600000000000001" thickBot="1" x14ac:dyDescent="0.5">
      <c r="A60" s="9"/>
      <c r="B60" s="94" t="s">
        <v>6</v>
      </c>
      <c r="C60" s="95"/>
      <c r="D60" s="7">
        <f>COUNTIF(D9:D58,-1)</f>
        <v>0</v>
      </c>
      <c r="E60" s="7">
        <f>COUNTIF(E9:E58,-1)</f>
        <v>0</v>
      </c>
      <c r="F60" s="8">
        <f>COUNTIF(F9:F58,-1)</f>
        <v>0</v>
      </c>
      <c r="G60" s="96" t="s">
        <v>32</v>
      </c>
      <c r="H60" s="97"/>
      <c r="I60" s="98"/>
      <c r="J60" s="96" t="s">
        <v>35</v>
      </c>
      <c r="K60" s="97"/>
      <c r="L60" s="98"/>
      <c r="M60" s="9"/>
      <c r="N60" s="3"/>
      <c r="O60" s="4"/>
    </row>
    <row r="61" spans="1:15" ht="18.600000000000001" thickBot="1" x14ac:dyDescent="0.5">
      <c r="A61" s="9"/>
      <c r="B61" s="94" t="s">
        <v>37</v>
      </c>
      <c r="C61" s="95"/>
      <c r="D61" s="7">
        <f>COUNTIF(D9:D58,0)</f>
        <v>0</v>
      </c>
      <c r="E61" s="7">
        <f>COUNTIF(E9:E58,0)</f>
        <v>0</v>
      </c>
      <c r="F61" s="7">
        <f>COUNTIF(F9:F58,0)</f>
        <v>0</v>
      </c>
      <c r="G61" s="74">
        <f>G59/G8</f>
        <v>1</v>
      </c>
      <c r="H61" s="75">
        <f t="shared" ref="H61" si="9">H59/H8</f>
        <v>1</v>
      </c>
      <c r="I61" s="76">
        <f>I59/I8</f>
        <v>1</v>
      </c>
      <c r="J61" s="63" t="e">
        <f>(G61-100%)*30/K59</f>
        <v>#DIV/0!</v>
      </c>
      <c r="K61" s="63" t="e">
        <f>(H61-100%)*30/K59</f>
        <v>#DIV/0!</v>
      </c>
      <c r="L61" s="64" t="e">
        <f>(I61-100%)*30/K59</f>
        <v>#DIV/0!</v>
      </c>
      <c r="M61" s="10"/>
      <c r="N61" s="2"/>
      <c r="O61" s="11"/>
    </row>
    <row r="62" spans="1:15" ht="18.600000000000001" thickBot="1" x14ac:dyDescent="0.5">
      <c r="A62" s="3"/>
      <c r="B62" s="96" t="s">
        <v>4</v>
      </c>
      <c r="C62" s="97"/>
      <c r="D62" s="77" t="e">
        <f t="shared" ref="D62:E62" si="10">D59/(D59+D60+D61)</f>
        <v>#DIV/0!</v>
      </c>
      <c r="E62" s="72" t="e">
        <f t="shared" si="10"/>
        <v>#DIV/0!</v>
      </c>
      <c r="F62" s="73" t="e">
        <f>F59/(F59+F60+F61)</f>
        <v>#DIV/0!</v>
      </c>
    </row>
    <row r="64" spans="1:15" x14ac:dyDescent="0.45">
      <c r="D64" s="71"/>
      <c r="E64" s="71"/>
      <c r="F64" s="71"/>
    </row>
  </sheetData>
  <mergeCells count="11">
    <mergeCell ref="B59:C59"/>
    <mergeCell ref="G6:I6"/>
    <mergeCell ref="J6:L6"/>
    <mergeCell ref="M6:O6"/>
    <mergeCell ref="J8:L8"/>
    <mergeCell ref="M8:O8"/>
    <mergeCell ref="B60:C60"/>
    <mergeCell ref="G60:I60"/>
    <mergeCell ref="J60:L60"/>
    <mergeCell ref="B61:C61"/>
    <mergeCell ref="B62:C62"/>
  </mergeCells>
  <phoneticPr fontId="1"/>
  <pageMargins left="0.7" right="0.7" top="0.75" bottom="0.75" header="0.3" footer="0.3"/>
  <pageSetup paperSize="9" orientation="portrait" horizontalDpi="4294967293"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31"/>
  <sheetViews>
    <sheetView zoomScale="80" zoomScaleNormal="80" workbookViewId="0">
      <selection activeCell="D5" sqref="D5"/>
    </sheetView>
  </sheetViews>
  <sheetFormatPr defaultRowHeight="18" x14ac:dyDescent="0.45"/>
  <cols>
    <col min="1" max="1" width="14" customWidth="1"/>
    <col min="2" max="2" width="13.19921875" customWidth="1"/>
    <col min="4" max="4" width="14.69921875" customWidth="1"/>
    <col min="6" max="6" width="14.19921875" customWidth="1"/>
    <col min="8" max="8" width="15.59765625" customWidth="1"/>
  </cols>
  <sheetData>
    <row r="1" spans="1:8" x14ac:dyDescent="0.45">
      <c r="A1" s="30" t="s">
        <v>15</v>
      </c>
      <c r="B1" s="31"/>
      <c r="C1" s="32"/>
      <c r="D1" s="33"/>
      <c r="E1" s="32"/>
      <c r="F1" s="33"/>
      <c r="G1" s="32"/>
      <c r="H1" s="33"/>
    </row>
    <row r="2" spans="1:8" x14ac:dyDescent="0.45">
      <c r="A2" s="34"/>
      <c r="B2" s="32"/>
      <c r="C2" s="32"/>
      <c r="D2" s="33"/>
      <c r="E2" s="32"/>
      <c r="F2" s="33"/>
      <c r="G2" s="32"/>
      <c r="H2" s="33"/>
    </row>
    <row r="3" spans="1:8" x14ac:dyDescent="0.45">
      <c r="A3" s="35" t="s">
        <v>16</v>
      </c>
      <c r="B3" s="35" t="s">
        <v>17</v>
      </c>
      <c r="C3" s="35" t="s">
        <v>18</v>
      </c>
      <c r="D3" s="36" t="s">
        <v>19</v>
      </c>
      <c r="E3" s="35" t="s">
        <v>20</v>
      </c>
      <c r="F3" s="36" t="s">
        <v>19</v>
      </c>
      <c r="G3" s="35" t="s">
        <v>21</v>
      </c>
      <c r="H3" s="36" t="s">
        <v>19</v>
      </c>
    </row>
    <row r="4" spans="1:8" ht="20.399999999999999" x14ac:dyDescent="0.45">
      <c r="A4" s="37" t="s">
        <v>22</v>
      </c>
      <c r="B4" s="37" t="s">
        <v>23</v>
      </c>
      <c r="C4" s="87" t="s">
        <v>94</v>
      </c>
      <c r="D4" s="86">
        <v>44241</v>
      </c>
      <c r="E4" s="87" t="s">
        <v>89</v>
      </c>
      <c r="F4" s="86">
        <v>44239</v>
      </c>
      <c r="G4" s="88" t="s">
        <v>78</v>
      </c>
      <c r="H4" s="86">
        <v>44238</v>
      </c>
    </row>
    <row r="5" spans="1:8" x14ac:dyDescent="0.45">
      <c r="A5" s="37" t="s">
        <v>22</v>
      </c>
      <c r="B5" s="37"/>
      <c r="C5" s="87"/>
      <c r="D5" s="86"/>
      <c r="E5" s="87"/>
      <c r="F5" s="87"/>
      <c r="G5" s="87"/>
      <c r="H5" s="87"/>
    </row>
    <row r="6" spans="1:8" x14ac:dyDescent="0.45">
      <c r="A6" s="37" t="s">
        <v>22</v>
      </c>
      <c r="B6" s="37"/>
      <c r="C6" s="87"/>
      <c r="D6" s="87"/>
      <c r="E6" s="87"/>
      <c r="F6" s="87"/>
      <c r="G6" s="87"/>
      <c r="H6" s="87"/>
    </row>
    <row r="7" spans="1:8" x14ac:dyDescent="0.45">
      <c r="A7" s="37" t="s">
        <v>22</v>
      </c>
      <c r="B7" s="37"/>
      <c r="C7" s="87"/>
      <c r="D7" s="87"/>
      <c r="E7" s="87"/>
      <c r="F7" s="87"/>
      <c r="G7" s="87"/>
      <c r="H7" s="87"/>
    </row>
    <row r="8" spans="1:8" x14ac:dyDescent="0.45">
      <c r="A8" s="37" t="s">
        <v>22</v>
      </c>
      <c r="B8" s="37"/>
      <c r="C8" s="87"/>
      <c r="D8" s="87"/>
      <c r="E8" s="87"/>
      <c r="F8" s="87"/>
      <c r="G8" s="87"/>
      <c r="H8" s="87"/>
    </row>
    <row r="9" spans="1:8" x14ac:dyDescent="0.45">
      <c r="A9" s="37" t="s">
        <v>22</v>
      </c>
      <c r="B9" s="37"/>
      <c r="C9" s="87"/>
      <c r="D9" s="87"/>
      <c r="E9" s="87"/>
      <c r="F9" s="87"/>
      <c r="G9" s="87"/>
      <c r="H9" s="87"/>
    </row>
    <row r="10" spans="1:8" x14ac:dyDescent="0.45">
      <c r="A10" s="37" t="s">
        <v>22</v>
      </c>
      <c r="B10" s="37"/>
      <c r="C10" s="87"/>
      <c r="D10" s="87"/>
      <c r="E10" s="87"/>
      <c r="F10" s="87"/>
      <c r="G10" s="87"/>
      <c r="H10" s="87"/>
    </row>
    <row r="11" spans="1:8" x14ac:dyDescent="0.45">
      <c r="A11" s="37" t="s">
        <v>22</v>
      </c>
      <c r="B11" s="37"/>
      <c r="C11" s="87"/>
      <c r="D11" s="87"/>
      <c r="E11" s="87"/>
      <c r="F11" s="87"/>
      <c r="G11" s="87"/>
      <c r="H11" s="87"/>
    </row>
    <row r="12" spans="1:8" x14ac:dyDescent="0.45">
      <c r="A12" s="34"/>
      <c r="B12" s="32"/>
      <c r="C12" s="32"/>
      <c r="D12" s="33"/>
      <c r="E12" s="32"/>
      <c r="F12" s="33"/>
      <c r="G12" s="32"/>
      <c r="H12" s="33"/>
    </row>
    <row r="13" spans="1:8" x14ac:dyDescent="0.45">
      <c r="A13" s="35" t="s">
        <v>16</v>
      </c>
      <c r="B13" s="35" t="s">
        <v>17</v>
      </c>
      <c r="C13" s="35" t="s">
        <v>18</v>
      </c>
      <c r="D13" s="36" t="s">
        <v>19</v>
      </c>
      <c r="E13" s="35" t="s">
        <v>20</v>
      </c>
      <c r="F13" s="36" t="s">
        <v>19</v>
      </c>
      <c r="G13" s="35" t="s">
        <v>21</v>
      </c>
      <c r="H13" s="36" t="s">
        <v>19</v>
      </c>
    </row>
    <row r="14" spans="1:8" ht="20.399999999999999" x14ac:dyDescent="0.45">
      <c r="A14" s="37" t="s">
        <v>90</v>
      </c>
      <c r="B14" s="37" t="s">
        <v>23</v>
      </c>
      <c r="C14" s="87"/>
      <c r="D14" s="86"/>
      <c r="E14" s="87"/>
      <c r="F14" s="86"/>
      <c r="G14" s="88"/>
      <c r="H14" s="86"/>
    </row>
    <row r="15" spans="1:8" x14ac:dyDescent="0.45">
      <c r="A15" s="37" t="s">
        <v>90</v>
      </c>
      <c r="B15" s="37"/>
      <c r="C15" s="87"/>
      <c r="D15" s="86"/>
      <c r="E15" s="87"/>
      <c r="F15" s="87"/>
      <c r="G15" s="87"/>
      <c r="H15" s="87"/>
    </row>
    <row r="16" spans="1:8" x14ac:dyDescent="0.45">
      <c r="A16" s="37" t="s">
        <v>90</v>
      </c>
      <c r="B16" s="37"/>
      <c r="C16" s="87"/>
      <c r="D16" s="87"/>
      <c r="E16" s="87"/>
      <c r="F16" s="87"/>
      <c r="G16" s="87"/>
      <c r="H16" s="87"/>
    </row>
    <row r="17" spans="1:8" x14ac:dyDescent="0.45">
      <c r="A17" s="37" t="s">
        <v>90</v>
      </c>
      <c r="B17" s="37"/>
      <c r="C17" s="87"/>
      <c r="D17" s="87"/>
      <c r="E17" s="87"/>
      <c r="F17" s="87"/>
      <c r="G17" s="87"/>
      <c r="H17" s="87"/>
    </row>
    <row r="18" spans="1:8" x14ac:dyDescent="0.45">
      <c r="A18" s="37" t="s">
        <v>90</v>
      </c>
      <c r="B18" s="37"/>
      <c r="C18" s="87"/>
      <c r="D18" s="87"/>
      <c r="E18" s="87"/>
      <c r="F18" s="87"/>
      <c r="G18" s="87"/>
      <c r="H18" s="87"/>
    </row>
    <row r="19" spans="1:8" x14ac:dyDescent="0.45">
      <c r="A19" s="37" t="s">
        <v>90</v>
      </c>
      <c r="B19" s="37"/>
      <c r="C19" s="87"/>
      <c r="D19" s="87"/>
      <c r="E19" s="87"/>
      <c r="F19" s="87"/>
      <c r="G19" s="87"/>
      <c r="H19" s="87"/>
    </row>
    <row r="20" spans="1:8" x14ac:dyDescent="0.45">
      <c r="A20" s="37" t="s">
        <v>90</v>
      </c>
      <c r="B20" s="37"/>
      <c r="C20" s="87"/>
      <c r="D20" s="87"/>
      <c r="E20" s="87"/>
      <c r="F20" s="87"/>
      <c r="G20" s="87"/>
      <c r="H20" s="87"/>
    </row>
    <row r="21" spans="1:8" x14ac:dyDescent="0.45">
      <c r="A21" s="37" t="s">
        <v>90</v>
      </c>
      <c r="B21" s="37"/>
      <c r="C21" s="87"/>
      <c r="D21" s="87"/>
      <c r="E21" s="87"/>
      <c r="F21" s="87"/>
      <c r="G21" s="87"/>
      <c r="H21" s="87"/>
    </row>
    <row r="23" spans="1:8" x14ac:dyDescent="0.45">
      <c r="A23" s="35" t="s">
        <v>16</v>
      </c>
      <c r="B23" s="35" t="s">
        <v>17</v>
      </c>
      <c r="C23" s="35" t="s">
        <v>18</v>
      </c>
      <c r="D23" s="36" t="s">
        <v>19</v>
      </c>
      <c r="E23" s="35" t="s">
        <v>20</v>
      </c>
      <c r="F23" s="36" t="s">
        <v>19</v>
      </c>
      <c r="G23" s="35" t="s">
        <v>21</v>
      </c>
      <c r="H23" s="36" t="s">
        <v>19</v>
      </c>
    </row>
    <row r="24" spans="1:8" ht="20.399999999999999" x14ac:dyDescent="0.45">
      <c r="A24" s="37"/>
      <c r="B24" s="37" t="s">
        <v>23</v>
      </c>
      <c r="C24" s="87"/>
      <c r="D24" s="86"/>
      <c r="E24" s="87"/>
      <c r="F24" s="86"/>
      <c r="G24" s="88"/>
      <c r="H24" s="86"/>
    </row>
    <row r="25" spans="1:8" x14ac:dyDescent="0.45">
      <c r="A25" s="37"/>
      <c r="B25" s="37"/>
      <c r="C25" s="87"/>
      <c r="D25" s="86"/>
      <c r="E25" s="87"/>
      <c r="F25" s="87"/>
      <c r="G25" s="87"/>
      <c r="H25" s="87"/>
    </row>
    <row r="26" spans="1:8" x14ac:dyDescent="0.45">
      <c r="A26" s="37"/>
      <c r="B26" s="37"/>
      <c r="C26" s="87"/>
      <c r="D26" s="87"/>
      <c r="E26" s="87"/>
      <c r="F26" s="87"/>
      <c r="G26" s="87"/>
      <c r="H26" s="87"/>
    </row>
    <row r="27" spans="1:8" x14ac:dyDescent="0.45">
      <c r="A27" s="37"/>
      <c r="B27" s="37"/>
      <c r="C27" s="87"/>
      <c r="D27" s="87"/>
      <c r="E27" s="87"/>
      <c r="F27" s="87"/>
      <c r="G27" s="87"/>
      <c r="H27" s="87"/>
    </row>
    <row r="28" spans="1:8" x14ac:dyDescent="0.45">
      <c r="A28" s="37"/>
      <c r="B28" s="37"/>
      <c r="C28" s="87"/>
      <c r="D28" s="87"/>
      <c r="E28" s="87"/>
      <c r="F28" s="87"/>
      <c r="G28" s="87"/>
      <c r="H28" s="87"/>
    </row>
    <row r="29" spans="1:8" x14ac:dyDescent="0.45">
      <c r="A29" s="37"/>
      <c r="B29" s="37"/>
      <c r="C29" s="87"/>
      <c r="D29" s="87"/>
      <c r="E29" s="87"/>
      <c r="F29" s="87"/>
      <c r="G29" s="87"/>
      <c r="H29" s="87"/>
    </row>
    <row r="30" spans="1:8" x14ac:dyDescent="0.45">
      <c r="A30" s="37"/>
      <c r="B30" s="37"/>
      <c r="C30" s="87"/>
      <c r="D30" s="87"/>
      <c r="E30" s="87"/>
      <c r="F30" s="87"/>
      <c r="G30" s="87"/>
      <c r="H30" s="87"/>
    </row>
    <row r="31" spans="1:8" x14ac:dyDescent="0.45">
      <c r="A31" s="37"/>
      <c r="B31" s="37"/>
      <c r="C31" s="87"/>
      <c r="D31" s="87"/>
      <c r="E31" s="87"/>
      <c r="F31" s="87"/>
      <c r="G31" s="87"/>
      <c r="H31" s="87"/>
    </row>
  </sheetData>
  <phoneticPr fontId="1"/>
  <pageMargins left="0.7" right="0.7" top="0.75" bottom="0.75" header="0.3" footer="0.3"/>
  <pageSetup paperSize="9" orientation="portrait" horizontalDpi="4294967293"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6A1F7C-3D84-444C-8AD3-D425AF5C2FE6}">
  <sheetPr>
    <tabColor rgb="FF99FFCC"/>
  </sheetPr>
  <dimension ref="A1"/>
  <sheetViews>
    <sheetView workbookViewId="0">
      <selection activeCell="A541" sqref="A541"/>
    </sheetView>
  </sheetViews>
  <sheetFormatPr defaultRowHeight="18" x14ac:dyDescent="0.45"/>
  <sheetData/>
  <phoneticPr fontId="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17D5F-685B-4B4A-BFB7-B540750D6CAE}">
  <sheetPr>
    <tabColor rgb="FF99FFCC"/>
  </sheetPr>
  <dimension ref="A1:J29"/>
  <sheetViews>
    <sheetView zoomScale="145" zoomScaleSheetLayoutView="100" workbookViewId="0">
      <selection activeCell="A10" sqref="A10"/>
    </sheetView>
  </sheetViews>
  <sheetFormatPr defaultColWidth="8.09765625" defaultRowHeight="13.2" x14ac:dyDescent="0.45"/>
  <cols>
    <col min="1" max="16384" width="8.09765625" style="50"/>
  </cols>
  <sheetData>
    <row r="1" spans="1:10" x14ac:dyDescent="0.45">
      <c r="A1" s="50" t="s">
        <v>28</v>
      </c>
    </row>
    <row r="2" spans="1:10" x14ac:dyDescent="0.45">
      <c r="A2" s="104" t="s">
        <v>92</v>
      </c>
      <c r="B2" s="105"/>
      <c r="C2" s="105"/>
      <c r="D2" s="105"/>
      <c r="E2" s="105"/>
      <c r="F2" s="105"/>
      <c r="G2" s="105"/>
      <c r="H2" s="105"/>
      <c r="I2" s="105"/>
      <c r="J2" s="105"/>
    </row>
    <row r="3" spans="1:10" x14ac:dyDescent="0.45">
      <c r="A3" s="105"/>
      <c r="B3" s="105"/>
      <c r="C3" s="105"/>
      <c r="D3" s="105"/>
      <c r="E3" s="105"/>
      <c r="F3" s="105"/>
      <c r="G3" s="105"/>
      <c r="H3" s="105"/>
      <c r="I3" s="105"/>
      <c r="J3" s="105"/>
    </row>
    <row r="4" spans="1:10" x14ac:dyDescent="0.45">
      <c r="A4" s="105"/>
      <c r="B4" s="105"/>
      <c r="C4" s="105"/>
      <c r="D4" s="105"/>
      <c r="E4" s="105"/>
      <c r="F4" s="105"/>
      <c r="G4" s="105"/>
      <c r="H4" s="105"/>
      <c r="I4" s="105"/>
      <c r="J4" s="105"/>
    </row>
    <row r="5" spans="1:10" x14ac:dyDescent="0.45">
      <c r="A5" s="105"/>
      <c r="B5" s="105"/>
      <c r="C5" s="105"/>
      <c r="D5" s="105"/>
      <c r="E5" s="105"/>
      <c r="F5" s="105"/>
      <c r="G5" s="105"/>
      <c r="H5" s="105"/>
      <c r="I5" s="105"/>
      <c r="J5" s="105"/>
    </row>
    <row r="6" spans="1:10" x14ac:dyDescent="0.45">
      <c r="A6" s="105"/>
      <c r="B6" s="105"/>
      <c r="C6" s="105"/>
      <c r="D6" s="105"/>
      <c r="E6" s="105"/>
      <c r="F6" s="105"/>
      <c r="G6" s="105"/>
      <c r="H6" s="105"/>
      <c r="I6" s="105"/>
      <c r="J6" s="105"/>
    </row>
    <row r="7" spans="1:10" x14ac:dyDescent="0.45">
      <c r="A7" s="105"/>
      <c r="B7" s="105"/>
      <c r="C7" s="105"/>
      <c r="D7" s="105"/>
      <c r="E7" s="105"/>
      <c r="F7" s="105"/>
      <c r="G7" s="105"/>
      <c r="H7" s="105"/>
      <c r="I7" s="105"/>
      <c r="J7" s="105"/>
    </row>
    <row r="8" spans="1:10" x14ac:dyDescent="0.45">
      <c r="A8" s="105"/>
      <c r="B8" s="105"/>
      <c r="C8" s="105"/>
      <c r="D8" s="105"/>
      <c r="E8" s="105"/>
      <c r="F8" s="105"/>
      <c r="G8" s="105"/>
      <c r="H8" s="105"/>
      <c r="I8" s="105"/>
      <c r="J8" s="105"/>
    </row>
    <row r="9" spans="1:10" x14ac:dyDescent="0.45">
      <c r="A9" s="105"/>
      <c r="B9" s="105"/>
      <c r="C9" s="105"/>
      <c r="D9" s="105"/>
      <c r="E9" s="105"/>
      <c r="F9" s="105"/>
      <c r="G9" s="105"/>
      <c r="H9" s="105"/>
      <c r="I9" s="105"/>
      <c r="J9" s="105"/>
    </row>
    <row r="11" spans="1:10" x14ac:dyDescent="0.45">
      <c r="A11" s="50" t="s">
        <v>29</v>
      </c>
    </row>
    <row r="12" spans="1:10" x14ac:dyDescent="0.45">
      <c r="A12" s="106" t="s">
        <v>93</v>
      </c>
      <c r="B12" s="107"/>
      <c r="C12" s="107"/>
      <c r="D12" s="107"/>
      <c r="E12" s="107"/>
      <c r="F12" s="107"/>
      <c r="G12" s="107"/>
      <c r="H12" s="107"/>
      <c r="I12" s="107"/>
      <c r="J12" s="107"/>
    </row>
    <row r="13" spans="1:10" x14ac:dyDescent="0.45">
      <c r="A13" s="107"/>
      <c r="B13" s="107"/>
      <c r="C13" s="107"/>
      <c r="D13" s="107"/>
      <c r="E13" s="107"/>
      <c r="F13" s="107"/>
      <c r="G13" s="107"/>
      <c r="H13" s="107"/>
      <c r="I13" s="107"/>
      <c r="J13" s="107"/>
    </row>
    <row r="14" spans="1:10" x14ac:dyDescent="0.45">
      <c r="A14" s="107"/>
      <c r="B14" s="107"/>
      <c r="C14" s="107"/>
      <c r="D14" s="107"/>
      <c r="E14" s="107"/>
      <c r="F14" s="107"/>
      <c r="G14" s="107"/>
      <c r="H14" s="107"/>
      <c r="I14" s="107"/>
      <c r="J14" s="107"/>
    </row>
    <row r="15" spans="1:10" x14ac:dyDescent="0.45">
      <c r="A15" s="107"/>
      <c r="B15" s="107"/>
      <c r="C15" s="107"/>
      <c r="D15" s="107"/>
      <c r="E15" s="107"/>
      <c r="F15" s="107"/>
      <c r="G15" s="107"/>
      <c r="H15" s="107"/>
      <c r="I15" s="107"/>
      <c r="J15" s="107"/>
    </row>
    <row r="16" spans="1:10" x14ac:dyDescent="0.45">
      <c r="A16" s="107"/>
      <c r="B16" s="107"/>
      <c r="C16" s="107"/>
      <c r="D16" s="107"/>
      <c r="E16" s="107"/>
      <c r="F16" s="107"/>
      <c r="G16" s="107"/>
      <c r="H16" s="107"/>
      <c r="I16" s="107"/>
      <c r="J16" s="107"/>
    </row>
    <row r="17" spans="1:10" x14ac:dyDescent="0.45">
      <c r="A17" s="107"/>
      <c r="B17" s="107"/>
      <c r="C17" s="107"/>
      <c r="D17" s="107"/>
      <c r="E17" s="107"/>
      <c r="F17" s="107"/>
      <c r="G17" s="107"/>
      <c r="H17" s="107"/>
      <c r="I17" s="107"/>
      <c r="J17" s="107"/>
    </row>
    <row r="18" spans="1:10" x14ac:dyDescent="0.45">
      <c r="A18" s="107"/>
      <c r="B18" s="107"/>
      <c r="C18" s="107"/>
      <c r="D18" s="107"/>
      <c r="E18" s="107"/>
      <c r="F18" s="107"/>
      <c r="G18" s="107"/>
      <c r="H18" s="107"/>
      <c r="I18" s="107"/>
      <c r="J18" s="107"/>
    </row>
    <row r="19" spans="1:10" x14ac:dyDescent="0.45">
      <c r="A19" s="107"/>
      <c r="B19" s="107"/>
      <c r="C19" s="107"/>
      <c r="D19" s="107"/>
      <c r="E19" s="107"/>
      <c r="F19" s="107"/>
      <c r="G19" s="107"/>
      <c r="H19" s="107"/>
      <c r="I19" s="107"/>
      <c r="J19" s="107"/>
    </row>
    <row r="21" spans="1:10" x14ac:dyDescent="0.45">
      <c r="A21" s="50" t="s">
        <v>30</v>
      </c>
    </row>
    <row r="22" spans="1:10" x14ac:dyDescent="0.45">
      <c r="A22" s="106" t="s">
        <v>91</v>
      </c>
      <c r="B22" s="106"/>
      <c r="C22" s="106"/>
      <c r="D22" s="106"/>
      <c r="E22" s="106"/>
      <c r="F22" s="106"/>
      <c r="G22" s="106"/>
      <c r="H22" s="106"/>
      <c r="I22" s="106"/>
      <c r="J22" s="106"/>
    </row>
    <row r="23" spans="1:10" x14ac:dyDescent="0.45">
      <c r="A23" s="106"/>
      <c r="B23" s="106"/>
      <c r="C23" s="106"/>
      <c r="D23" s="106"/>
      <c r="E23" s="106"/>
      <c r="F23" s="106"/>
      <c r="G23" s="106"/>
      <c r="H23" s="106"/>
      <c r="I23" s="106"/>
      <c r="J23" s="106"/>
    </row>
    <row r="24" spans="1:10" x14ac:dyDescent="0.45">
      <c r="A24" s="106"/>
      <c r="B24" s="106"/>
      <c r="C24" s="106"/>
      <c r="D24" s="106"/>
      <c r="E24" s="106"/>
      <c r="F24" s="106"/>
      <c r="G24" s="106"/>
      <c r="H24" s="106"/>
      <c r="I24" s="106"/>
      <c r="J24" s="106"/>
    </row>
    <row r="25" spans="1:10" x14ac:dyDescent="0.45">
      <c r="A25" s="106"/>
      <c r="B25" s="106"/>
      <c r="C25" s="106"/>
      <c r="D25" s="106"/>
      <c r="E25" s="106"/>
      <c r="F25" s="106"/>
      <c r="G25" s="106"/>
      <c r="H25" s="106"/>
      <c r="I25" s="106"/>
      <c r="J25" s="106"/>
    </row>
    <row r="26" spans="1:10" x14ac:dyDescent="0.45">
      <c r="A26" s="106"/>
      <c r="B26" s="106"/>
      <c r="C26" s="106"/>
      <c r="D26" s="106"/>
      <c r="E26" s="106"/>
      <c r="F26" s="106"/>
      <c r="G26" s="106"/>
      <c r="H26" s="106"/>
      <c r="I26" s="106"/>
      <c r="J26" s="106"/>
    </row>
    <row r="27" spans="1:10" x14ac:dyDescent="0.45">
      <c r="A27" s="106"/>
      <c r="B27" s="106"/>
      <c r="C27" s="106"/>
      <c r="D27" s="106"/>
      <c r="E27" s="106"/>
      <c r="F27" s="106"/>
      <c r="G27" s="106"/>
      <c r="H27" s="106"/>
      <c r="I27" s="106"/>
      <c r="J27" s="106"/>
    </row>
    <row r="28" spans="1:10" x14ac:dyDescent="0.45">
      <c r="A28" s="106"/>
      <c r="B28" s="106"/>
      <c r="C28" s="106"/>
      <c r="D28" s="106"/>
      <c r="E28" s="106"/>
      <c r="F28" s="106"/>
      <c r="G28" s="106"/>
      <c r="H28" s="106"/>
      <c r="I28" s="106"/>
      <c r="J28" s="106"/>
    </row>
    <row r="29" spans="1:10" x14ac:dyDescent="0.45">
      <c r="A29" s="106"/>
      <c r="B29" s="106"/>
      <c r="C29" s="106"/>
      <c r="D29" s="106"/>
      <c r="E29" s="106"/>
      <c r="F29" s="106"/>
      <c r="G29" s="106"/>
      <c r="H29" s="106"/>
      <c r="I29" s="106"/>
      <c r="J29" s="106"/>
    </row>
  </sheetData>
  <mergeCells count="3">
    <mergeCell ref="A2:J9"/>
    <mergeCell ref="A12:J19"/>
    <mergeCell ref="A22:J29"/>
  </mergeCells>
  <phoneticPr fontId="1"/>
  <pageMargins left="0.75" right="0.75" top="1" bottom="1" header="0.51111111111111107" footer="0.51111111111111107"/>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39997558519241921"/>
  </sheetPr>
  <dimension ref="A1:R64"/>
  <sheetViews>
    <sheetView zoomScaleNormal="100" workbookViewId="0">
      <pane xSplit="1" ySplit="8" topLeftCell="B9" activePane="bottomRight" state="frozen"/>
      <selection pane="topRight" activeCell="B1" sqref="B1"/>
      <selection pane="bottomLeft" activeCell="A9" sqref="A9"/>
      <selection pane="bottomRight" activeCell="B59" sqref="B59:C59"/>
    </sheetView>
  </sheetViews>
  <sheetFormatPr defaultRowHeight="18" x14ac:dyDescent="0.45"/>
  <cols>
    <col min="1" max="1" width="4.8984375" customWidth="1"/>
    <col min="2" max="2" width="12" customWidth="1"/>
    <col min="3" max="3" width="10.59765625" customWidth="1"/>
    <col min="4" max="6" width="8.19921875" customWidth="1"/>
    <col min="7" max="7" width="9.8984375" customWidth="1"/>
    <col min="10" max="15" width="7.69921875" customWidth="1"/>
  </cols>
  <sheetData>
    <row r="1" spans="1:18" x14ac:dyDescent="0.45">
      <c r="A1" s="1" t="s">
        <v>7</v>
      </c>
      <c r="C1" t="s">
        <v>9</v>
      </c>
    </row>
    <row r="2" spans="1:18" x14ac:dyDescent="0.45">
      <c r="A2" s="1" t="s">
        <v>8</v>
      </c>
      <c r="C2" s="89" t="s">
        <v>24</v>
      </c>
    </row>
    <row r="3" spans="1:18" x14ac:dyDescent="0.45">
      <c r="A3" s="1" t="s">
        <v>11</v>
      </c>
      <c r="C3" s="29">
        <v>100000</v>
      </c>
    </row>
    <row r="4" spans="1:18" x14ac:dyDescent="0.45">
      <c r="A4" s="1" t="s">
        <v>12</v>
      </c>
      <c r="C4" s="29" t="s">
        <v>14</v>
      </c>
    </row>
    <row r="5" spans="1:18" ht="18.600000000000001" thickBot="1" x14ac:dyDescent="0.5">
      <c r="A5" s="1" t="s">
        <v>13</v>
      </c>
      <c r="C5" s="29" t="s">
        <v>36</v>
      </c>
    </row>
    <row r="6" spans="1:18" ht="18.600000000000001" thickBot="1" x14ac:dyDescent="0.5">
      <c r="A6" s="24" t="s">
        <v>0</v>
      </c>
      <c r="B6" s="24" t="s">
        <v>1</v>
      </c>
      <c r="C6" s="24" t="s">
        <v>1</v>
      </c>
      <c r="D6" s="46" t="s">
        <v>27</v>
      </c>
      <c r="E6" s="25"/>
      <c r="F6" s="26"/>
      <c r="G6" s="96" t="s">
        <v>3</v>
      </c>
      <c r="H6" s="97"/>
      <c r="I6" s="98"/>
      <c r="J6" s="96" t="s">
        <v>25</v>
      </c>
      <c r="K6" s="97"/>
      <c r="L6" s="98"/>
      <c r="M6" s="96" t="s">
        <v>26</v>
      </c>
      <c r="N6" s="97"/>
      <c r="O6" s="98"/>
    </row>
    <row r="7" spans="1:18" ht="18.600000000000001" thickBot="1" x14ac:dyDescent="0.5">
      <c r="A7" s="27"/>
      <c r="B7" s="27" t="s">
        <v>2</v>
      </c>
      <c r="C7" s="62" t="s">
        <v>31</v>
      </c>
      <c r="D7" s="13">
        <v>1.27</v>
      </c>
      <c r="E7" s="14">
        <v>1.5</v>
      </c>
      <c r="F7" s="15">
        <v>2</v>
      </c>
      <c r="G7" s="13">
        <v>1.27</v>
      </c>
      <c r="H7" s="14">
        <v>1.5</v>
      </c>
      <c r="I7" s="15">
        <v>2</v>
      </c>
      <c r="J7" s="13">
        <v>1.27</v>
      </c>
      <c r="K7" s="14">
        <v>1.5</v>
      </c>
      <c r="L7" s="15">
        <v>2</v>
      </c>
      <c r="M7" s="13">
        <v>1.27</v>
      </c>
      <c r="N7" s="14">
        <v>1.5</v>
      </c>
      <c r="O7" s="15">
        <v>2</v>
      </c>
    </row>
    <row r="8" spans="1:18" ht="18.600000000000001" thickBot="1" x14ac:dyDescent="0.5">
      <c r="A8" s="28" t="s">
        <v>10</v>
      </c>
      <c r="B8" s="12"/>
      <c r="C8" s="47"/>
      <c r="D8" s="17"/>
      <c r="E8" s="16"/>
      <c r="F8" s="18"/>
      <c r="G8" s="19">
        <f>C3</f>
        <v>100000</v>
      </c>
      <c r="H8" s="20">
        <f>C3</f>
        <v>100000</v>
      </c>
      <c r="I8" s="21">
        <f>C3</f>
        <v>100000</v>
      </c>
      <c r="J8" s="101" t="s">
        <v>25</v>
      </c>
      <c r="K8" s="102"/>
      <c r="L8" s="103"/>
      <c r="M8" s="101"/>
      <c r="N8" s="102"/>
      <c r="O8" s="103"/>
    </row>
    <row r="9" spans="1:18" x14ac:dyDescent="0.45">
      <c r="A9" s="9">
        <v>1</v>
      </c>
      <c r="B9" s="23">
        <v>44211</v>
      </c>
      <c r="C9" s="48">
        <v>2</v>
      </c>
      <c r="D9" s="52">
        <v>1.27</v>
      </c>
      <c r="E9" s="53">
        <v>1.5</v>
      </c>
      <c r="F9" s="92">
        <v>2</v>
      </c>
      <c r="G9" s="22">
        <f>IF(D9="","",G8+M9)</f>
        <v>103810</v>
      </c>
      <c r="H9" s="22">
        <f t="shared" ref="H9" si="0">IF(E9="","",H8+N9)</f>
        <v>104500</v>
      </c>
      <c r="I9" s="22">
        <f t="shared" ref="I9" si="1">IF(F9="","",I8+O9)</f>
        <v>106000</v>
      </c>
      <c r="J9" s="39">
        <f>IF(G8="","",G8*0.03)</f>
        <v>3000</v>
      </c>
      <c r="K9" s="40">
        <f>IF(H8="","",H8*0.03)</f>
        <v>3000</v>
      </c>
      <c r="L9" s="41">
        <f>IF(I8="","",I8*0.03)</f>
        <v>3000</v>
      </c>
      <c r="M9" s="39">
        <f>IF(D9="","",J9*D9)</f>
        <v>3810</v>
      </c>
      <c r="N9" s="40">
        <f>IF(E9="","",K9*E9)</f>
        <v>4500</v>
      </c>
      <c r="O9" s="41">
        <f>IF(F9="","",L9*F9)</f>
        <v>6000</v>
      </c>
      <c r="P9" s="38"/>
      <c r="Q9" s="38"/>
      <c r="R9" s="38"/>
    </row>
    <row r="10" spans="1:18" x14ac:dyDescent="0.45">
      <c r="A10" s="9">
        <v>2</v>
      </c>
      <c r="B10" s="5">
        <v>44189</v>
      </c>
      <c r="C10" s="45">
        <v>2</v>
      </c>
      <c r="D10" s="55">
        <v>-1</v>
      </c>
      <c r="E10" s="56">
        <v>-1</v>
      </c>
      <c r="F10" s="57">
        <v>-1</v>
      </c>
      <c r="G10" s="22">
        <f t="shared" ref="G10:G42" si="2">IF(D10="","",G9+M10)</f>
        <v>100695.7</v>
      </c>
      <c r="H10" s="22">
        <f t="shared" ref="H10:H42" si="3">IF(E10="","",H9+N10)</f>
        <v>101365</v>
      </c>
      <c r="I10" s="22">
        <f t="shared" ref="I10:I42" si="4">IF(F10="","",I9+O10)</f>
        <v>102820</v>
      </c>
      <c r="J10" s="42">
        <f t="shared" ref="J10:J12" si="5">IF(G9="","",G9*0.03)</f>
        <v>3114.2999999999997</v>
      </c>
      <c r="K10" s="43">
        <f t="shared" ref="K10:K12" si="6">IF(H9="","",H9*0.03)</f>
        <v>3135</v>
      </c>
      <c r="L10" s="44">
        <f t="shared" ref="L10:L12" si="7">IF(I9="","",I9*0.03)</f>
        <v>3180</v>
      </c>
      <c r="M10" s="42">
        <f t="shared" ref="M10:M12" si="8">IF(D10="","",J10*D10)</f>
        <v>-3114.2999999999997</v>
      </c>
      <c r="N10" s="43">
        <f t="shared" ref="N10:N12" si="9">IF(E10="","",K10*E10)</f>
        <v>-3135</v>
      </c>
      <c r="O10" s="44">
        <f t="shared" ref="O10:O12" si="10">IF(F10="","",L10*F10)</f>
        <v>-3180</v>
      </c>
      <c r="P10" s="38"/>
      <c r="Q10" s="38"/>
      <c r="R10" s="38"/>
    </row>
    <row r="11" spans="1:18" x14ac:dyDescent="0.45">
      <c r="A11" s="9">
        <v>3</v>
      </c>
      <c r="B11" s="5">
        <v>44180</v>
      </c>
      <c r="C11" s="45">
        <v>1</v>
      </c>
      <c r="D11" s="55">
        <v>-1</v>
      </c>
      <c r="E11" s="56">
        <v>-1</v>
      </c>
      <c r="F11" s="78">
        <v>-1</v>
      </c>
      <c r="G11" s="22">
        <f t="shared" si="2"/>
        <v>97674.828999999998</v>
      </c>
      <c r="H11" s="22">
        <f t="shared" si="3"/>
        <v>98324.05</v>
      </c>
      <c r="I11" s="22">
        <f t="shared" si="4"/>
        <v>99735.4</v>
      </c>
      <c r="J11" s="42">
        <f t="shared" si="5"/>
        <v>3020.8709999999996</v>
      </c>
      <c r="K11" s="43">
        <f t="shared" si="6"/>
        <v>3040.95</v>
      </c>
      <c r="L11" s="44">
        <f t="shared" si="7"/>
        <v>3084.6</v>
      </c>
      <c r="M11" s="42">
        <f t="shared" si="8"/>
        <v>-3020.8709999999996</v>
      </c>
      <c r="N11" s="43">
        <f t="shared" si="9"/>
        <v>-3040.95</v>
      </c>
      <c r="O11" s="44">
        <f t="shared" si="10"/>
        <v>-3084.6</v>
      </c>
      <c r="P11" s="38"/>
      <c r="Q11" s="38"/>
      <c r="R11" s="38"/>
    </row>
    <row r="12" spans="1:18" x14ac:dyDescent="0.45">
      <c r="A12" s="9">
        <v>4</v>
      </c>
      <c r="B12" s="5">
        <v>44158</v>
      </c>
      <c r="C12" s="45">
        <v>1</v>
      </c>
      <c r="D12" s="55">
        <v>-1</v>
      </c>
      <c r="E12" s="56">
        <v>-1</v>
      </c>
      <c r="F12" s="57">
        <v>-1</v>
      </c>
      <c r="G12" s="22">
        <f t="shared" si="2"/>
        <v>94744.584130000003</v>
      </c>
      <c r="H12" s="22">
        <f t="shared" si="3"/>
        <v>95374.328500000003</v>
      </c>
      <c r="I12" s="22">
        <f t="shared" si="4"/>
        <v>96743.337999999989</v>
      </c>
      <c r="J12" s="42">
        <f t="shared" si="5"/>
        <v>2930.24487</v>
      </c>
      <c r="K12" s="43">
        <f t="shared" si="6"/>
        <v>2949.7215000000001</v>
      </c>
      <c r="L12" s="44">
        <f t="shared" si="7"/>
        <v>2992.0619999999999</v>
      </c>
      <c r="M12" s="42">
        <f t="shared" si="8"/>
        <v>-2930.24487</v>
      </c>
      <c r="N12" s="43">
        <f t="shared" si="9"/>
        <v>-2949.7215000000001</v>
      </c>
      <c r="O12" s="44">
        <f t="shared" si="10"/>
        <v>-2992.0619999999999</v>
      </c>
      <c r="P12" s="38"/>
      <c r="Q12" s="38"/>
      <c r="R12" s="38"/>
    </row>
    <row r="13" spans="1:18" x14ac:dyDescent="0.45">
      <c r="A13" s="9">
        <v>5</v>
      </c>
      <c r="B13" s="5">
        <v>44140</v>
      </c>
      <c r="C13" s="45">
        <v>1</v>
      </c>
      <c r="D13" s="55">
        <v>1.27</v>
      </c>
      <c r="E13" s="56">
        <v>1.5</v>
      </c>
      <c r="F13" s="82">
        <v>2</v>
      </c>
      <c r="G13" s="22">
        <f t="shared" si="2"/>
        <v>98354.352785352996</v>
      </c>
      <c r="H13" s="22">
        <f t="shared" si="3"/>
        <v>99666.173282500007</v>
      </c>
      <c r="I13" s="22">
        <f t="shared" si="4"/>
        <v>102547.93827999999</v>
      </c>
      <c r="J13" s="42">
        <f t="shared" ref="J13:J58" si="11">IF(G12="","",G12*0.03)</f>
        <v>2842.3375239000002</v>
      </c>
      <c r="K13" s="43">
        <f t="shared" ref="K13:K58" si="12">IF(H12="","",H12*0.03)</f>
        <v>2861.229855</v>
      </c>
      <c r="L13" s="44">
        <f t="shared" ref="L13:L58" si="13">IF(I12="","",I12*0.03)</f>
        <v>2902.3001399999994</v>
      </c>
      <c r="M13" s="42">
        <f t="shared" ref="M13:M58" si="14">IF(D13="","",J13*D13)</f>
        <v>3609.7686553530002</v>
      </c>
      <c r="N13" s="43">
        <f t="shared" ref="N13:N58" si="15">IF(E13="","",K13*E13)</f>
        <v>4291.8447825000003</v>
      </c>
      <c r="O13" s="44">
        <f t="shared" ref="O13:O58" si="16">IF(F13="","",L13*F13)</f>
        <v>5804.6002799999987</v>
      </c>
      <c r="P13" s="38"/>
      <c r="Q13" s="38"/>
      <c r="R13" s="38"/>
    </row>
    <row r="14" spans="1:18" x14ac:dyDescent="0.45">
      <c r="A14" s="9">
        <v>6</v>
      </c>
      <c r="B14" s="5">
        <v>44116</v>
      </c>
      <c r="C14" s="45">
        <v>1</v>
      </c>
      <c r="D14" s="55">
        <v>-1</v>
      </c>
      <c r="E14" s="56">
        <v>-1</v>
      </c>
      <c r="F14" s="83">
        <v>-1</v>
      </c>
      <c r="G14" s="22">
        <f t="shared" si="2"/>
        <v>95403.722201792407</v>
      </c>
      <c r="H14" s="22">
        <f t="shared" si="3"/>
        <v>96676.188084025009</v>
      </c>
      <c r="I14" s="22">
        <f t="shared" si="4"/>
        <v>99471.500131599983</v>
      </c>
      <c r="J14" s="42">
        <f t="shared" si="11"/>
        <v>2950.6305835605899</v>
      </c>
      <c r="K14" s="43">
        <f t="shared" si="12"/>
        <v>2989.9851984750003</v>
      </c>
      <c r="L14" s="44">
        <f t="shared" si="13"/>
        <v>3076.4381483999996</v>
      </c>
      <c r="M14" s="42">
        <f t="shared" si="14"/>
        <v>-2950.6305835605899</v>
      </c>
      <c r="N14" s="43">
        <f t="shared" si="15"/>
        <v>-2989.9851984750003</v>
      </c>
      <c r="O14" s="44">
        <f t="shared" si="16"/>
        <v>-3076.4381483999996</v>
      </c>
      <c r="P14" s="38"/>
      <c r="Q14" s="38"/>
      <c r="R14" s="38"/>
    </row>
    <row r="15" spans="1:18" x14ac:dyDescent="0.45">
      <c r="A15" s="9">
        <v>7</v>
      </c>
      <c r="B15" s="5">
        <v>44099</v>
      </c>
      <c r="C15" s="45">
        <v>2</v>
      </c>
      <c r="D15" s="55">
        <v>1.27</v>
      </c>
      <c r="E15" s="56">
        <v>1.5</v>
      </c>
      <c r="F15" s="57">
        <v>-1</v>
      </c>
      <c r="G15" s="22">
        <f t="shared" si="2"/>
        <v>99038.6040176807</v>
      </c>
      <c r="H15" s="22">
        <f t="shared" si="3"/>
        <v>101026.61654780613</v>
      </c>
      <c r="I15" s="22">
        <f t="shared" si="4"/>
        <v>96487.355127651987</v>
      </c>
      <c r="J15" s="42">
        <f t="shared" si="11"/>
        <v>2862.1116660537723</v>
      </c>
      <c r="K15" s="43">
        <f t="shared" si="12"/>
        <v>2900.2856425207501</v>
      </c>
      <c r="L15" s="44">
        <f t="shared" si="13"/>
        <v>2984.1450039479996</v>
      </c>
      <c r="M15" s="42">
        <f t="shared" si="14"/>
        <v>3634.8818158882909</v>
      </c>
      <c r="N15" s="43">
        <f t="shared" si="15"/>
        <v>4350.4284637811252</v>
      </c>
      <c r="O15" s="44">
        <f t="shared" si="16"/>
        <v>-2984.1450039479996</v>
      </c>
      <c r="P15" s="38"/>
      <c r="Q15" s="38"/>
      <c r="R15" s="38"/>
    </row>
    <row r="16" spans="1:18" x14ac:dyDescent="0.45">
      <c r="A16" s="9">
        <v>8</v>
      </c>
      <c r="B16" s="5">
        <v>44082</v>
      </c>
      <c r="C16" s="45">
        <v>2</v>
      </c>
      <c r="D16" s="55">
        <v>1.27</v>
      </c>
      <c r="E16" s="56">
        <v>1.5</v>
      </c>
      <c r="F16" s="57">
        <v>-1</v>
      </c>
      <c r="G16" s="22">
        <f t="shared" si="2"/>
        <v>102811.97483075433</v>
      </c>
      <c r="H16" s="22">
        <f t="shared" si="3"/>
        <v>105572.81429245741</v>
      </c>
      <c r="I16" s="22">
        <f t="shared" si="4"/>
        <v>93592.73447382242</v>
      </c>
      <c r="J16" s="42">
        <f t="shared" si="11"/>
        <v>2971.158120530421</v>
      </c>
      <c r="K16" s="43">
        <f t="shared" si="12"/>
        <v>3030.798496434184</v>
      </c>
      <c r="L16" s="44">
        <f t="shared" si="13"/>
        <v>2894.6206538295596</v>
      </c>
      <c r="M16" s="42">
        <f t="shared" si="14"/>
        <v>3773.3708130736345</v>
      </c>
      <c r="N16" s="43">
        <f t="shared" si="15"/>
        <v>4546.1977446512756</v>
      </c>
      <c r="O16" s="44">
        <f t="shared" si="16"/>
        <v>-2894.6206538295596</v>
      </c>
      <c r="P16" s="38"/>
      <c r="Q16" s="38"/>
      <c r="R16" s="38"/>
    </row>
    <row r="17" spans="1:18" x14ac:dyDescent="0.45">
      <c r="A17" s="9">
        <v>9</v>
      </c>
      <c r="B17" s="5">
        <v>44081</v>
      </c>
      <c r="C17" s="45">
        <v>2</v>
      </c>
      <c r="D17" s="55">
        <v>1.27</v>
      </c>
      <c r="E17" s="56">
        <v>1.5</v>
      </c>
      <c r="F17" s="57">
        <v>2</v>
      </c>
      <c r="G17" s="22">
        <f t="shared" si="2"/>
        <v>106729.11107180608</v>
      </c>
      <c r="H17" s="22">
        <f t="shared" si="3"/>
        <v>110323.59093561799</v>
      </c>
      <c r="I17" s="22">
        <f t="shared" si="4"/>
        <v>99208.298542251767</v>
      </c>
      <c r="J17" s="42">
        <f t="shared" si="11"/>
        <v>3084.3592449226298</v>
      </c>
      <c r="K17" s="43">
        <f t="shared" si="12"/>
        <v>3167.1844287737222</v>
      </c>
      <c r="L17" s="44">
        <f t="shared" si="13"/>
        <v>2807.7820342146724</v>
      </c>
      <c r="M17" s="42">
        <f t="shared" si="14"/>
        <v>3917.1362410517399</v>
      </c>
      <c r="N17" s="43">
        <f t="shared" si="15"/>
        <v>4750.7766431605833</v>
      </c>
      <c r="O17" s="44">
        <f t="shared" si="16"/>
        <v>5615.5640684293448</v>
      </c>
      <c r="P17" s="38"/>
      <c r="Q17" s="38"/>
      <c r="R17" s="38"/>
    </row>
    <row r="18" spans="1:18" x14ac:dyDescent="0.45">
      <c r="A18" s="9">
        <v>10</v>
      </c>
      <c r="B18" s="5">
        <v>44081</v>
      </c>
      <c r="C18" s="45">
        <v>2</v>
      </c>
      <c r="D18" s="55">
        <v>1.27</v>
      </c>
      <c r="E18" s="56">
        <v>1.5</v>
      </c>
      <c r="F18" s="57">
        <v>2</v>
      </c>
      <c r="G18" s="22">
        <f t="shared" si="2"/>
        <v>110795.49020364189</v>
      </c>
      <c r="H18" s="22">
        <f t="shared" si="3"/>
        <v>115288.1525277208</v>
      </c>
      <c r="I18" s="22">
        <f t="shared" si="4"/>
        <v>105160.79645478688</v>
      </c>
      <c r="J18" s="42">
        <f t="shared" si="11"/>
        <v>3201.8733321541822</v>
      </c>
      <c r="K18" s="43">
        <f t="shared" si="12"/>
        <v>3309.7077280685394</v>
      </c>
      <c r="L18" s="44">
        <f t="shared" si="13"/>
        <v>2976.2489562675528</v>
      </c>
      <c r="M18" s="42">
        <f t="shared" si="14"/>
        <v>4066.3791318358117</v>
      </c>
      <c r="N18" s="43">
        <f t="shared" si="15"/>
        <v>4964.5615921028093</v>
      </c>
      <c r="O18" s="44">
        <f t="shared" si="16"/>
        <v>5952.4979125351056</v>
      </c>
      <c r="P18" s="38"/>
      <c r="Q18" s="38"/>
      <c r="R18" s="38"/>
    </row>
    <row r="19" spans="1:18" x14ac:dyDescent="0.45">
      <c r="A19" s="9">
        <v>11</v>
      </c>
      <c r="B19" s="5">
        <v>44070</v>
      </c>
      <c r="C19" s="45">
        <v>1</v>
      </c>
      <c r="D19" s="55">
        <v>-1</v>
      </c>
      <c r="E19" s="56">
        <v>-1</v>
      </c>
      <c r="F19" s="57">
        <v>-1</v>
      </c>
      <c r="G19" s="22">
        <f t="shared" si="2"/>
        <v>107471.62549753263</v>
      </c>
      <c r="H19" s="22">
        <f t="shared" si="3"/>
        <v>111829.50795188917</v>
      </c>
      <c r="I19" s="22">
        <f t="shared" si="4"/>
        <v>102005.97256114327</v>
      </c>
      <c r="J19" s="42">
        <f t="shared" si="11"/>
        <v>3323.8647061092565</v>
      </c>
      <c r="K19" s="43">
        <f t="shared" si="12"/>
        <v>3458.644575831624</v>
      </c>
      <c r="L19" s="44">
        <f t="shared" si="13"/>
        <v>3154.823893643606</v>
      </c>
      <c r="M19" s="42">
        <f t="shared" si="14"/>
        <v>-3323.8647061092565</v>
      </c>
      <c r="N19" s="43">
        <f t="shared" si="15"/>
        <v>-3458.644575831624</v>
      </c>
      <c r="O19" s="44">
        <f t="shared" si="16"/>
        <v>-3154.823893643606</v>
      </c>
      <c r="P19" s="38"/>
      <c r="Q19" s="38"/>
      <c r="R19" s="38"/>
    </row>
    <row r="20" spans="1:18" x14ac:dyDescent="0.45">
      <c r="A20" s="9">
        <v>12</v>
      </c>
      <c r="B20" s="5">
        <v>44041</v>
      </c>
      <c r="C20" s="45">
        <v>1</v>
      </c>
      <c r="D20" s="55">
        <v>1.27</v>
      </c>
      <c r="E20" s="56">
        <v>1.5</v>
      </c>
      <c r="F20" s="57">
        <v>2</v>
      </c>
      <c r="G20" s="22">
        <f t="shared" si="2"/>
        <v>111566.29442898862</v>
      </c>
      <c r="H20" s="22">
        <f t="shared" si="3"/>
        <v>116861.83580972419</v>
      </c>
      <c r="I20" s="22">
        <f t="shared" si="4"/>
        <v>108126.33091481186</v>
      </c>
      <c r="J20" s="42">
        <f t="shared" si="11"/>
        <v>3224.1487649259789</v>
      </c>
      <c r="K20" s="43">
        <f t="shared" si="12"/>
        <v>3354.8852385566752</v>
      </c>
      <c r="L20" s="44">
        <f t="shared" si="13"/>
        <v>3060.1791768342978</v>
      </c>
      <c r="M20" s="42">
        <f t="shared" si="14"/>
        <v>4094.6689314559931</v>
      </c>
      <c r="N20" s="43">
        <f t="shared" si="15"/>
        <v>5032.3278578350128</v>
      </c>
      <c r="O20" s="44">
        <f t="shared" si="16"/>
        <v>6120.3583536685956</v>
      </c>
      <c r="P20" s="38"/>
      <c r="Q20" s="38"/>
      <c r="R20" s="38"/>
    </row>
    <row r="21" spans="1:18" x14ac:dyDescent="0.45">
      <c r="A21" s="9">
        <v>13</v>
      </c>
      <c r="B21" s="5">
        <v>44040</v>
      </c>
      <c r="C21" s="45">
        <v>1</v>
      </c>
      <c r="D21" s="55">
        <v>1.27</v>
      </c>
      <c r="E21" s="56">
        <v>1.5</v>
      </c>
      <c r="F21" s="83">
        <v>2</v>
      </c>
      <c r="G21" s="22">
        <f t="shared" si="2"/>
        <v>115816.97024673309</v>
      </c>
      <c r="H21" s="22">
        <f t="shared" si="3"/>
        <v>122120.61842116178</v>
      </c>
      <c r="I21" s="22">
        <f t="shared" si="4"/>
        <v>114613.91076970057</v>
      </c>
      <c r="J21" s="42">
        <f t="shared" si="11"/>
        <v>3346.9888328696584</v>
      </c>
      <c r="K21" s="43">
        <f t="shared" si="12"/>
        <v>3505.8550742917255</v>
      </c>
      <c r="L21" s="44">
        <f t="shared" si="13"/>
        <v>3243.7899274443557</v>
      </c>
      <c r="M21" s="42">
        <f t="shared" si="14"/>
        <v>4250.6758177444663</v>
      </c>
      <c r="N21" s="43">
        <f t="shared" si="15"/>
        <v>5258.7826114375885</v>
      </c>
      <c r="O21" s="44">
        <f t="shared" si="16"/>
        <v>6487.5798548887115</v>
      </c>
      <c r="P21" s="38"/>
      <c r="Q21" s="38"/>
      <c r="R21" s="38"/>
    </row>
    <row r="22" spans="1:18" x14ac:dyDescent="0.45">
      <c r="A22" s="9">
        <v>14</v>
      </c>
      <c r="B22" s="5">
        <v>44026</v>
      </c>
      <c r="C22" s="45">
        <v>1</v>
      </c>
      <c r="D22" s="55">
        <v>1.27</v>
      </c>
      <c r="E22" s="56">
        <v>1.5</v>
      </c>
      <c r="F22" s="82">
        <v>2</v>
      </c>
      <c r="G22" s="22">
        <f t="shared" si="2"/>
        <v>120229.59681313363</v>
      </c>
      <c r="H22" s="22">
        <f t="shared" si="3"/>
        <v>127616.04625011406</v>
      </c>
      <c r="I22" s="22">
        <f t="shared" si="4"/>
        <v>121490.7454158826</v>
      </c>
      <c r="J22" s="42">
        <f t="shared" si="11"/>
        <v>3474.5091074019929</v>
      </c>
      <c r="K22" s="43">
        <f t="shared" si="12"/>
        <v>3663.6185526348531</v>
      </c>
      <c r="L22" s="44">
        <f t="shared" si="13"/>
        <v>3438.4173230910169</v>
      </c>
      <c r="M22" s="42">
        <f t="shared" si="14"/>
        <v>4412.6265664005314</v>
      </c>
      <c r="N22" s="43">
        <f t="shared" si="15"/>
        <v>5495.4278289522799</v>
      </c>
      <c r="O22" s="44">
        <f t="shared" si="16"/>
        <v>6876.8346461820338</v>
      </c>
      <c r="P22" s="38"/>
      <c r="Q22" s="38"/>
      <c r="R22" s="38"/>
    </row>
    <row r="23" spans="1:18" x14ac:dyDescent="0.45">
      <c r="A23" s="9">
        <v>15</v>
      </c>
      <c r="B23" s="5">
        <v>43983</v>
      </c>
      <c r="C23" s="45">
        <v>1</v>
      </c>
      <c r="D23" s="55">
        <v>1.27</v>
      </c>
      <c r="E23" s="56">
        <v>1.5</v>
      </c>
      <c r="F23" s="82">
        <v>2</v>
      </c>
      <c r="G23" s="22">
        <f t="shared" si="2"/>
        <v>124810.34445171402</v>
      </c>
      <c r="H23" s="22">
        <f t="shared" si="3"/>
        <v>133358.76833136918</v>
      </c>
      <c r="I23" s="22">
        <f t="shared" si="4"/>
        <v>128780.19014083556</v>
      </c>
      <c r="J23" s="42">
        <f t="shared" si="11"/>
        <v>3606.8879043940087</v>
      </c>
      <c r="K23" s="43">
        <f t="shared" si="12"/>
        <v>3828.4813875034215</v>
      </c>
      <c r="L23" s="44">
        <f t="shared" si="13"/>
        <v>3644.7223624764779</v>
      </c>
      <c r="M23" s="42">
        <f t="shared" si="14"/>
        <v>4580.7476385803911</v>
      </c>
      <c r="N23" s="43">
        <f t="shared" si="15"/>
        <v>5742.7220812551323</v>
      </c>
      <c r="O23" s="44">
        <f t="shared" si="16"/>
        <v>7289.4447249529558</v>
      </c>
      <c r="P23" s="38"/>
      <c r="Q23" s="38"/>
      <c r="R23" s="38"/>
    </row>
    <row r="24" spans="1:18" x14ac:dyDescent="0.45">
      <c r="A24" s="9">
        <v>16</v>
      </c>
      <c r="B24" s="5">
        <v>43942</v>
      </c>
      <c r="C24" s="45">
        <v>2</v>
      </c>
      <c r="D24" s="55">
        <v>1.27</v>
      </c>
      <c r="E24" s="56">
        <v>1.5</v>
      </c>
      <c r="F24" s="57">
        <v>-1</v>
      </c>
      <c r="G24" s="22">
        <f t="shared" si="2"/>
        <v>129565.61857532432</v>
      </c>
      <c r="H24" s="22">
        <f t="shared" si="3"/>
        <v>139359.91290628081</v>
      </c>
      <c r="I24" s="22">
        <f t="shared" si="4"/>
        <v>124916.7844366105</v>
      </c>
      <c r="J24" s="42">
        <f t="shared" si="11"/>
        <v>3744.3103335514202</v>
      </c>
      <c r="K24" s="43">
        <f t="shared" si="12"/>
        <v>4000.7630499410752</v>
      </c>
      <c r="L24" s="44">
        <f t="shared" si="13"/>
        <v>3863.4057042250665</v>
      </c>
      <c r="M24" s="42">
        <f t="shared" si="14"/>
        <v>4755.2741236103038</v>
      </c>
      <c r="N24" s="43">
        <f t="shared" si="15"/>
        <v>6001.1445749116128</v>
      </c>
      <c r="O24" s="44">
        <f t="shared" si="16"/>
        <v>-3863.4057042250665</v>
      </c>
      <c r="P24" s="38"/>
      <c r="Q24" s="38"/>
      <c r="R24" s="38"/>
    </row>
    <row r="25" spans="1:18" x14ac:dyDescent="0.45">
      <c r="A25" s="9">
        <v>17</v>
      </c>
      <c r="B25" s="5">
        <v>43930</v>
      </c>
      <c r="C25" s="45">
        <v>1</v>
      </c>
      <c r="D25" s="55">
        <v>1.27</v>
      </c>
      <c r="E25" s="56">
        <v>1.5</v>
      </c>
      <c r="F25" s="57">
        <v>2</v>
      </c>
      <c r="G25" s="22">
        <f t="shared" si="2"/>
        <v>134502.06864304419</v>
      </c>
      <c r="H25" s="22">
        <f t="shared" si="3"/>
        <v>145631.10898706343</v>
      </c>
      <c r="I25" s="22">
        <f t="shared" si="4"/>
        <v>132411.79150280711</v>
      </c>
      <c r="J25" s="42">
        <f t="shared" si="11"/>
        <v>3886.9685572597296</v>
      </c>
      <c r="K25" s="43">
        <f t="shared" si="12"/>
        <v>4180.7973871884242</v>
      </c>
      <c r="L25" s="44">
        <f t="shared" si="13"/>
        <v>3747.5035330983146</v>
      </c>
      <c r="M25" s="42">
        <f t="shared" si="14"/>
        <v>4936.4500677198566</v>
      </c>
      <c r="N25" s="43">
        <f t="shared" si="15"/>
        <v>6271.1960807826363</v>
      </c>
      <c r="O25" s="44">
        <f t="shared" si="16"/>
        <v>7495.0070661966292</v>
      </c>
      <c r="P25" s="38"/>
      <c r="Q25" s="38"/>
      <c r="R25" s="38"/>
    </row>
    <row r="26" spans="1:18" x14ac:dyDescent="0.45">
      <c r="A26" s="9">
        <v>18</v>
      </c>
      <c r="B26" s="5">
        <v>43927</v>
      </c>
      <c r="C26" s="45">
        <v>2</v>
      </c>
      <c r="D26" s="55">
        <v>-1</v>
      </c>
      <c r="E26" s="56">
        <v>-1</v>
      </c>
      <c r="F26" s="57">
        <v>-1</v>
      </c>
      <c r="G26" s="22">
        <f t="shared" si="2"/>
        <v>130467.00658375287</v>
      </c>
      <c r="H26" s="22">
        <f t="shared" si="3"/>
        <v>141262.17571745152</v>
      </c>
      <c r="I26" s="22">
        <f t="shared" si="4"/>
        <v>128439.4377577229</v>
      </c>
      <c r="J26" s="42">
        <f t="shared" si="11"/>
        <v>4035.0620592913256</v>
      </c>
      <c r="K26" s="43">
        <f t="shared" si="12"/>
        <v>4368.9332696119027</v>
      </c>
      <c r="L26" s="44">
        <f t="shared" si="13"/>
        <v>3972.3537450842132</v>
      </c>
      <c r="M26" s="42">
        <f t="shared" si="14"/>
        <v>-4035.0620592913256</v>
      </c>
      <c r="N26" s="43">
        <f t="shared" si="15"/>
        <v>-4368.9332696119027</v>
      </c>
      <c r="O26" s="44">
        <f t="shared" si="16"/>
        <v>-3972.3537450842132</v>
      </c>
      <c r="P26" s="38"/>
      <c r="Q26" s="38"/>
      <c r="R26" s="38"/>
    </row>
    <row r="27" spans="1:18" x14ac:dyDescent="0.45">
      <c r="A27" s="9">
        <v>19</v>
      </c>
      <c r="B27" s="5">
        <v>43909</v>
      </c>
      <c r="C27" s="45">
        <v>2</v>
      </c>
      <c r="D27" s="55">
        <v>1.27</v>
      </c>
      <c r="E27" s="56">
        <v>1.5</v>
      </c>
      <c r="F27" s="57">
        <v>2</v>
      </c>
      <c r="G27" s="22">
        <f t="shared" si="2"/>
        <v>135437.79953459385</v>
      </c>
      <c r="H27" s="22">
        <f t="shared" si="3"/>
        <v>147618.97362473683</v>
      </c>
      <c r="I27" s="22">
        <f t="shared" si="4"/>
        <v>136145.80402318627</v>
      </c>
      <c r="J27" s="42">
        <f t="shared" si="11"/>
        <v>3914.0101975125858</v>
      </c>
      <c r="K27" s="43">
        <f t="shared" si="12"/>
        <v>4237.8652715235457</v>
      </c>
      <c r="L27" s="44">
        <f t="shared" si="13"/>
        <v>3853.1831327316868</v>
      </c>
      <c r="M27" s="42">
        <f t="shared" si="14"/>
        <v>4970.7929508409843</v>
      </c>
      <c r="N27" s="43">
        <f t="shared" si="15"/>
        <v>6356.7979072853186</v>
      </c>
      <c r="O27" s="44">
        <f t="shared" si="16"/>
        <v>7706.3662654633736</v>
      </c>
      <c r="P27" s="38"/>
      <c r="Q27" s="38"/>
      <c r="R27" s="38"/>
    </row>
    <row r="28" spans="1:18" x14ac:dyDescent="0.45">
      <c r="A28" s="9">
        <v>20</v>
      </c>
      <c r="B28" s="5">
        <v>43902</v>
      </c>
      <c r="C28" s="45">
        <v>2</v>
      </c>
      <c r="D28" s="55">
        <v>1.27</v>
      </c>
      <c r="E28" s="56">
        <v>1.5</v>
      </c>
      <c r="F28" s="82">
        <v>2</v>
      </c>
      <c r="G28" s="22">
        <f t="shared" si="2"/>
        <v>140597.97969686188</v>
      </c>
      <c r="H28" s="22">
        <f t="shared" si="3"/>
        <v>154261.82743784998</v>
      </c>
      <c r="I28" s="22">
        <f t="shared" si="4"/>
        <v>144314.55226457745</v>
      </c>
      <c r="J28" s="42">
        <f t="shared" si="11"/>
        <v>4063.1339860378157</v>
      </c>
      <c r="K28" s="43">
        <f t="shared" si="12"/>
        <v>4428.5692087421048</v>
      </c>
      <c r="L28" s="44">
        <f t="shared" si="13"/>
        <v>4084.3741206955879</v>
      </c>
      <c r="M28" s="42">
        <f t="shared" si="14"/>
        <v>5160.1801622680259</v>
      </c>
      <c r="N28" s="43">
        <f t="shared" si="15"/>
        <v>6642.8538131131572</v>
      </c>
      <c r="O28" s="44">
        <f t="shared" si="16"/>
        <v>8168.7482413911757</v>
      </c>
      <c r="P28" s="38"/>
      <c r="Q28" s="38"/>
      <c r="R28" s="38"/>
    </row>
    <row r="29" spans="1:18" x14ac:dyDescent="0.45">
      <c r="A29" s="9">
        <v>21</v>
      </c>
      <c r="B29" s="5">
        <v>43853</v>
      </c>
      <c r="C29" s="45">
        <v>2</v>
      </c>
      <c r="D29" s="55">
        <v>1.27</v>
      </c>
      <c r="E29" s="56">
        <v>1.5</v>
      </c>
      <c r="F29" s="82">
        <v>2</v>
      </c>
      <c r="G29" s="22">
        <f t="shared" si="2"/>
        <v>145954.76272331231</v>
      </c>
      <c r="H29" s="22">
        <f t="shared" si="3"/>
        <v>161203.60967255323</v>
      </c>
      <c r="I29" s="22">
        <f t="shared" si="4"/>
        <v>152973.42540045211</v>
      </c>
      <c r="J29" s="42">
        <f t="shared" si="11"/>
        <v>4217.9393909058563</v>
      </c>
      <c r="K29" s="43">
        <f t="shared" si="12"/>
        <v>4627.8548231354989</v>
      </c>
      <c r="L29" s="44">
        <f t="shared" si="13"/>
        <v>4329.4365679373232</v>
      </c>
      <c r="M29" s="42">
        <f t="shared" si="14"/>
        <v>5356.7830264504373</v>
      </c>
      <c r="N29" s="43">
        <f t="shared" si="15"/>
        <v>6941.7822347032488</v>
      </c>
      <c r="O29" s="44">
        <f t="shared" si="16"/>
        <v>8658.8731358746463</v>
      </c>
      <c r="P29" s="38"/>
      <c r="Q29" s="38"/>
      <c r="R29" s="38"/>
    </row>
    <row r="30" spans="1:18" x14ac:dyDescent="0.45">
      <c r="A30" s="9">
        <v>22</v>
      </c>
      <c r="B30" s="5">
        <v>43853</v>
      </c>
      <c r="C30" s="45">
        <v>2</v>
      </c>
      <c r="D30" s="55">
        <v>-1</v>
      </c>
      <c r="E30" s="56">
        <v>-1</v>
      </c>
      <c r="F30" s="57">
        <v>-1</v>
      </c>
      <c r="G30" s="22">
        <f t="shared" si="2"/>
        <v>141576.11984161293</v>
      </c>
      <c r="H30" s="22">
        <f t="shared" si="3"/>
        <v>156367.50138237662</v>
      </c>
      <c r="I30" s="22">
        <f t="shared" si="4"/>
        <v>148384.22263843854</v>
      </c>
      <c r="J30" s="42">
        <f t="shared" si="11"/>
        <v>4378.6428816993694</v>
      </c>
      <c r="K30" s="43">
        <f t="shared" si="12"/>
        <v>4836.1082901765967</v>
      </c>
      <c r="L30" s="44">
        <f t="shared" si="13"/>
        <v>4589.2027620135632</v>
      </c>
      <c r="M30" s="42">
        <f t="shared" si="14"/>
        <v>-4378.6428816993694</v>
      </c>
      <c r="N30" s="43">
        <f t="shared" si="15"/>
        <v>-4836.1082901765967</v>
      </c>
      <c r="O30" s="44">
        <f t="shared" si="16"/>
        <v>-4589.2027620135632</v>
      </c>
      <c r="P30" s="38"/>
      <c r="Q30" s="38"/>
      <c r="R30" s="38"/>
    </row>
    <row r="31" spans="1:18" x14ac:dyDescent="0.45">
      <c r="A31" s="9">
        <v>23</v>
      </c>
      <c r="B31" s="5">
        <v>43852</v>
      </c>
      <c r="C31" s="45">
        <v>2</v>
      </c>
      <c r="D31" s="55">
        <v>-1</v>
      </c>
      <c r="E31" s="56">
        <v>-1</v>
      </c>
      <c r="F31" s="57">
        <v>-1</v>
      </c>
      <c r="G31" s="22">
        <f t="shared" si="2"/>
        <v>137328.83624636455</v>
      </c>
      <c r="H31" s="22">
        <f t="shared" si="3"/>
        <v>151676.47634090533</v>
      </c>
      <c r="I31" s="22">
        <f t="shared" si="4"/>
        <v>143932.6959592854</v>
      </c>
      <c r="J31" s="42">
        <f t="shared" si="11"/>
        <v>4247.2835952483874</v>
      </c>
      <c r="K31" s="43">
        <f t="shared" si="12"/>
        <v>4691.0250414712982</v>
      </c>
      <c r="L31" s="44">
        <f t="shared" si="13"/>
        <v>4451.5266791531558</v>
      </c>
      <c r="M31" s="42">
        <f t="shared" si="14"/>
        <v>-4247.2835952483874</v>
      </c>
      <c r="N31" s="43">
        <f t="shared" si="15"/>
        <v>-4691.0250414712982</v>
      </c>
      <c r="O31" s="44">
        <f t="shared" si="16"/>
        <v>-4451.5266791531558</v>
      </c>
      <c r="P31" s="38"/>
      <c r="Q31" s="38"/>
      <c r="R31" s="38"/>
    </row>
    <row r="32" spans="1:18" x14ac:dyDescent="0.45">
      <c r="A32" s="9">
        <v>24</v>
      </c>
      <c r="B32" s="5">
        <v>43819</v>
      </c>
      <c r="C32" s="45">
        <v>2</v>
      </c>
      <c r="D32" s="55">
        <v>1.27</v>
      </c>
      <c r="E32" s="56">
        <v>1.5</v>
      </c>
      <c r="F32" s="82">
        <v>2</v>
      </c>
      <c r="G32" s="22">
        <f t="shared" si="2"/>
        <v>142561.06490735104</v>
      </c>
      <c r="H32" s="22">
        <f t="shared" si="3"/>
        <v>158501.91777624606</v>
      </c>
      <c r="I32" s="22">
        <f t="shared" si="4"/>
        <v>152568.65771684251</v>
      </c>
      <c r="J32" s="42">
        <f t="shared" si="11"/>
        <v>4119.8650873909364</v>
      </c>
      <c r="K32" s="43">
        <f t="shared" si="12"/>
        <v>4550.2942902271598</v>
      </c>
      <c r="L32" s="44">
        <f t="shared" si="13"/>
        <v>4317.9808787785614</v>
      </c>
      <c r="M32" s="42">
        <f t="shared" si="14"/>
        <v>5232.2286609864896</v>
      </c>
      <c r="N32" s="43">
        <f t="shared" si="15"/>
        <v>6825.4414353407392</v>
      </c>
      <c r="O32" s="44">
        <f t="shared" si="16"/>
        <v>8635.9617575571228</v>
      </c>
      <c r="P32" s="38"/>
      <c r="Q32" s="38"/>
      <c r="R32" s="38"/>
    </row>
    <row r="33" spans="1:18" x14ac:dyDescent="0.45">
      <c r="A33" s="9">
        <v>25</v>
      </c>
      <c r="B33" s="5">
        <v>43810</v>
      </c>
      <c r="C33" s="45">
        <v>1</v>
      </c>
      <c r="D33" s="55">
        <v>1.27</v>
      </c>
      <c r="E33" s="56">
        <v>1.5</v>
      </c>
      <c r="F33" s="82">
        <v>2</v>
      </c>
      <c r="G33" s="22">
        <f t="shared" si="2"/>
        <v>147992.64148032112</v>
      </c>
      <c r="H33" s="22">
        <f t="shared" si="3"/>
        <v>165634.50407617714</v>
      </c>
      <c r="I33" s="22">
        <f t="shared" si="4"/>
        <v>161722.77717985306</v>
      </c>
      <c r="J33" s="42">
        <f t="shared" si="11"/>
        <v>4276.8319472205312</v>
      </c>
      <c r="K33" s="43">
        <f t="shared" si="12"/>
        <v>4755.0575332873814</v>
      </c>
      <c r="L33" s="44">
        <f t="shared" si="13"/>
        <v>4577.0597315052755</v>
      </c>
      <c r="M33" s="42">
        <f t="shared" si="14"/>
        <v>5431.5765729700752</v>
      </c>
      <c r="N33" s="43">
        <f t="shared" si="15"/>
        <v>7132.5862999310721</v>
      </c>
      <c r="O33" s="44">
        <f t="shared" si="16"/>
        <v>9154.119463010551</v>
      </c>
      <c r="P33" s="38"/>
      <c r="Q33" s="38"/>
      <c r="R33" s="38"/>
    </row>
    <row r="34" spans="1:18" x14ac:dyDescent="0.45">
      <c r="A34" s="9">
        <v>26</v>
      </c>
      <c r="B34" s="5">
        <v>43783</v>
      </c>
      <c r="C34" s="45">
        <v>2</v>
      </c>
      <c r="D34" s="55">
        <v>-1</v>
      </c>
      <c r="E34" s="56">
        <v>-1</v>
      </c>
      <c r="F34" s="78">
        <v>-1</v>
      </c>
      <c r="G34" s="22">
        <f t="shared" si="2"/>
        <v>143552.86223591148</v>
      </c>
      <c r="H34" s="22">
        <f t="shared" si="3"/>
        <v>160665.46895389183</v>
      </c>
      <c r="I34" s="22">
        <f t="shared" si="4"/>
        <v>156871.09386445748</v>
      </c>
      <c r="J34" s="42">
        <f t="shared" si="11"/>
        <v>4439.7792444096331</v>
      </c>
      <c r="K34" s="43">
        <f t="shared" si="12"/>
        <v>4969.0351222853142</v>
      </c>
      <c r="L34" s="44">
        <f t="shared" si="13"/>
        <v>4851.6833153955913</v>
      </c>
      <c r="M34" s="42">
        <f t="shared" si="14"/>
        <v>-4439.7792444096331</v>
      </c>
      <c r="N34" s="43">
        <f t="shared" si="15"/>
        <v>-4969.0351222853142</v>
      </c>
      <c r="O34" s="44">
        <f t="shared" si="16"/>
        <v>-4851.6833153955913</v>
      </c>
      <c r="P34" s="38"/>
      <c r="Q34" s="38"/>
      <c r="R34" s="38"/>
    </row>
    <row r="35" spans="1:18" x14ac:dyDescent="0.45">
      <c r="A35" s="9">
        <v>27</v>
      </c>
      <c r="B35" s="5">
        <v>43783</v>
      </c>
      <c r="C35" s="45">
        <v>2</v>
      </c>
      <c r="D35" s="55">
        <v>1.27</v>
      </c>
      <c r="E35" s="56">
        <v>1.5</v>
      </c>
      <c r="F35" s="78">
        <v>-1</v>
      </c>
      <c r="G35" s="22">
        <f t="shared" si="2"/>
        <v>149022.22628709971</v>
      </c>
      <c r="H35" s="22">
        <f t="shared" si="3"/>
        <v>167895.41505681697</v>
      </c>
      <c r="I35" s="22">
        <f t="shared" si="4"/>
        <v>152164.96104852375</v>
      </c>
      <c r="J35" s="42">
        <f t="shared" si="11"/>
        <v>4306.5858670773441</v>
      </c>
      <c r="K35" s="43">
        <f t="shared" si="12"/>
        <v>4819.964068616755</v>
      </c>
      <c r="L35" s="44">
        <f t="shared" si="13"/>
        <v>4706.1328159337245</v>
      </c>
      <c r="M35" s="42">
        <f t="shared" si="14"/>
        <v>5469.3640511882268</v>
      </c>
      <c r="N35" s="43">
        <f t="shared" si="15"/>
        <v>7229.9461029251324</v>
      </c>
      <c r="O35" s="44">
        <f t="shared" si="16"/>
        <v>-4706.1328159337245</v>
      </c>
      <c r="P35" s="38"/>
      <c r="Q35" s="38"/>
      <c r="R35" s="38"/>
    </row>
    <row r="36" spans="1:18" x14ac:dyDescent="0.45">
      <c r="A36" s="9">
        <v>28</v>
      </c>
      <c r="B36" s="5">
        <v>43769</v>
      </c>
      <c r="C36" s="45">
        <v>1</v>
      </c>
      <c r="D36" s="55">
        <v>-1</v>
      </c>
      <c r="E36" s="56">
        <v>-1</v>
      </c>
      <c r="F36" s="57">
        <v>-1</v>
      </c>
      <c r="G36" s="22">
        <f t="shared" si="2"/>
        <v>144551.55949848672</v>
      </c>
      <c r="H36" s="22">
        <f t="shared" si="3"/>
        <v>162858.55260511246</v>
      </c>
      <c r="I36" s="22">
        <f t="shared" si="4"/>
        <v>147600.01221706803</v>
      </c>
      <c r="J36" s="42">
        <f t="shared" si="11"/>
        <v>4470.6667886129908</v>
      </c>
      <c r="K36" s="43">
        <f t="shared" si="12"/>
        <v>5036.8624517045091</v>
      </c>
      <c r="L36" s="44">
        <f t="shared" si="13"/>
        <v>4564.948831455712</v>
      </c>
      <c r="M36" s="42">
        <f t="shared" si="14"/>
        <v>-4470.6667886129908</v>
      </c>
      <c r="N36" s="43">
        <f t="shared" si="15"/>
        <v>-5036.8624517045091</v>
      </c>
      <c r="O36" s="44">
        <f t="shared" si="16"/>
        <v>-4564.948831455712</v>
      </c>
      <c r="P36" s="38"/>
      <c r="Q36" s="38"/>
      <c r="R36" s="38"/>
    </row>
    <row r="37" spans="1:18" x14ac:dyDescent="0.45">
      <c r="A37" s="9">
        <v>29</v>
      </c>
      <c r="B37" s="5">
        <v>43754</v>
      </c>
      <c r="C37" s="45">
        <v>1</v>
      </c>
      <c r="D37" s="55">
        <v>1.27</v>
      </c>
      <c r="E37" s="56">
        <v>1.5</v>
      </c>
      <c r="F37" s="57">
        <v>2</v>
      </c>
      <c r="G37" s="22">
        <f t="shared" si="2"/>
        <v>150058.97391537906</v>
      </c>
      <c r="H37" s="22">
        <f t="shared" si="3"/>
        <v>170187.18747234251</v>
      </c>
      <c r="I37" s="22">
        <f t="shared" si="4"/>
        <v>156456.01295009212</v>
      </c>
      <c r="J37" s="42">
        <f t="shared" si="11"/>
        <v>4336.5467849546012</v>
      </c>
      <c r="K37" s="43">
        <f t="shared" si="12"/>
        <v>4885.756578153374</v>
      </c>
      <c r="L37" s="44">
        <f t="shared" si="13"/>
        <v>4428.0003665120403</v>
      </c>
      <c r="M37" s="42">
        <f t="shared" si="14"/>
        <v>5507.414416892344</v>
      </c>
      <c r="N37" s="43">
        <f t="shared" si="15"/>
        <v>7328.634867230061</v>
      </c>
      <c r="O37" s="44">
        <f t="shared" si="16"/>
        <v>8856.0007330240805</v>
      </c>
      <c r="P37" s="38"/>
      <c r="Q37" s="38"/>
      <c r="R37" s="38"/>
    </row>
    <row r="38" spans="1:18" x14ac:dyDescent="0.45">
      <c r="A38" s="9">
        <v>30</v>
      </c>
      <c r="B38" s="5">
        <v>43752</v>
      </c>
      <c r="C38" s="45">
        <v>1</v>
      </c>
      <c r="D38" s="55">
        <v>-1</v>
      </c>
      <c r="E38" s="56">
        <v>-1</v>
      </c>
      <c r="F38" s="57">
        <v>-1</v>
      </c>
      <c r="G38" s="22">
        <f t="shared" si="2"/>
        <v>145557.20469791768</v>
      </c>
      <c r="H38" s="22">
        <f t="shared" si="3"/>
        <v>165081.57184817223</v>
      </c>
      <c r="I38" s="22">
        <f t="shared" si="4"/>
        <v>151762.33256158934</v>
      </c>
      <c r="J38" s="42">
        <f t="shared" si="11"/>
        <v>4501.7692174613712</v>
      </c>
      <c r="K38" s="43">
        <f t="shared" si="12"/>
        <v>5105.6156241702756</v>
      </c>
      <c r="L38" s="44">
        <f t="shared" si="13"/>
        <v>4693.680388502763</v>
      </c>
      <c r="M38" s="42">
        <f t="shared" si="14"/>
        <v>-4501.7692174613712</v>
      </c>
      <c r="N38" s="43">
        <f t="shared" si="15"/>
        <v>-5105.6156241702756</v>
      </c>
      <c r="O38" s="44">
        <f t="shared" si="16"/>
        <v>-4693.680388502763</v>
      </c>
      <c r="P38" s="38"/>
      <c r="Q38" s="38"/>
      <c r="R38" s="38"/>
    </row>
    <row r="39" spans="1:18" x14ac:dyDescent="0.45">
      <c r="A39" s="9">
        <v>31</v>
      </c>
      <c r="B39" s="5">
        <v>43741</v>
      </c>
      <c r="C39" s="45">
        <v>1</v>
      </c>
      <c r="D39" s="55">
        <v>1.27</v>
      </c>
      <c r="E39" s="58">
        <v>1.5</v>
      </c>
      <c r="F39" s="82">
        <v>2</v>
      </c>
      <c r="G39" s="22">
        <f t="shared" si="2"/>
        <v>151102.93419690835</v>
      </c>
      <c r="H39" s="22">
        <f t="shared" si="3"/>
        <v>172510.24258133999</v>
      </c>
      <c r="I39" s="22">
        <f t="shared" si="4"/>
        <v>160868.0725152847</v>
      </c>
      <c r="J39" s="42">
        <f t="shared" si="11"/>
        <v>4366.7161409375303</v>
      </c>
      <c r="K39" s="43">
        <f t="shared" si="12"/>
        <v>4952.4471554451666</v>
      </c>
      <c r="L39" s="44">
        <f t="shared" si="13"/>
        <v>4552.8699768476799</v>
      </c>
      <c r="M39" s="42">
        <f t="shared" si="14"/>
        <v>5545.7294989906632</v>
      </c>
      <c r="N39" s="43">
        <f t="shared" si="15"/>
        <v>7428.6707331677499</v>
      </c>
      <c r="O39" s="44">
        <f t="shared" si="16"/>
        <v>9105.7399536953599</v>
      </c>
      <c r="P39" s="38"/>
      <c r="Q39" s="38"/>
      <c r="R39" s="38"/>
    </row>
    <row r="40" spans="1:18" x14ac:dyDescent="0.45">
      <c r="A40" s="9">
        <v>32</v>
      </c>
      <c r="B40" s="5">
        <v>41556</v>
      </c>
      <c r="C40" s="45">
        <v>2</v>
      </c>
      <c r="D40" s="55">
        <v>1.27</v>
      </c>
      <c r="E40" s="56">
        <v>1.5</v>
      </c>
      <c r="F40" s="57">
        <v>2</v>
      </c>
      <c r="G40" s="22">
        <f t="shared" si="2"/>
        <v>156859.95598981055</v>
      </c>
      <c r="H40" s="22">
        <f t="shared" si="3"/>
        <v>180273.20349750028</v>
      </c>
      <c r="I40" s="22">
        <f t="shared" si="4"/>
        <v>170520.15686620178</v>
      </c>
      <c r="J40" s="42">
        <f t="shared" si="11"/>
        <v>4533.0880259072501</v>
      </c>
      <c r="K40" s="43">
        <f t="shared" si="12"/>
        <v>5175.3072774401999</v>
      </c>
      <c r="L40" s="44">
        <f t="shared" si="13"/>
        <v>4826.0421754585404</v>
      </c>
      <c r="M40" s="42">
        <f t="shared" si="14"/>
        <v>5757.0217929022074</v>
      </c>
      <c r="N40" s="43">
        <f t="shared" si="15"/>
        <v>7762.9609161603003</v>
      </c>
      <c r="O40" s="44">
        <f t="shared" si="16"/>
        <v>9652.0843509170809</v>
      </c>
      <c r="P40" s="38"/>
      <c r="Q40" s="38"/>
      <c r="R40" s="38"/>
    </row>
    <row r="41" spans="1:18" x14ac:dyDescent="0.45">
      <c r="A41" s="9">
        <v>33</v>
      </c>
      <c r="B41" s="5">
        <v>41547</v>
      </c>
      <c r="C41" s="45">
        <v>1</v>
      </c>
      <c r="D41" s="55">
        <v>1.27</v>
      </c>
      <c r="E41" s="56">
        <v>1.5</v>
      </c>
      <c r="F41" s="57">
        <v>2</v>
      </c>
      <c r="G41" s="22">
        <f t="shared" si="2"/>
        <v>162836.32031302233</v>
      </c>
      <c r="H41" s="22">
        <f t="shared" si="3"/>
        <v>188385.49765488779</v>
      </c>
      <c r="I41" s="22">
        <f t="shared" si="4"/>
        <v>180751.3662781739</v>
      </c>
      <c r="J41" s="42">
        <f t="shared" si="11"/>
        <v>4705.798679694316</v>
      </c>
      <c r="K41" s="43">
        <f t="shared" si="12"/>
        <v>5408.1961049250076</v>
      </c>
      <c r="L41" s="44">
        <f t="shared" si="13"/>
        <v>5115.604705986053</v>
      </c>
      <c r="M41" s="42">
        <f t="shared" si="14"/>
        <v>5976.3643232117811</v>
      </c>
      <c r="N41" s="43">
        <f t="shared" si="15"/>
        <v>8112.2941573875114</v>
      </c>
      <c r="O41" s="44">
        <f t="shared" si="16"/>
        <v>10231.209411972106</v>
      </c>
      <c r="P41" s="38"/>
      <c r="Q41" s="38"/>
      <c r="R41" s="38"/>
    </row>
    <row r="42" spans="1:18" x14ac:dyDescent="0.45">
      <c r="A42" s="9">
        <v>34</v>
      </c>
      <c r="B42" s="5">
        <v>41541</v>
      </c>
      <c r="C42" s="45">
        <v>2</v>
      </c>
      <c r="D42" s="55">
        <v>-1</v>
      </c>
      <c r="E42" s="58">
        <v>-1</v>
      </c>
      <c r="F42" s="78">
        <v>-1</v>
      </c>
      <c r="G42" s="22">
        <f t="shared" si="2"/>
        <v>157951.23070363165</v>
      </c>
      <c r="H42" s="22">
        <f t="shared" si="3"/>
        <v>182733.93272524115</v>
      </c>
      <c r="I42" s="22">
        <f t="shared" si="4"/>
        <v>175328.82528982867</v>
      </c>
      <c r="J42" s="42">
        <f t="shared" si="11"/>
        <v>4885.0896093906695</v>
      </c>
      <c r="K42" s="43">
        <f t="shared" si="12"/>
        <v>5651.5649296466336</v>
      </c>
      <c r="L42" s="44">
        <f t="shared" si="13"/>
        <v>5422.5409883452166</v>
      </c>
      <c r="M42" s="42">
        <f>IF(D42="","",J42*D42)</f>
        <v>-4885.0896093906695</v>
      </c>
      <c r="N42" s="43">
        <f t="shared" si="15"/>
        <v>-5651.5649296466336</v>
      </c>
      <c r="O42" s="44">
        <f t="shared" si="16"/>
        <v>-5422.5409883452166</v>
      </c>
      <c r="P42" s="38"/>
      <c r="Q42" s="38"/>
      <c r="R42" s="38"/>
    </row>
    <row r="43" spans="1:18" x14ac:dyDescent="0.45">
      <c r="A43" s="3">
        <v>35</v>
      </c>
      <c r="B43" s="5">
        <v>41500</v>
      </c>
      <c r="C43" s="45">
        <v>2</v>
      </c>
      <c r="D43" s="55">
        <v>-1</v>
      </c>
      <c r="E43" s="58">
        <v>-1</v>
      </c>
      <c r="F43" s="57">
        <v>-1</v>
      </c>
      <c r="G43" s="22">
        <f>IF(D43="","",G42+M43)</f>
        <v>153212.69378252269</v>
      </c>
      <c r="H43" s="22">
        <f t="shared" ref="H43:I43" si="17">IF(E43="","",H42+N43)</f>
        <v>177251.91474348391</v>
      </c>
      <c r="I43" s="22">
        <f t="shared" si="17"/>
        <v>170068.96053113381</v>
      </c>
      <c r="J43" s="42">
        <f t="shared" si="11"/>
        <v>4738.5369211089492</v>
      </c>
      <c r="K43" s="43">
        <f t="shared" si="12"/>
        <v>5482.0179817572343</v>
      </c>
      <c r="L43" s="44">
        <f t="shared" si="13"/>
        <v>5259.86475869486</v>
      </c>
      <c r="M43" s="42">
        <f t="shared" si="14"/>
        <v>-4738.5369211089492</v>
      </c>
      <c r="N43" s="43">
        <f t="shared" si="15"/>
        <v>-5482.0179817572343</v>
      </c>
      <c r="O43" s="44">
        <f t="shared" si="16"/>
        <v>-5259.86475869486</v>
      </c>
    </row>
    <row r="44" spans="1:18" x14ac:dyDescent="0.45">
      <c r="A44" s="9">
        <v>36</v>
      </c>
      <c r="B44" s="5">
        <v>41480</v>
      </c>
      <c r="C44" s="45">
        <v>1</v>
      </c>
      <c r="D44" s="55">
        <v>1.27</v>
      </c>
      <c r="E44" s="56">
        <v>1.5</v>
      </c>
      <c r="F44" s="57">
        <v>2</v>
      </c>
      <c r="G44" s="22">
        <f t="shared" ref="G44:G58" si="18">IF(D44="","",G43+M44)</f>
        <v>159050.09741563682</v>
      </c>
      <c r="H44" s="22">
        <f t="shared" ref="H44:H58" si="19">IF(E44="","",H43+N44)</f>
        <v>185228.2509069407</v>
      </c>
      <c r="I44" s="22">
        <f t="shared" ref="I44:I58" si="20">IF(F44="","",I43+O44)</f>
        <v>180273.09816300185</v>
      </c>
      <c r="J44" s="42">
        <f>IF(G43="","",G43*0.03)</f>
        <v>4596.380813475681</v>
      </c>
      <c r="K44" s="43">
        <f t="shared" si="12"/>
        <v>5317.5574423045173</v>
      </c>
      <c r="L44" s="44">
        <f t="shared" si="13"/>
        <v>5102.0688159340143</v>
      </c>
      <c r="M44" s="42">
        <f>IF(D44="","",J44*D44)</f>
        <v>5837.4036331141151</v>
      </c>
      <c r="N44" s="43">
        <f t="shared" si="15"/>
        <v>7976.3361634567755</v>
      </c>
      <c r="O44" s="44">
        <f t="shared" si="16"/>
        <v>10204.137631868029</v>
      </c>
    </row>
    <row r="45" spans="1:18" x14ac:dyDescent="0.45">
      <c r="A45" s="9">
        <v>37</v>
      </c>
      <c r="B45" s="5">
        <v>41478</v>
      </c>
      <c r="C45" s="45">
        <v>1</v>
      </c>
      <c r="D45" s="55">
        <v>1.27</v>
      </c>
      <c r="E45" s="56">
        <v>1.5</v>
      </c>
      <c r="F45" s="82">
        <v>2</v>
      </c>
      <c r="G45" s="22">
        <f t="shared" si="18"/>
        <v>165109.90612717258</v>
      </c>
      <c r="H45" s="22">
        <f t="shared" si="19"/>
        <v>193563.52219775302</v>
      </c>
      <c r="I45" s="22">
        <f t="shared" si="20"/>
        <v>191089.48405278195</v>
      </c>
      <c r="J45" s="42">
        <f t="shared" si="11"/>
        <v>4771.5029224691043</v>
      </c>
      <c r="K45" s="43">
        <f t="shared" si="12"/>
        <v>5556.8475272082205</v>
      </c>
      <c r="L45" s="44">
        <f t="shared" si="13"/>
        <v>5408.1929448900555</v>
      </c>
      <c r="M45" s="42">
        <f t="shared" si="14"/>
        <v>6059.808711535763</v>
      </c>
      <c r="N45" s="43">
        <f t="shared" si="15"/>
        <v>8335.2712908123303</v>
      </c>
      <c r="O45" s="44">
        <f t="shared" si="16"/>
        <v>10816.385889780111</v>
      </c>
    </row>
    <row r="46" spans="1:18" x14ac:dyDescent="0.45">
      <c r="A46" s="9">
        <v>38</v>
      </c>
      <c r="B46" s="5">
        <v>41442</v>
      </c>
      <c r="C46" s="45">
        <v>1</v>
      </c>
      <c r="D46" s="55">
        <v>1.27</v>
      </c>
      <c r="E46" s="56">
        <v>-1</v>
      </c>
      <c r="F46" s="57">
        <v>-1</v>
      </c>
      <c r="G46" s="22">
        <f t="shared" si="18"/>
        <v>171400.59355061786</v>
      </c>
      <c r="H46" s="22">
        <f t="shared" si="19"/>
        <v>187756.61653182041</v>
      </c>
      <c r="I46" s="22">
        <f t="shared" si="20"/>
        <v>185356.79953119849</v>
      </c>
      <c r="J46" s="42">
        <f t="shared" si="11"/>
        <v>4953.297183815177</v>
      </c>
      <c r="K46" s="43">
        <f t="shared" si="12"/>
        <v>5806.9056659325906</v>
      </c>
      <c r="L46" s="44">
        <f t="shared" si="13"/>
        <v>5732.6845215834583</v>
      </c>
      <c r="M46" s="42">
        <f t="shared" si="14"/>
        <v>6290.6874234452753</v>
      </c>
      <c r="N46" s="43">
        <f t="shared" si="15"/>
        <v>-5806.9056659325906</v>
      </c>
      <c r="O46" s="44">
        <f t="shared" si="16"/>
        <v>-5732.6845215834583</v>
      </c>
    </row>
    <row r="47" spans="1:18" x14ac:dyDescent="0.45">
      <c r="A47" s="9">
        <v>39</v>
      </c>
      <c r="B47" s="5">
        <v>41437</v>
      </c>
      <c r="C47" s="45">
        <v>1</v>
      </c>
      <c r="D47" s="55">
        <v>1.27</v>
      </c>
      <c r="E47" s="56">
        <v>1.5</v>
      </c>
      <c r="F47" s="57">
        <v>2</v>
      </c>
      <c r="G47" s="22">
        <f t="shared" si="18"/>
        <v>177930.9561648964</v>
      </c>
      <c r="H47" s="22">
        <f t="shared" si="19"/>
        <v>196205.66427575232</v>
      </c>
      <c r="I47" s="22">
        <f t="shared" si="20"/>
        <v>196478.20750307039</v>
      </c>
      <c r="J47" s="42">
        <f t="shared" si="11"/>
        <v>5142.0178065185355</v>
      </c>
      <c r="K47" s="43">
        <f t="shared" si="12"/>
        <v>5632.6984959546126</v>
      </c>
      <c r="L47" s="44">
        <f t="shared" si="13"/>
        <v>5560.7039859359547</v>
      </c>
      <c r="M47" s="42">
        <f t="shared" si="14"/>
        <v>6530.3626142785406</v>
      </c>
      <c r="N47" s="43">
        <f t="shared" si="15"/>
        <v>8449.0477439319184</v>
      </c>
      <c r="O47" s="44">
        <f t="shared" si="16"/>
        <v>11121.407971871909</v>
      </c>
    </row>
    <row r="48" spans="1:18" x14ac:dyDescent="0.45">
      <c r="A48" s="9">
        <v>40</v>
      </c>
      <c r="B48" s="5">
        <v>41429</v>
      </c>
      <c r="C48" s="45">
        <v>1</v>
      </c>
      <c r="D48" s="55">
        <v>1.27</v>
      </c>
      <c r="E48" s="56">
        <v>1.5</v>
      </c>
      <c r="F48" s="82">
        <v>2</v>
      </c>
      <c r="G48" s="22">
        <f t="shared" si="18"/>
        <v>184710.12559477895</v>
      </c>
      <c r="H48" s="22">
        <f t="shared" si="19"/>
        <v>205034.91916816117</v>
      </c>
      <c r="I48" s="22">
        <f t="shared" si="20"/>
        <v>208266.89995325461</v>
      </c>
      <c r="J48" s="42">
        <f t="shared" si="11"/>
        <v>5337.9286849468917</v>
      </c>
      <c r="K48" s="43">
        <f t="shared" si="12"/>
        <v>5886.1699282725695</v>
      </c>
      <c r="L48" s="44">
        <f t="shared" si="13"/>
        <v>5894.3462250921111</v>
      </c>
      <c r="M48" s="42">
        <f t="shared" si="14"/>
        <v>6779.1694298825523</v>
      </c>
      <c r="N48" s="43">
        <f t="shared" si="15"/>
        <v>8829.2548924088551</v>
      </c>
      <c r="O48" s="44">
        <f t="shared" si="16"/>
        <v>11788.692450184222</v>
      </c>
    </row>
    <row r="49" spans="1:16" x14ac:dyDescent="0.45">
      <c r="A49" s="9">
        <v>41</v>
      </c>
      <c r="B49" s="5">
        <v>41373</v>
      </c>
      <c r="C49" s="45">
        <v>1</v>
      </c>
      <c r="D49" s="55">
        <v>1.27</v>
      </c>
      <c r="E49" s="56">
        <v>1.5</v>
      </c>
      <c r="F49" s="82">
        <v>2</v>
      </c>
      <c r="G49" s="22">
        <f t="shared" si="18"/>
        <v>191747.58137994003</v>
      </c>
      <c r="H49" s="22">
        <f t="shared" si="19"/>
        <v>214261.49053072842</v>
      </c>
      <c r="I49" s="22">
        <f t="shared" si="20"/>
        <v>220762.9139504499</v>
      </c>
      <c r="J49" s="42">
        <f t="shared" si="11"/>
        <v>5541.3037678433684</v>
      </c>
      <c r="K49" s="43">
        <f t="shared" si="12"/>
        <v>6151.047575044835</v>
      </c>
      <c r="L49" s="44">
        <f t="shared" si="13"/>
        <v>6248.0069985976379</v>
      </c>
      <c r="M49" s="42">
        <f t="shared" si="14"/>
        <v>7037.455785161078</v>
      </c>
      <c r="N49" s="43">
        <f t="shared" si="15"/>
        <v>9226.5713625672524</v>
      </c>
      <c r="O49" s="44">
        <f t="shared" si="16"/>
        <v>12496.013997195276</v>
      </c>
      <c r="P49" t="s">
        <v>81</v>
      </c>
    </row>
    <row r="50" spans="1:16" x14ac:dyDescent="0.45">
      <c r="A50" s="9">
        <v>42</v>
      </c>
      <c r="B50" s="5">
        <v>41354</v>
      </c>
      <c r="C50" s="45">
        <v>2</v>
      </c>
      <c r="D50" s="55">
        <v>-1</v>
      </c>
      <c r="E50" s="56">
        <v>-1</v>
      </c>
      <c r="F50" s="57">
        <v>-1</v>
      </c>
      <c r="G50" s="22">
        <f t="shared" si="18"/>
        <v>185995.15393854183</v>
      </c>
      <c r="H50" s="22">
        <f t="shared" si="19"/>
        <v>207833.64581480657</v>
      </c>
      <c r="I50" s="22">
        <f t="shared" si="20"/>
        <v>214140.0265319364</v>
      </c>
      <c r="J50" s="42">
        <f t="shared" si="11"/>
        <v>5752.4274413982012</v>
      </c>
      <c r="K50" s="43">
        <f t="shared" si="12"/>
        <v>6427.8447159218522</v>
      </c>
      <c r="L50" s="44">
        <f t="shared" si="13"/>
        <v>6622.8874185134964</v>
      </c>
      <c r="M50" s="42">
        <f t="shared" si="14"/>
        <v>-5752.4274413982012</v>
      </c>
      <c r="N50" s="43">
        <f t="shared" si="15"/>
        <v>-6427.8447159218522</v>
      </c>
      <c r="O50" s="44">
        <f t="shared" si="16"/>
        <v>-6622.8874185134964</v>
      </c>
      <c r="P50" t="s">
        <v>80</v>
      </c>
    </row>
    <row r="51" spans="1:16" x14ac:dyDescent="0.45">
      <c r="A51" s="9">
        <v>43</v>
      </c>
      <c r="B51" s="5">
        <v>41305</v>
      </c>
      <c r="C51" s="45">
        <v>1</v>
      </c>
      <c r="D51" s="55">
        <v>1.27</v>
      </c>
      <c r="E51" s="56">
        <v>1.5</v>
      </c>
      <c r="F51" s="57">
        <v>2</v>
      </c>
      <c r="G51" s="22">
        <f t="shared" si="18"/>
        <v>193081.56930360026</v>
      </c>
      <c r="H51" s="22">
        <f t="shared" si="19"/>
        <v>217186.15987647287</v>
      </c>
      <c r="I51" s="22">
        <f t="shared" si="20"/>
        <v>226988.42812385259</v>
      </c>
      <c r="J51" s="42">
        <f t="shared" si="11"/>
        <v>5579.8546181562542</v>
      </c>
      <c r="K51" s="43">
        <f t="shared" si="12"/>
        <v>6235.0093744441965</v>
      </c>
      <c r="L51" s="44">
        <f t="shared" si="13"/>
        <v>6424.2007959580915</v>
      </c>
      <c r="M51" s="42">
        <f t="shared" si="14"/>
        <v>7086.4153650584431</v>
      </c>
      <c r="N51" s="43">
        <f t="shared" si="15"/>
        <v>9352.5140616662939</v>
      </c>
      <c r="O51" s="44">
        <f t="shared" si="16"/>
        <v>12848.401591916183</v>
      </c>
    </row>
    <row r="52" spans="1:16" x14ac:dyDescent="0.45">
      <c r="A52" s="9">
        <v>44</v>
      </c>
      <c r="B52" s="5">
        <v>41302</v>
      </c>
      <c r="C52" s="45">
        <v>1</v>
      </c>
      <c r="D52" s="55">
        <v>-1</v>
      </c>
      <c r="E52" s="56">
        <v>-1</v>
      </c>
      <c r="F52" s="57">
        <v>-1</v>
      </c>
      <c r="G52" s="22">
        <f t="shared" si="18"/>
        <v>187289.12222449225</v>
      </c>
      <c r="H52" s="22">
        <f t="shared" si="19"/>
        <v>210670.57508017868</v>
      </c>
      <c r="I52" s="22">
        <f t="shared" si="20"/>
        <v>220178.77528013702</v>
      </c>
      <c r="J52" s="42">
        <f t="shared" si="11"/>
        <v>5792.4470791080075</v>
      </c>
      <c r="K52" s="43">
        <f t="shared" si="12"/>
        <v>6515.5847962941862</v>
      </c>
      <c r="L52" s="44">
        <f t="shared" si="13"/>
        <v>6809.6528437155775</v>
      </c>
      <c r="M52" s="42">
        <f t="shared" si="14"/>
        <v>-5792.4470791080075</v>
      </c>
      <c r="N52" s="43">
        <f t="shared" si="15"/>
        <v>-6515.5847962941862</v>
      </c>
      <c r="O52" s="44">
        <f t="shared" si="16"/>
        <v>-6809.6528437155775</v>
      </c>
    </row>
    <row r="53" spans="1:16" x14ac:dyDescent="0.45">
      <c r="A53" s="9">
        <v>45</v>
      </c>
      <c r="B53" s="5">
        <v>41296</v>
      </c>
      <c r="C53" s="45">
        <v>2</v>
      </c>
      <c r="D53" s="55">
        <v>-1</v>
      </c>
      <c r="E53" s="56">
        <v>-1</v>
      </c>
      <c r="F53" s="57">
        <v>-1</v>
      </c>
      <c r="G53" s="22">
        <f t="shared" si="18"/>
        <v>181670.44855775748</v>
      </c>
      <c r="H53" s="22">
        <f t="shared" si="19"/>
        <v>204350.45782777332</v>
      </c>
      <c r="I53" s="22">
        <f t="shared" si="20"/>
        <v>213573.41202173292</v>
      </c>
      <c r="J53" s="42">
        <f t="shared" si="11"/>
        <v>5618.6736667347677</v>
      </c>
      <c r="K53" s="43">
        <f t="shared" si="12"/>
        <v>6320.11725240536</v>
      </c>
      <c r="L53" s="44">
        <f t="shared" si="13"/>
        <v>6605.3632584041106</v>
      </c>
      <c r="M53" s="42">
        <f t="shared" si="14"/>
        <v>-5618.6736667347677</v>
      </c>
      <c r="N53" s="43">
        <f t="shared" si="15"/>
        <v>-6320.11725240536</v>
      </c>
      <c r="O53" s="44">
        <f t="shared" si="16"/>
        <v>-6605.3632584041106</v>
      </c>
    </row>
    <row r="54" spans="1:16" x14ac:dyDescent="0.45">
      <c r="A54" s="9">
        <v>46</v>
      </c>
      <c r="B54" s="5">
        <v>41264</v>
      </c>
      <c r="C54" s="45">
        <v>2</v>
      </c>
      <c r="D54" s="55">
        <v>-1</v>
      </c>
      <c r="E54" s="56">
        <v>-1</v>
      </c>
      <c r="F54" s="57">
        <v>-1</v>
      </c>
      <c r="G54" s="22">
        <f t="shared" si="18"/>
        <v>176220.33510102477</v>
      </c>
      <c r="H54" s="22">
        <f t="shared" si="19"/>
        <v>198219.94409294013</v>
      </c>
      <c r="I54" s="22">
        <f t="shared" si="20"/>
        <v>207166.20966108094</v>
      </c>
      <c r="J54" s="42">
        <f t="shared" si="11"/>
        <v>5450.1134567327244</v>
      </c>
      <c r="K54" s="43">
        <f t="shared" si="12"/>
        <v>6130.5137348331991</v>
      </c>
      <c r="L54" s="44">
        <f t="shared" si="13"/>
        <v>6407.202360651987</v>
      </c>
      <c r="M54" s="42">
        <f t="shared" si="14"/>
        <v>-5450.1134567327244</v>
      </c>
      <c r="N54" s="43">
        <f t="shared" si="15"/>
        <v>-6130.5137348331991</v>
      </c>
      <c r="O54" s="44">
        <f t="shared" si="16"/>
        <v>-6407.202360651987</v>
      </c>
      <c r="P54" s="93" t="s">
        <v>83</v>
      </c>
    </row>
    <row r="55" spans="1:16" x14ac:dyDescent="0.45">
      <c r="A55" s="9">
        <v>47</v>
      </c>
      <c r="B55" s="5">
        <v>41261</v>
      </c>
      <c r="C55" s="45">
        <v>1</v>
      </c>
      <c r="D55" s="55">
        <v>1.27</v>
      </c>
      <c r="E55" s="56">
        <v>1.5</v>
      </c>
      <c r="F55" s="82">
        <v>2</v>
      </c>
      <c r="G55" s="22">
        <f t="shared" si="18"/>
        <v>182934.32986837381</v>
      </c>
      <c r="H55" s="22">
        <f t="shared" si="19"/>
        <v>207139.84157712242</v>
      </c>
      <c r="I55" s="22">
        <f t="shared" si="20"/>
        <v>219596.18224074581</v>
      </c>
      <c r="J55" s="42">
        <f t="shared" si="11"/>
        <v>5286.6100530307431</v>
      </c>
      <c r="K55" s="43">
        <f t="shared" si="12"/>
        <v>5946.5983227882034</v>
      </c>
      <c r="L55" s="44">
        <f t="shared" si="13"/>
        <v>6214.9862898324282</v>
      </c>
      <c r="M55" s="42">
        <f t="shared" si="14"/>
        <v>6713.9947673490442</v>
      </c>
      <c r="N55" s="43">
        <f t="shared" si="15"/>
        <v>8919.8974841823056</v>
      </c>
      <c r="O55" s="44">
        <f t="shared" si="16"/>
        <v>12429.972579664856</v>
      </c>
      <c r="P55" t="s">
        <v>82</v>
      </c>
    </row>
    <row r="56" spans="1:16" x14ac:dyDescent="0.45">
      <c r="A56" s="9">
        <v>48</v>
      </c>
      <c r="B56" s="5">
        <v>41257</v>
      </c>
      <c r="C56" s="45">
        <v>1</v>
      </c>
      <c r="D56" s="55">
        <v>1.27</v>
      </c>
      <c r="E56" s="56">
        <v>1.5</v>
      </c>
      <c r="F56" s="82">
        <v>2</v>
      </c>
      <c r="G56" s="22">
        <f t="shared" si="18"/>
        <v>189904.12783635885</v>
      </c>
      <c r="H56" s="22">
        <f t="shared" si="19"/>
        <v>216461.13444809293</v>
      </c>
      <c r="I56" s="22">
        <f t="shared" si="20"/>
        <v>232771.95317519055</v>
      </c>
      <c r="J56" s="42">
        <f t="shared" si="11"/>
        <v>5488.0298960512137</v>
      </c>
      <c r="K56" s="43">
        <f t="shared" si="12"/>
        <v>6214.1952473136726</v>
      </c>
      <c r="L56" s="44">
        <f t="shared" si="13"/>
        <v>6587.8854672223742</v>
      </c>
      <c r="M56" s="42">
        <f t="shared" si="14"/>
        <v>6969.7979679850414</v>
      </c>
      <c r="N56" s="43">
        <f t="shared" si="15"/>
        <v>9321.2928709705084</v>
      </c>
      <c r="O56" s="44">
        <f t="shared" si="16"/>
        <v>13175.770934444748</v>
      </c>
      <c r="P56" t="s">
        <v>82</v>
      </c>
    </row>
    <row r="57" spans="1:16" x14ac:dyDescent="0.45">
      <c r="A57" s="9">
        <v>49</v>
      </c>
      <c r="B57" s="5">
        <v>41228</v>
      </c>
      <c r="C57" s="45">
        <v>1</v>
      </c>
      <c r="D57" s="55">
        <v>1.27</v>
      </c>
      <c r="E57" s="56">
        <v>1.5</v>
      </c>
      <c r="F57" s="57">
        <v>2</v>
      </c>
      <c r="G57" s="22">
        <f t="shared" si="18"/>
        <v>197139.47510692413</v>
      </c>
      <c r="H57" s="22">
        <f t="shared" si="19"/>
        <v>226201.88549825712</v>
      </c>
      <c r="I57" s="22">
        <f t="shared" si="20"/>
        <v>246738.27036570199</v>
      </c>
      <c r="J57" s="42">
        <f t="shared" si="11"/>
        <v>5697.1238350907652</v>
      </c>
      <c r="K57" s="43">
        <f t="shared" si="12"/>
        <v>6493.8340334427876</v>
      </c>
      <c r="L57" s="44">
        <f t="shared" si="13"/>
        <v>6983.1585952557161</v>
      </c>
      <c r="M57" s="42">
        <f t="shared" si="14"/>
        <v>7235.3472705652721</v>
      </c>
      <c r="N57" s="43">
        <f t="shared" si="15"/>
        <v>9740.7510501641809</v>
      </c>
      <c r="O57" s="44">
        <f t="shared" si="16"/>
        <v>13966.317190511432</v>
      </c>
      <c r="P57" s="93" t="s">
        <v>84</v>
      </c>
    </row>
    <row r="58" spans="1:16" ht="18.600000000000001" thickBot="1" x14ac:dyDescent="0.5">
      <c r="A58" s="9">
        <v>50</v>
      </c>
      <c r="B58" s="6">
        <v>41177</v>
      </c>
      <c r="C58" s="49">
        <v>2</v>
      </c>
      <c r="D58" s="55">
        <v>1.27</v>
      </c>
      <c r="E58" s="56">
        <v>1.5</v>
      </c>
      <c r="F58" s="57">
        <v>2</v>
      </c>
      <c r="G58" s="22">
        <f t="shared" si="18"/>
        <v>204650.48910849795</v>
      </c>
      <c r="H58" s="22">
        <f t="shared" si="19"/>
        <v>236380.97034567868</v>
      </c>
      <c r="I58" s="22">
        <f t="shared" si="20"/>
        <v>261542.56658764411</v>
      </c>
      <c r="J58" s="42">
        <f t="shared" si="11"/>
        <v>5914.1842532077235</v>
      </c>
      <c r="K58" s="43">
        <f t="shared" si="12"/>
        <v>6786.056564947713</v>
      </c>
      <c r="L58" s="44">
        <f t="shared" si="13"/>
        <v>7402.1481109710594</v>
      </c>
      <c r="M58" s="42">
        <f t="shared" si="14"/>
        <v>7511.0140015738089</v>
      </c>
      <c r="N58" s="43">
        <f t="shared" si="15"/>
        <v>10179.084847421569</v>
      </c>
      <c r="O58" s="44">
        <f t="shared" si="16"/>
        <v>14804.296221942119</v>
      </c>
      <c r="P58" s="93" t="s">
        <v>85</v>
      </c>
    </row>
    <row r="59" spans="1:16" ht="18.600000000000001" thickBot="1" x14ac:dyDescent="0.5">
      <c r="A59" s="9"/>
      <c r="B59" s="99" t="s">
        <v>5</v>
      </c>
      <c r="C59" s="100"/>
      <c r="D59" s="7">
        <f>COUNTIF(D9:D58,1.27)</f>
        <v>33</v>
      </c>
      <c r="E59" s="7">
        <f>COUNTIF(E9:E58,1.5)</f>
        <v>32</v>
      </c>
      <c r="F59" s="8">
        <f>COUNTIF(F9:F58,2)</f>
        <v>28</v>
      </c>
      <c r="G59" s="68">
        <f>M59+G8</f>
        <v>204650.48910849792</v>
      </c>
      <c r="H59" s="69">
        <f>N59+H8</f>
        <v>236380.9703456788</v>
      </c>
      <c r="I59" s="70">
        <f>O59+I8</f>
        <v>261542.56658764411</v>
      </c>
      <c r="J59" s="65" t="s">
        <v>33</v>
      </c>
      <c r="K59" s="66">
        <f>B58-B9</f>
        <v>-3034</v>
      </c>
      <c r="L59" s="67" t="s">
        <v>34</v>
      </c>
      <c r="M59" s="79">
        <f>SUM(M9:M58)</f>
        <v>104650.48910849792</v>
      </c>
      <c r="N59" s="80">
        <f>SUM(N9:N58)</f>
        <v>136380.9703456788</v>
      </c>
      <c r="O59" s="81">
        <f>SUM(O9:O58)</f>
        <v>161542.56658764411</v>
      </c>
    </row>
    <row r="60" spans="1:16" ht="18.600000000000001" thickBot="1" x14ac:dyDescent="0.5">
      <c r="A60" s="9"/>
      <c r="B60" s="94" t="s">
        <v>6</v>
      </c>
      <c r="C60" s="95"/>
      <c r="D60" s="7">
        <f>COUNTIF(D9:D58,-1)</f>
        <v>17</v>
      </c>
      <c r="E60" s="7">
        <f>COUNTIF(E9:E58,-1)</f>
        <v>18</v>
      </c>
      <c r="F60" s="8">
        <f>COUNTIF(F9:F58,-1)</f>
        <v>22</v>
      </c>
      <c r="G60" s="96" t="s">
        <v>32</v>
      </c>
      <c r="H60" s="97"/>
      <c r="I60" s="98"/>
      <c r="J60" s="96" t="s">
        <v>35</v>
      </c>
      <c r="K60" s="97"/>
      <c r="L60" s="98"/>
      <c r="M60" s="9"/>
      <c r="N60" s="3"/>
      <c r="O60" s="4"/>
    </row>
    <row r="61" spans="1:16" ht="18.600000000000001" thickBot="1" x14ac:dyDescent="0.5">
      <c r="A61" s="9"/>
      <c r="B61" s="94" t="s">
        <v>37</v>
      </c>
      <c r="C61" s="95"/>
      <c r="D61" s="7">
        <f>COUNTIF(D9:D58,0)</f>
        <v>0</v>
      </c>
      <c r="E61" s="7">
        <f>COUNTIF(E9:E58,0)</f>
        <v>0</v>
      </c>
      <c r="F61" s="7">
        <f>COUNTIF(F9:F58,0)</f>
        <v>0</v>
      </c>
      <c r="G61" s="74">
        <f>G59/G8</f>
        <v>2.0465048910849792</v>
      </c>
      <c r="H61" s="75">
        <f t="shared" ref="H61" si="21">H59/H8</f>
        <v>2.3638097034567878</v>
      </c>
      <c r="I61" s="76">
        <f>I59/I8</f>
        <v>2.6154256658764412</v>
      </c>
      <c r="J61" s="63">
        <f>(G61-100%)*30/K59</f>
        <v>-1.0347774137293797E-2</v>
      </c>
      <c r="K61" s="63">
        <f>(H61-100%)*30/K59</f>
        <v>-1.3485264042090848E-2</v>
      </c>
      <c r="L61" s="64">
        <f>(I61-100%)*30/K59</f>
        <v>-1.5973226755535017E-2</v>
      </c>
      <c r="M61" s="10"/>
      <c r="N61" s="2"/>
      <c r="O61" s="11"/>
    </row>
    <row r="62" spans="1:16" ht="18.600000000000001" thickBot="1" x14ac:dyDescent="0.5">
      <c r="A62" s="3"/>
      <c r="B62" s="96" t="s">
        <v>4</v>
      </c>
      <c r="C62" s="97"/>
      <c r="D62" s="77">
        <f t="shared" ref="D62:E62" si="22">D59/(D59+D60+D61)</f>
        <v>0.66</v>
      </c>
      <c r="E62" s="72">
        <f t="shared" si="22"/>
        <v>0.64</v>
      </c>
      <c r="F62" s="73">
        <f>F59/(F59+F60+F61)</f>
        <v>0.56000000000000005</v>
      </c>
    </row>
    <row r="64" spans="1:16" x14ac:dyDescent="0.45">
      <c r="D64" s="71"/>
      <c r="E64" s="71"/>
      <c r="F64" s="71"/>
    </row>
  </sheetData>
  <mergeCells count="11">
    <mergeCell ref="B62:C62"/>
    <mergeCell ref="B61:C61"/>
    <mergeCell ref="J8:L8"/>
    <mergeCell ref="J6:L6"/>
    <mergeCell ref="M6:O6"/>
    <mergeCell ref="G6:I6"/>
    <mergeCell ref="M8:O8"/>
    <mergeCell ref="B59:C59"/>
    <mergeCell ref="B60:C60"/>
    <mergeCell ref="G60:I60"/>
    <mergeCell ref="J60:L60"/>
  </mergeCells>
  <phoneticPr fontId="1"/>
  <pageMargins left="0.7" right="0.7" top="0.75" bottom="0.75" header="0.3" footer="0.3"/>
  <pageSetup paperSize="9" orientation="portrait" horizontalDpi="4294967293"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5374D-AFF4-49B7-8A28-F8EF397447D5}">
  <sheetPr>
    <tabColor theme="8" tint="0.39997558519241921"/>
  </sheetPr>
  <dimension ref="A1"/>
  <sheetViews>
    <sheetView zoomScale="68" zoomScaleNormal="68" workbookViewId="0">
      <selection activeCell="A609" sqref="A609"/>
    </sheetView>
  </sheetViews>
  <sheetFormatPr defaultRowHeight="18" x14ac:dyDescent="0.45"/>
  <sheetData/>
  <phoneticPr fontId="1"/>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2FB68-6577-42C2-BCB2-E8DCE62A89FF}">
  <sheetPr>
    <tabColor theme="8" tint="0.39997558519241921"/>
  </sheetPr>
  <dimension ref="A1:J29"/>
  <sheetViews>
    <sheetView zoomScale="145" zoomScaleSheetLayoutView="100" workbookViewId="0">
      <selection activeCell="A33" sqref="A33"/>
    </sheetView>
  </sheetViews>
  <sheetFormatPr defaultColWidth="8.09765625" defaultRowHeight="13.2" x14ac:dyDescent="0.45"/>
  <cols>
    <col min="1" max="16384" width="8.09765625" style="50"/>
  </cols>
  <sheetData>
    <row r="1" spans="1:10" x14ac:dyDescent="0.45">
      <c r="A1" s="50" t="s">
        <v>28</v>
      </c>
    </row>
    <row r="2" spans="1:10" x14ac:dyDescent="0.45">
      <c r="A2" s="104" t="s">
        <v>86</v>
      </c>
      <c r="B2" s="105"/>
      <c r="C2" s="105"/>
      <c r="D2" s="105"/>
      <c r="E2" s="105"/>
      <c r="F2" s="105"/>
      <c r="G2" s="105"/>
      <c r="H2" s="105"/>
      <c r="I2" s="105"/>
      <c r="J2" s="105"/>
    </row>
    <row r="3" spans="1:10" x14ac:dyDescent="0.45">
      <c r="A3" s="105"/>
      <c r="B3" s="105"/>
      <c r="C3" s="105"/>
      <c r="D3" s="105"/>
      <c r="E3" s="105"/>
      <c r="F3" s="105"/>
      <c r="G3" s="105"/>
      <c r="H3" s="105"/>
      <c r="I3" s="105"/>
      <c r="J3" s="105"/>
    </row>
    <row r="4" spans="1:10" x14ac:dyDescent="0.45">
      <c r="A4" s="105"/>
      <c r="B4" s="105"/>
      <c r="C4" s="105"/>
      <c r="D4" s="105"/>
      <c r="E4" s="105"/>
      <c r="F4" s="105"/>
      <c r="G4" s="105"/>
      <c r="H4" s="105"/>
      <c r="I4" s="105"/>
      <c r="J4" s="105"/>
    </row>
    <row r="5" spans="1:10" x14ac:dyDescent="0.45">
      <c r="A5" s="105"/>
      <c r="B5" s="105"/>
      <c r="C5" s="105"/>
      <c r="D5" s="105"/>
      <c r="E5" s="105"/>
      <c r="F5" s="105"/>
      <c r="G5" s="105"/>
      <c r="H5" s="105"/>
      <c r="I5" s="105"/>
      <c r="J5" s="105"/>
    </row>
    <row r="6" spans="1:10" x14ac:dyDescent="0.45">
      <c r="A6" s="105"/>
      <c r="B6" s="105"/>
      <c r="C6" s="105"/>
      <c r="D6" s="105"/>
      <c r="E6" s="105"/>
      <c r="F6" s="105"/>
      <c r="G6" s="105"/>
      <c r="H6" s="105"/>
      <c r="I6" s="105"/>
      <c r="J6" s="105"/>
    </row>
    <row r="7" spans="1:10" x14ac:dyDescent="0.45">
      <c r="A7" s="105"/>
      <c r="B7" s="105"/>
      <c r="C7" s="105"/>
      <c r="D7" s="105"/>
      <c r="E7" s="105"/>
      <c r="F7" s="105"/>
      <c r="G7" s="105"/>
      <c r="H7" s="105"/>
      <c r="I7" s="105"/>
      <c r="J7" s="105"/>
    </row>
    <row r="8" spans="1:10" x14ac:dyDescent="0.45">
      <c r="A8" s="105"/>
      <c r="B8" s="105"/>
      <c r="C8" s="105"/>
      <c r="D8" s="105"/>
      <c r="E8" s="105"/>
      <c r="F8" s="105"/>
      <c r="G8" s="105"/>
      <c r="H8" s="105"/>
      <c r="I8" s="105"/>
      <c r="J8" s="105"/>
    </row>
    <row r="9" spans="1:10" x14ac:dyDescent="0.45">
      <c r="A9" s="105"/>
      <c r="B9" s="105"/>
      <c r="C9" s="105"/>
      <c r="D9" s="105"/>
      <c r="E9" s="105"/>
      <c r="F9" s="105"/>
      <c r="G9" s="105"/>
      <c r="H9" s="105"/>
      <c r="I9" s="105"/>
      <c r="J9" s="105"/>
    </row>
    <row r="11" spans="1:10" x14ac:dyDescent="0.45">
      <c r="A11" s="50" t="s">
        <v>29</v>
      </c>
    </row>
    <row r="12" spans="1:10" x14ac:dyDescent="0.45">
      <c r="A12" s="106" t="s">
        <v>88</v>
      </c>
      <c r="B12" s="107"/>
      <c r="C12" s="107"/>
      <c r="D12" s="107"/>
      <c r="E12" s="107"/>
      <c r="F12" s="107"/>
      <c r="G12" s="107"/>
      <c r="H12" s="107"/>
      <c r="I12" s="107"/>
      <c r="J12" s="107"/>
    </row>
    <row r="13" spans="1:10" x14ac:dyDescent="0.45">
      <c r="A13" s="107"/>
      <c r="B13" s="107"/>
      <c r="C13" s="107"/>
      <c r="D13" s="107"/>
      <c r="E13" s="107"/>
      <c r="F13" s="107"/>
      <c r="G13" s="107"/>
      <c r="H13" s="107"/>
      <c r="I13" s="107"/>
      <c r="J13" s="107"/>
    </row>
    <row r="14" spans="1:10" x14ac:dyDescent="0.45">
      <c r="A14" s="107"/>
      <c r="B14" s="107"/>
      <c r="C14" s="107"/>
      <c r="D14" s="107"/>
      <c r="E14" s="107"/>
      <c r="F14" s="107"/>
      <c r="G14" s="107"/>
      <c r="H14" s="107"/>
      <c r="I14" s="107"/>
      <c r="J14" s="107"/>
    </row>
    <row r="15" spans="1:10" x14ac:dyDescent="0.45">
      <c r="A15" s="107"/>
      <c r="B15" s="107"/>
      <c r="C15" s="107"/>
      <c r="D15" s="107"/>
      <c r="E15" s="107"/>
      <c r="F15" s="107"/>
      <c r="G15" s="107"/>
      <c r="H15" s="107"/>
      <c r="I15" s="107"/>
      <c r="J15" s="107"/>
    </row>
    <row r="16" spans="1:10" x14ac:dyDescent="0.45">
      <c r="A16" s="107"/>
      <c r="B16" s="107"/>
      <c r="C16" s="107"/>
      <c r="D16" s="107"/>
      <c r="E16" s="107"/>
      <c r="F16" s="107"/>
      <c r="G16" s="107"/>
      <c r="H16" s="107"/>
      <c r="I16" s="107"/>
      <c r="J16" s="107"/>
    </row>
    <row r="17" spans="1:10" x14ac:dyDescent="0.45">
      <c r="A17" s="107"/>
      <c r="B17" s="107"/>
      <c r="C17" s="107"/>
      <c r="D17" s="107"/>
      <c r="E17" s="107"/>
      <c r="F17" s="107"/>
      <c r="G17" s="107"/>
      <c r="H17" s="107"/>
      <c r="I17" s="107"/>
      <c r="J17" s="107"/>
    </row>
    <row r="18" spans="1:10" x14ac:dyDescent="0.45">
      <c r="A18" s="107"/>
      <c r="B18" s="107"/>
      <c r="C18" s="107"/>
      <c r="D18" s="107"/>
      <c r="E18" s="107"/>
      <c r="F18" s="107"/>
      <c r="G18" s="107"/>
      <c r="H18" s="107"/>
      <c r="I18" s="107"/>
      <c r="J18" s="107"/>
    </row>
    <row r="19" spans="1:10" x14ac:dyDescent="0.45">
      <c r="A19" s="107"/>
      <c r="B19" s="107"/>
      <c r="C19" s="107"/>
      <c r="D19" s="107"/>
      <c r="E19" s="107"/>
      <c r="F19" s="107"/>
      <c r="G19" s="107"/>
      <c r="H19" s="107"/>
      <c r="I19" s="107"/>
      <c r="J19" s="107"/>
    </row>
    <row r="21" spans="1:10" x14ac:dyDescent="0.45">
      <c r="A21" s="50" t="s">
        <v>30</v>
      </c>
    </row>
    <row r="22" spans="1:10" x14ac:dyDescent="0.45">
      <c r="A22" s="106" t="s">
        <v>87</v>
      </c>
      <c r="B22" s="106"/>
      <c r="C22" s="106"/>
      <c r="D22" s="106"/>
      <c r="E22" s="106"/>
      <c r="F22" s="106"/>
      <c r="G22" s="106"/>
      <c r="H22" s="106"/>
      <c r="I22" s="106"/>
      <c r="J22" s="106"/>
    </row>
    <row r="23" spans="1:10" x14ac:dyDescent="0.45">
      <c r="A23" s="106"/>
      <c r="B23" s="106"/>
      <c r="C23" s="106"/>
      <c r="D23" s="106"/>
      <c r="E23" s="106"/>
      <c r="F23" s="106"/>
      <c r="G23" s="106"/>
      <c r="H23" s="106"/>
      <c r="I23" s="106"/>
      <c r="J23" s="106"/>
    </row>
    <row r="24" spans="1:10" x14ac:dyDescent="0.45">
      <c r="A24" s="106"/>
      <c r="B24" s="106"/>
      <c r="C24" s="106"/>
      <c r="D24" s="106"/>
      <c r="E24" s="106"/>
      <c r="F24" s="106"/>
      <c r="G24" s="106"/>
      <c r="H24" s="106"/>
      <c r="I24" s="106"/>
      <c r="J24" s="106"/>
    </row>
    <row r="25" spans="1:10" x14ac:dyDescent="0.45">
      <c r="A25" s="106"/>
      <c r="B25" s="106"/>
      <c r="C25" s="106"/>
      <c r="D25" s="106"/>
      <c r="E25" s="106"/>
      <c r="F25" s="106"/>
      <c r="G25" s="106"/>
      <c r="H25" s="106"/>
      <c r="I25" s="106"/>
      <c r="J25" s="106"/>
    </row>
    <row r="26" spans="1:10" x14ac:dyDescent="0.45">
      <c r="A26" s="106"/>
      <c r="B26" s="106"/>
      <c r="C26" s="106"/>
      <c r="D26" s="106"/>
      <c r="E26" s="106"/>
      <c r="F26" s="106"/>
      <c r="G26" s="106"/>
      <c r="H26" s="106"/>
      <c r="I26" s="106"/>
      <c r="J26" s="106"/>
    </row>
    <row r="27" spans="1:10" x14ac:dyDescent="0.45">
      <c r="A27" s="106"/>
      <c r="B27" s="106"/>
      <c r="C27" s="106"/>
      <c r="D27" s="106"/>
      <c r="E27" s="106"/>
      <c r="F27" s="106"/>
      <c r="G27" s="106"/>
      <c r="H27" s="106"/>
      <c r="I27" s="106"/>
      <c r="J27" s="106"/>
    </row>
    <row r="28" spans="1:10" x14ac:dyDescent="0.45">
      <c r="A28" s="106"/>
      <c r="B28" s="106"/>
      <c r="C28" s="106"/>
      <c r="D28" s="106"/>
      <c r="E28" s="106"/>
      <c r="F28" s="106"/>
      <c r="G28" s="106"/>
      <c r="H28" s="106"/>
      <c r="I28" s="106"/>
      <c r="J28" s="106"/>
    </row>
    <row r="29" spans="1:10" x14ac:dyDescent="0.45">
      <c r="A29" s="106"/>
      <c r="B29" s="106"/>
      <c r="C29" s="106"/>
      <c r="D29" s="106"/>
      <c r="E29" s="106"/>
      <c r="F29" s="106"/>
      <c r="G29" s="106"/>
      <c r="H29" s="106"/>
      <c r="I29" s="106"/>
      <c r="J29" s="106"/>
    </row>
  </sheetData>
  <mergeCells count="3">
    <mergeCell ref="A2:J9"/>
    <mergeCell ref="A12:J19"/>
    <mergeCell ref="A22:J29"/>
  </mergeCells>
  <phoneticPr fontId="1"/>
  <pageMargins left="0.75" right="0.75" top="1" bottom="1" header="0.51111111111111107" footer="0.51111111111111107"/>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B3BF9-1866-4096-B1A7-C893A8C35C71}">
  <sheetPr>
    <tabColor rgb="FFFF99FF"/>
  </sheetPr>
  <dimension ref="A1:R64"/>
  <sheetViews>
    <sheetView zoomScaleNormal="100" workbookViewId="0">
      <pane xSplit="1" ySplit="8" topLeftCell="B51" activePane="bottomRight" state="frozen"/>
      <selection pane="topRight" activeCell="B1" sqref="B1"/>
      <selection pane="bottomLeft" activeCell="A9" sqref="A9"/>
      <selection pane="bottomRight" activeCell="O61" sqref="O61"/>
    </sheetView>
  </sheetViews>
  <sheetFormatPr defaultRowHeight="18" x14ac:dyDescent="0.45"/>
  <cols>
    <col min="1" max="1" width="4.8984375" customWidth="1"/>
    <col min="2" max="2" width="12" customWidth="1"/>
    <col min="3" max="3" width="10.59765625" customWidth="1"/>
    <col min="4" max="6" width="8.19921875" customWidth="1"/>
    <col min="7" max="7" width="9.8984375" customWidth="1"/>
    <col min="10" max="15" width="7.69921875" customWidth="1"/>
  </cols>
  <sheetData>
    <row r="1" spans="1:18" x14ac:dyDescent="0.45">
      <c r="A1" s="1" t="s">
        <v>7</v>
      </c>
      <c r="C1" t="s">
        <v>9</v>
      </c>
    </row>
    <row r="2" spans="1:18" x14ac:dyDescent="0.45">
      <c r="A2" s="1" t="s">
        <v>8</v>
      </c>
      <c r="C2" s="90" t="s">
        <v>38</v>
      </c>
    </row>
    <row r="3" spans="1:18" x14ac:dyDescent="0.45">
      <c r="A3" s="1" t="s">
        <v>11</v>
      </c>
      <c r="C3" s="29">
        <v>100000</v>
      </c>
    </row>
    <row r="4" spans="1:18" x14ac:dyDescent="0.45">
      <c r="A4" s="1" t="s">
        <v>12</v>
      </c>
      <c r="C4" s="29" t="s">
        <v>14</v>
      </c>
    </row>
    <row r="5" spans="1:18" ht="18.600000000000001" thickBot="1" x14ac:dyDescent="0.5">
      <c r="A5" s="1" t="s">
        <v>13</v>
      </c>
      <c r="C5" s="29" t="s">
        <v>36</v>
      </c>
    </row>
    <row r="6" spans="1:18" ht="18.600000000000001" thickBot="1" x14ac:dyDescent="0.5">
      <c r="A6" s="24" t="s">
        <v>0</v>
      </c>
      <c r="B6" s="24" t="s">
        <v>1</v>
      </c>
      <c r="C6" s="24" t="s">
        <v>1</v>
      </c>
      <c r="D6" s="46" t="s">
        <v>27</v>
      </c>
      <c r="E6" s="25"/>
      <c r="F6" s="26"/>
      <c r="G6" s="96" t="s">
        <v>3</v>
      </c>
      <c r="H6" s="97"/>
      <c r="I6" s="98"/>
      <c r="J6" s="96" t="s">
        <v>25</v>
      </c>
      <c r="K6" s="97"/>
      <c r="L6" s="98"/>
      <c r="M6" s="96" t="s">
        <v>26</v>
      </c>
      <c r="N6" s="97"/>
      <c r="O6" s="98"/>
    </row>
    <row r="7" spans="1:18" ht="18.600000000000001" thickBot="1" x14ac:dyDescent="0.5">
      <c r="A7" s="27"/>
      <c r="B7" s="27" t="s">
        <v>2</v>
      </c>
      <c r="C7" s="62" t="s">
        <v>31</v>
      </c>
      <c r="D7" s="13">
        <v>1.27</v>
      </c>
      <c r="E7" s="14">
        <v>1.5</v>
      </c>
      <c r="F7" s="15">
        <v>2</v>
      </c>
      <c r="G7" s="13">
        <v>1.27</v>
      </c>
      <c r="H7" s="14">
        <v>1.5</v>
      </c>
      <c r="I7" s="15">
        <v>2</v>
      </c>
      <c r="J7" s="13">
        <v>1.27</v>
      </c>
      <c r="K7" s="14">
        <v>1.5</v>
      </c>
      <c r="L7" s="15">
        <v>2</v>
      </c>
      <c r="M7" s="13">
        <v>1.27</v>
      </c>
      <c r="N7" s="14">
        <v>1.5</v>
      </c>
      <c r="O7" s="15">
        <v>2</v>
      </c>
    </row>
    <row r="8" spans="1:18" ht="18.600000000000001" thickBot="1" x14ac:dyDescent="0.5">
      <c r="A8" s="28" t="s">
        <v>10</v>
      </c>
      <c r="B8" s="12"/>
      <c r="C8" s="47"/>
      <c r="D8" s="17"/>
      <c r="E8" s="16"/>
      <c r="F8" s="18"/>
      <c r="G8" s="19">
        <f>C3</f>
        <v>100000</v>
      </c>
      <c r="H8" s="20">
        <f>C3</f>
        <v>100000</v>
      </c>
      <c r="I8" s="21">
        <f>C3</f>
        <v>100000</v>
      </c>
      <c r="J8" s="101" t="s">
        <v>25</v>
      </c>
      <c r="K8" s="102"/>
      <c r="L8" s="103"/>
      <c r="M8" s="101"/>
      <c r="N8" s="102"/>
      <c r="O8" s="103"/>
    </row>
    <row r="9" spans="1:18" x14ac:dyDescent="0.45">
      <c r="A9" s="9">
        <v>1</v>
      </c>
      <c r="B9" s="23">
        <v>44228</v>
      </c>
      <c r="C9" s="48">
        <v>2</v>
      </c>
      <c r="D9" s="52">
        <v>-1</v>
      </c>
      <c r="E9" s="53">
        <v>-1</v>
      </c>
      <c r="F9" s="54">
        <v>-1</v>
      </c>
      <c r="G9" s="22">
        <f>IF(D9="","",G8+M9)</f>
        <v>97000</v>
      </c>
      <c r="H9" s="22">
        <f t="shared" ref="H9:I24" si="0">IF(E9="","",H8+N9)</f>
        <v>97000</v>
      </c>
      <c r="I9" s="22">
        <f t="shared" si="0"/>
        <v>97000</v>
      </c>
      <c r="J9" s="39">
        <f>IF(G8="","",G8*0.03)</f>
        <v>3000</v>
      </c>
      <c r="K9" s="40">
        <f>IF(H8="","",H8*0.03)</f>
        <v>3000</v>
      </c>
      <c r="L9" s="41">
        <f>IF(I8="","",I8*0.03)</f>
        <v>3000</v>
      </c>
      <c r="M9" s="39">
        <f>IF(D9="","",J9*D9)</f>
        <v>-3000</v>
      </c>
      <c r="N9" s="40">
        <f>IF(E9="","",K9*E9)</f>
        <v>-3000</v>
      </c>
      <c r="O9" s="41">
        <f>IF(F9="","",L9*F9)</f>
        <v>-3000</v>
      </c>
      <c r="P9" s="38"/>
      <c r="Q9" s="38"/>
      <c r="R9" s="38"/>
    </row>
    <row r="10" spans="1:18" x14ac:dyDescent="0.45">
      <c r="A10" s="9">
        <v>2</v>
      </c>
      <c r="B10" s="5">
        <v>44228</v>
      </c>
      <c r="C10" s="45">
        <v>2</v>
      </c>
      <c r="D10" s="55">
        <v>1.27</v>
      </c>
      <c r="E10" s="56">
        <v>1.5</v>
      </c>
      <c r="F10" s="82">
        <v>2</v>
      </c>
      <c r="G10" s="22">
        <f t="shared" ref="G10:I25" si="1">IF(D10="","",G9+M10)</f>
        <v>100695.7</v>
      </c>
      <c r="H10" s="22">
        <f t="shared" si="0"/>
        <v>101365</v>
      </c>
      <c r="I10" s="22">
        <f t="shared" si="0"/>
        <v>102820</v>
      </c>
      <c r="J10" s="42">
        <f t="shared" ref="J10:L25" si="2">IF(G9="","",G9*0.03)</f>
        <v>2910</v>
      </c>
      <c r="K10" s="43">
        <f t="shared" si="2"/>
        <v>2910</v>
      </c>
      <c r="L10" s="44">
        <f t="shared" si="2"/>
        <v>2910</v>
      </c>
      <c r="M10" s="42">
        <f t="shared" ref="M10:O25" si="3">IF(D10="","",J10*D10)</f>
        <v>3695.7000000000003</v>
      </c>
      <c r="N10" s="43">
        <f t="shared" si="3"/>
        <v>4365</v>
      </c>
      <c r="O10" s="44">
        <f t="shared" si="3"/>
        <v>5820</v>
      </c>
      <c r="P10" s="38"/>
      <c r="Q10" s="38"/>
      <c r="R10" s="38"/>
    </row>
    <row r="11" spans="1:18" x14ac:dyDescent="0.45">
      <c r="A11" s="9">
        <v>3</v>
      </c>
      <c r="B11" s="5">
        <v>44224</v>
      </c>
      <c r="C11" s="45">
        <v>2</v>
      </c>
      <c r="D11" s="55">
        <v>-1</v>
      </c>
      <c r="E11" s="56">
        <v>-1</v>
      </c>
      <c r="F11" s="78">
        <v>-1</v>
      </c>
      <c r="G11" s="22">
        <f t="shared" si="1"/>
        <v>97674.828999999998</v>
      </c>
      <c r="H11" s="22">
        <f>IF(E11="","",H10+N11)</f>
        <v>98324.05</v>
      </c>
      <c r="I11" s="22">
        <f>IF(F11="","",I10+O11)</f>
        <v>99735.4</v>
      </c>
      <c r="J11" s="42">
        <f t="shared" si="2"/>
        <v>3020.8709999999996</v>
      </c>
      <c r="K11" s="43">
        <f t="shared" si="2"/>
        <v>3040.95</v>
      </c>
      <c r="L11" s="44">
        <f t="shared" si="2"/>
        <v>3084.6</v>
      </c>
      <c r="M11" s="42">
        <f t="shared" si="3"/>
        <v>-3020.8709999999996</v>
      </c>
      <c r="N11" s="43">
        <f>IF(E11="","",K11*E11)</f>
        <v>-3040.95</v>
      </c>
      <c r="O11" s="44">
        <f>IF(F11="","",L11*F11)</f>
        <v>-3084.6</v>
      </c>
      <c r="P11" s="38" t="s">
        <v>45</v>
      </c>
      <c r="Q11" s="38"/>
      <c r="R11" s="38"/>
    </row>
    <row r="12" spans="1:18" x14ac:dyDescent="0.45">
      <c r="A12" s="9">
        <v>4</v>
      </c>
      <c r="B12" s="5">
        <v>44217</v>
      </c>
      <c r="C12" s="45">
        <v>1</v>
      </c>
      <c r="D12" s="55">
        <v>1.27</v>
      </c>
      <c r="E12" s="56">
        <v>1.5</v>
      </c>
      <c r="F12" s="57">
        <v>-1</v>
      </c>
      <c r="G12" s="22">
        <f t="shared" si="1"/>
        <v>101396.23998489999</v>
      </c>
      <c r="H12" s="22">
        <f t="shared" si="0"/>
        <v>102748.63225000001</v>
      </c>
      <c r="I12" s="22">
        <f t="shared" si="0"/>
        <v>96743.337999999989</v>
      </c>
      <c r="J12" s="42">
        <f t="shared" si="2"/>
        <v>2930.24487</v>
      </c>
      <c r="K12" s="43">
        <f t="shared" si="2"/>
        <v>2949.7215000000001</v>
      </c>
      <c r="L12" s="44">
        <f t="shared" si="2"/>
        <v>2992.0619999999999</v>
      </c>
      <c r="M12" s="42">
        <f t="shared" si="3"/>
        <v>3721.4109849000001</v>
      </c>
      <c r="N12" s="43">
        <f t="shared" si="3"/>
        <v>4424.5822500000004</v>
      </c>
      <c r="O12" s="44">
        <f>IF(F12="","",L12*F12)</f>
        <v>-2992.0619999999999</v>
      </c>
      <c r="P12" s="38" t="s">
        <v>46</v>
      </c>
      <c r="Q12" s="38"/>
      <c r="R12" s="38"/>
    </row>
    <row r="13" spans="1:18" x14ac:dyDescent="0.45">
      <c r="A13" s="9">
        <v>5</v>
      </c>
      <c r="B13" s="5">
        <v>44216</v>
      </c>
      <c r="C13" s="45">
        <v>1</v>
      </c>
      <c r="D13" s="55">
        <v>-1</v>
      </c>
      <c r="E13" s="56">
        <v>-1</v>
      </c>
      <c r="F13" s="78">
        <v>-1</v>
      </c>
      <c r="G13" s="22">
        <f t="shared" si="1"/>
        <v>98354.352785352996</v>
      </c>
      <c r="H13" s="22">
        <f t="shared" si="0"/>
        <v>99666.173282500007</v>
      </c>
      <c r="I13" s="22">
        <f t="shared" si="0"/>
        <v>93841.037859999982</v>
      </c>
      <c r="J13" s="42">
        <f t="shared" si="2"/>
        <v>3041.8871995469995</v>
      </c>
      <c r="K13" s="43">
        <f t="shared" si="2"/>
        <v>3082.4589675000002</v>
      </c>
      <c r="L13" s="44">
        <f t="shared" si="2"/>
        <v>2902.3001399999994</v>
      </c>
      <c r="M13" s="42">
        <f t="shared" si="3"/>
        <v>-3041.8871995469995</v>
      </c>
      <c r="N13" s="43">
        <f t="shared" si="3"/>
        <v>-3082.4589675000002</v>
      </c>
      <c r="O13" s="44">
        <f t="shared" si="3"/>
        <v>-2902.3001399999994</v>
      </c>
      <c r="P13" s="38"/>
      <c r="Q13" s="38"/>
      <c r="R13" s="38"/>
    </row>
    <row r="14" spans="1:18" x14ac:dyDescent="0.45">
      <c r="A14" s="9">
        <v>6</v>
      </c>
      <c r="B14" s="5">
        <v>44214</v>
      </c>
      <c r="C14" s="45">
        <v>2</v>
      </c>
      <c r="D14" s="55">
        <v>-1</v>
      </c>
      <c r="E14" s="56">
        <v>-1</v>
      </c>
      <c r="F14" s="57">
        <v>-1</v>
      </c>
      <c r="G14" s="22">
        <f t="shared" si="1"/>
        <v>95403.722201792407</v>
      </c>
      <c r="H14" s="22">
        <f t="shared" si="0"/>
        <v>96676.188084025009</v>
      </c>
      <c r="I14" s="22">
        <f t="shared" si="0"/>
        <v>91025.806724199982</v>
      </c>
      <c r="J14" s="42">
        <f t="shared" si="2"/>
        <v>2950.6305835605899</v>
      </c>
      <c r="K14" s="43">
        <f t="shared" si="2"/>
        <v>2989.9851984750003</v>
      </c>
      <c r="L14" s="44">
        <f t="shared" si="2"/>
        <v>2815.2311357999993</v>
      </c>
      <c r="M14" s="42">
        <f t="shared" si="3"/>
        <v>-2950.6305835605899</v>
      </c>
      <c r="N14" s="43">
        <f t="shared" si="3"/>
        <v>-2989.9851984750003</v>
      </c>
      <c r="O14" s="44">
        <f t="shared" si="3"/>
        <v>-2815.2311357999993</v>
      </c>
      <c r="P14" s="38"/>
      <c r="Q14" s="38"/>
      <c r="R14" s="38"/>
    </row>
    <row r="15" spans="1:18" x14ac:dyDescent="0.45">
      <c r="A15" s="9">
        <v>7</v>
      </c>
      <c r="B15" s="5">
        <v>44209</v>
      </c>
      <c r="C15" s="45">
        <v>2</v>
      </c>
      <c r="D15" s="55">
        <v>1.27</v>
      </c>
      <c r="E15" s="56">
        <v>1.5</v>
      </c>
      <c r="F15" s="57">
        <v>2</v>
      </c>
      <c r="G15" s="22">
        <f t="shared" si="1"/>
        <v>99038.6040176807</v>
      </c>
      <c r="H15" s="22">
        <f t="shared" si="0"/>
        <v>101026.61654780613</v>
      </c>
      <c r="I15" s="22">
        <f t="shared" si="0"/>
        <v>96487.355127651987</v>
      </c>
      <c r="J15" s="42">
        <f t="shared" si="2"/>
        <v>2862.1116660537723</v>
      </c>
      <c r="K15" s="43">
        <f t="shared" si="2"/>
        <v>2900.2856425207501</v>
      </c>
      <c r="L15" s="44">
        <f t="shared" si="2"/>
        <v>2730.7742017259993</v>
      </c>
      <c r="M15" s="42">
        <f t="shared" si="3"/>
        <v>3634.8818158882909</v>
      </c>
      <c r="N15" s="43">
        <f t="shared" si="3"/>
        <v>4350.4284637811252</v>
      </c>
      <c r="O15" s="44">
        <f t="shared" si="3"/>
        <v>5461.5484034519986</v>
      </c>
      <c r="P15" s="38"/>
      <c r="Q15" s="38"/>
      <c r="R15" s="38"/>
    </row>
    <row r="16" spans="1:18" x14ac:dyDescent="0.45">
      <c r="A16" s="9">
        <v>8</v>
      </c>
      <c r="B16" s="5">
        <v>44203</v>
      </c>
      <c r="C16" s="45">
        <v>2</v>
      </c>
      <c r="D16" s="55">
        <v>-1</v>
      </c>
      <c r="E16" s="56">
        <v>-1</v>
      </c>
      <c r="F16" s="57">
        <v>-1</v>
      </c>
      <c r="G16" s="22">
        <f t="shared" si="1"/>
        <v>96067.445897150275</v>
      </c>
      <c r="H16" s="22">
        <f t="shared" si="0"/>
        <v>97995.818051371942</v>
      </c>
      <c r="I16" s="22">
        <f t="shared" si="0"/>
        <v>93592.73447382242</v>
      </c>
      <c r="J16" s="42">
        <f t="shared" si="2"/>
        <v>2971.158120530421</v>
      </c>
      <c r="K16" s="43">
        <f t="shared" si="2"/>
        <v>3030.798496434184</v>
      </c>
      <c r="L16" s="44">
        <f t="shared" si="2"/>
        <v>2894.6206538295596</v>
      </c>
      <c r="M16" s="42">
        <f>IF(D16="","",J16*D16)</f>
        <v>-2971.158120530421</v>
      </c>
      <c r="N16" s="43">
        <f t="shared" si="3"/>
        <v>-3030.798496434184</v>
      </c>
      <c r="O16" s="44">
        <f t="shared" si="3"/>
        <v>-2894.6206538295596</v>
      </c>
      <c r="P16" s="38" t="s">
        <v>47</v>
      </c>
      <c r="Q16" s="38"/>
      <c r="R16" s="38"/>
    </row>
    <row r="17" spans="1:18" x14ac:dyDescent="0.45">
      <c r="A17" s="9">
        <v>9</v>
      </c>
      <c r="B17" s="5">
        <v>44195</v>
      </c>
      <c r="C17" s="45">
        <v>1</v>
      </c>
      <c r="D17" s="55">
        <v>1.27</v>
      </c>
      <c r="E17" s="56">
        <v>-1</v>
      </c>
      <c r="F17" s="57">
        <v>-1</v>
      </c>
      <c r="G17" s="22">
        <f t="shared" si="1"/>
        <v>99727.615585831707</v>
      </c>
      <c r="H17" s="22">
        <f t="shared" si="0"/>
        <v>95055.943509830788</v>
      </c>
      <c r="I17" s="22">
        <f t="shared" si="0"/>
        <v>90784.952439607747</v>
      </c>
      <c r="J17" s="42">
        <f t="shared" si="2"/>
        <v>2882.0233769145079</v>
      </c>
      <c r="K17" s="43">
        <f t="shared" si="2"/>
        <v>2939.8745415411581</v>
      </c>
      <c r="L17" s="44">
        <f t="shared" si="2"/>
        <v>2807.7820342146724</v>
      </c>
      <c r="M17" s="42">
        <f t="shared" si="3"/>
        <v>3660.1696886814252</v>
      </c>
      <c r="N17" s="43">
        <f t="shared" si="3"/>
        <v>-2939.8745415411581</v>
      </c>
      <c r="O17" s="44">
        <f t="shared" si="3"/>
        <v>-2807.7820342146724</v>
      </c>
      <c r="P17" s="38"/>
      <c r="Q17" s="38"/>
      <c r="R17" s="38"/>
    </row>
    <row r="18" spans="1:18" x14ac:dyDescent="0.45">
      <c r="A18" s="9">
        <v>10</v>
      </c>
      <c r="B18" s="5">
        <v>44194</v>
      </c>
      <c r="C18" s="45">
        <v>1</v>
      </c>
      <c r="D18" s="55">
        <v>1.27</v>
      </c>
      <c r="E18" s="56">
        <v>1.5</v>
      </c>
      <c r="F18" s="57">
        <v>-1</v>
      </c>
      <c r="G18" s="22">
        <f t="shared" si="1"/>
        <v>103527.2377396519</v>
      </c>
      <c r="H18" s="22">
        <f t="shared" si="0"/>
        <v>99333.460967773179</v>
      </c>
      <c r="I18" s="22">
        <f t="shared" si="0"/>
        <v>88061.40386641951</v>
      </c>
      <c r="J18" s="42">
        <f t="shared" si="2"/>
        <v>2991.828467574951</v>
      </c>
      <c r="K18" s="43">
        <f t="shared" si="2"/>
        <v>2851.6783052949236</v>
      </c>
      <c r="L18" s="44">
        <f t="shared" si="2"/>
        <v>2723.5485731882322</v>
      </c>
      <c r="M18" s="42">
        <f t="shared" si="3"/>
        <v>3799.622153820188</v>
      </c>
      <c r="N18" s="43">
        <f t="shared" si="3"/>
        <v>4277.5174579423856</v>
      </c>
      <c r="O18" s="44">
        <f t="shared" si="3"/>
        <v>-2723.5485731882322</v>
      </c>
      <c r="P18" s="38"/>
      <c r="Q18" s="38"/>
      <c r="R18" s="38"/>
    </row>
    <row r="19" spans="1:18" x14ac:dyDescent="0.45">
      <c r="A19" s="9">
        <v>11</v>
      </c>
      <c r="B19" s="5">
        <v>44176</v>
      </c>
      <c r="C19" s="45">
        <v>2</v>
      </c>
      <c r="D19" s="55">
        <v>-1</v>
      </c>
      <c r="E19" s="56">
        <v>-1</v>
      </c>
      <c r="F19" s="57">
        <v>-1</v>
      </c>
      <c r="G19" s="22">
        <f t="shared" si="1"/>
        <v>100421.42060746235</v>
      </c>
      <c r="H19" s="22">
        <f t="shared" si="0"/>
        <v>96353.457138739977</v>
      </c>
      <c r="I19" s="22">
        <f t="shared" si="0"/>
        <v>85419.561750426932</v>
      </c>
      <c r="J19" s="42">
        <f t="shared" si="2"/>
        <v>3105.817132189557</v>
      </c>
      <c r="K19" s="43">
        <f t="shared" si="2"/>
        <v>2980.0038290331954</v>
      </c>
      <c r="L19" s="44">
        <f t="shared" si="2"/>
        <v>2641.8421159925851</v>
      </c>
      <c r="M19" s="42">
        <f t="shared" si="3"/>
        <v>-3105.817132189557</v>
      </c>
      <c r="N19" s="43">
        <f t="shared" si="3"/>
        <v>-2980.0038290331954</v>
      </c>
      <c r="O19" s="44">
        <f t="shared" si="3"/>
        <v>-2641.8421159925851</v>
      </c>
      <c r="P19" s="38"/>
      <c r="Q19" s="38"/>
      <c r="R19" s="38"/>
    </row>
    <row r="20" spans="1:18" x14ac:dyDescent="0.45">
      <c r="A20" s="9">
        <v>12</v>
      </c>
      <c r="B20" s="5">
        <v>44169</v>
      </c>
      <c r="C20" s="45">
        <v>1</v>
      </c>
      <c r="D20" s="55">
        <v>1.27</v>
      </c>
      <c r="E20" s="56">
        <v>1.5</v>
      </c>
      <c r="F20" s="82">
        <v>2</v>
      </c>
      <c r="G20" s="22">
        <f t="shared" si="1"/>
        <v>104247.47673260666</v>
      </c>
      <c r="H20" s="22">
        <f t="shared" si="0"/>
        <v>100689.36270998328</v>
      </c>
      <c r="I20" s="22">
        <f t="shared" si="0"/>
        <v>90544.735455452552</v>
      </c>
      <c r="J20" s="42">
        <f t="shared" si="2"/>
        <v>3012.6426182238706</v>
      </c>
      <c r="K20" s="43">
        <f t="shared" si="2"/>
        <v>2890.6037141621991</v>
      </c>
      <c r="L20" s="44">
        <f t="shared" si="2"/>
        <v>2562.586852512808</v>
      </c>
      <c r="M20" s="42">
        <f t="shared" si="3"/>
        <v>3826.056125144316</v>
      </c>
      <c r="N20" s="43">
        <f t="shared" si="3"/>
        <v>4335.9055712432983</v>
      </c>
      <c r="O20" s="44">
        <f t="shared" si="3"/>
        <v>5125.1737050256161</v>
      </c>
      <c r="P20" s="38"/>
      <c r="Q20" s="38"/>
      <c r="R20" s="38"/>
    </row>
    <row r="21" spans="1:18" x14ac:dyDescent="0.45">
      <c r="A21" s="9">
        <v>13</v>
      </c>
      <c r="B21" s="5">
        <v>44166</v>
      </c>
      <c r="C21" s="45">
        <v>1</v>
      </c>
      <c r="D21" s="55">
        <v>1.27</v>
      </c>
      <c r="E21" s="56">
        <v>1.5</v>
      </c>
      <c r="F21" s="82">
        <v>2</v>
      </c>
      <c r="G21" s="22">
        <f t="shared" si="1"/>
        <v>108219.30559611898</v>
      </c>
      <c r="H21" s="22">
        <f t="shared" si="0"/>
        <v>105220.38403193252</v>
      </c>
      <c r="I21" s="22">
        <f t="shared" si="0"/>
        <v>95977.419582779708</v>
      </c>
      <c r="J21" s="42">
        <f t="shared" si="2"/>
        <v>3127.4243019781998</v>
      </c>
      <c r="K21" s="43">
        <f t="shared" si="2"/>
        <v>3020.6808812994982</v>
      </c>
      <c r="L21" s="44">
        <f t="shared" si="2"/>
        <v>2716.3420636635765</v>
      </c>
      <c r="M21" s="42">
        <f t="shared" si="3"/>
        <v>3971.8288635123135</v>
      </c>
      <c r="N21" s="43">
        <f t="shared" si="3"/>
        <v>4531.0213219492471</v>
      </c>
      <c r="O21" s="44">
        <f t="shared" si="3"/>
        <v>5432.684127327153</v>
      </c>
      <c r="P21" s="38"/>
      <c r="Q21" s="38"/>
      <c r="R21" s="38"/>
    </row>
    <row r="22" spans="1:18" x14ac:dyDescent="0.45">
      <c r="A22" s="9">
        <v>14</v>
      </c>
      <c r="B22" s="5">
        <v>44162</v>
      </c>
      <c r="C22" s="45">
        <v>1</v>
      </c>
      <c r="D22" s="55">
        <v>1.27</v>
      </c>
      <c r="E22" s="56">
        <v>1.5</v>
      </c>
      <c r="F22" s="82">
        <v>2</v>
      </c>
      <c r="G22" s="22">
        <f t="shared" si="1"/>
        <v>112342.46113933112</v>
      </c>
      <c r="H22" s="22">
        <f t="shared" si="0"/>
        <v>109955.30131336949</v>
      </c>
      <c r="I22" s="22">
        <f t="shared" si="0"/>
        <v>101736.06475774648</v>
      </c>
      <c r="J22" s="42">
        <f t="shared" si="2"/>
        <v>3246.5791678835694</v>
      </c>
      <c r="K22" s="43">
        <f t="shared" si="2"/>
        <v>3156.6115209579757</v>
      </c>
      <c r="L22" s="44">
        <f t="shared" si="2"/>
        <v>2879.3225874833911</v>
      </c>
      <c r="M22" s="42">
        <f t="shared" si="3"/>
        <v>4123.1555432121331</v>
      </c>
      <c r="N22" s="43">
        <f t="shared" si="3"/>
        <v>4734.9172814369631</v>
      </c>
      <c r="O22" s="44">
        <f t="shared" si="3"/>
        <v>5758.6451749667822</v>
      </c>
      <c r="P22" s="38"/>
      <c r="Q22" s="38"/>
      <c r="R22" s="38"/>
    </row>
    <row r="23" spans="1:18" x14ac:dyDescent="0.45">
      <c r="A23" s="9">
        <v>15</v>
      </c>
      <c r="B23" s="5">
        <v>44160</v>
      </c>
      <c r="C23" s="45">
        <v>1</v>
      </c>
      <c r="D23" s="55">
        <v>-1</v>
      </c>
      <c r="E23" s="56">
        <v>-1</v>
      </c>
      <c r="F23" s="78">
        <v>-1</v>
      </c>
      <c r="G23" s="22">
        <f t="shared" si="1"/>
        <v>108972.18730515119</v>
      </c>
      <c r="H23" s="22">
        <f t="shared" si="0"/>
        <v>106656.64227396841</v>
      </c>
      <c r="I23" s="22">
        <f t="shared" si="0"/>
        <v>98683.982815014097</v>
      </c>
      <c r="J23" s="42">
        <f t="shared" si="2"/>
        <v>3370.2738341799336</v>
      </c>
      <c r="K23" s="43">
        <f t="shared" si="2"/>
        <v>3298.6590394010846</v>
      </c>
      <c r="L23" s="44">
        <f t="shared" si="2"/>
        <v>3052.0819427323945</v>
      </c>
      <c r="M23" s="42">
        <f t="shared" si="3"/>
        <v>-3370.2738341799336</v>
      </c>
      <c r="N23" s="43">
        <f t="shared" si="3"/>
        <v>-3298.6590394010846</v>
      </c>
      <c r="O23" s="44">
        <f t="shared" si="3"/>
        <v>-3052.0819427323945</v>
      </c>
      <c r="P23" s="38"/>
      <c r="Q23" s="38"/>
      <c r="R23" s="38"/>
    </row>
    <row r="24" spans="1:18" x14ac:dyDescent="0.45">
      <c r="A24" s="9">
        <v>16</v>
      </c>
      <c r="B24" s="5">
        <v>44159</v>
      </c>
      <c r="C24" s="45">
        <v>1</v>
      </c>
      <c r="D24" s="55">
        <v>1.27</v>
      </c>
      <c r="E24" s="56">
        <v>1.5</v>
      </c>
      <c r="F24" s="82">
        <v>2</v>
      </c>
      <c r="G24" s="22">
        <f t="shared" si="1"/>
        <v>113124.02764147746</v>
      </c>
      <c r="H24" s="22">
        <f t="shared" si="0"/>
        <v>111456.19117629698</v>
      </c>
      <c r="I24" s="22">
        <f t="shared" si="0"/>
        <v>104605.02178391494</v>
      </c>
      <c r="J24" s="42">
        <f t="shared" si="2"/>
        <v>3269.1656191545358</v>
      </c>
      <c r="K24" s="43">
        <f t="shared" si="2"/>
        <v>3199.6992682190521</v>
      </c>
      <c r="L24" s="44">
        <f t="shared" si="2"/>
        <v>2960.5194844504226</v>
      </c>
      <c r="M24" s="42">
        <f t="shared" si="3"/>
        <v>4151.8403363262605</v>
      </c>
      <c r="N24" s="43">
        <f t="shared" si="3"/>
        <v>4799.5489023285782</v>
      </c>
      <c r="O24" s="44">
        <f t="shared" si="3"/>
        <v>5921.0389689008452</v>
      </c>
      <c r="P24" s="38"/>
      <c r="Q24" s="38"/>
      <c r="R24" s="38"/>
    </row>
    <row r="25" spans="1:18" x14ac:dyDescent="0.45">
      <c r="A25" s="9">
        <v>17</v>
      </c>
      <c r="B25" s="5">
        <v>44158</v>
      </c>
      <c r="C25" s="45">
        <v>2</v>
      </c>
      <c r="D25" s="55">
        <v>-1</v>
      </c>
      <c r="E25" s="56">
        <v>-1</v>
      </c>
      <c r="F25" s="57">
        <v>-1</v>
      </c>
      <c r="G25" s="22">
        <f t="shared" si="1"/>
        <v>109730.30681223313</v>
      </c>
      <c r="H25" s="22">
        <f t="shared" si="1"/>
        <v>108112.50544100808</v>
      </c>
      <c r="I25" s="22">
        <f t="shared" si="1"/>
        <v>101466.8711303975</v>
      </c>
      <c r="J25" s="42">
        <f t="shared" si="2"/>
        <v>3393.7208292443233</v>
      </c>
      <c r="K25" s="43">
        <f t="shared" si="2"/>
        <v>3343.6857352889092</v>
      </c>
      <c r="L25" s="44">
        <f t="shared" si="2"/>
        <v>3138.1506535174481</v>
      </c>
      <c r="M25" s="42">
        <f t="shared" si="3"/>
        <v>-3393.7208292443233</v>
      </c>
      <c r="N25" s="43">
        <f t="shared" si="3"/>
        <v>-3343.6857352889092</v>
      </c>
      <c r="O25" s="44">
        <f t="shared" si="3"/>
        <v>-3138.1506535174481</v>
      </c>
      <c r="P25" s="38"/>
      <c r="Q25" s="38"/>
      <c r="R25" s="38"/>
    </row>
    <row r="26" spans="1:18" x14ac:dyDescent="0.45">
      <c r="A26" s="9">
        <v>18</v>
      </c>
      <c r="B26" s="5">
        <v>44155</v>
      </c>
      <c r="C26" s="45">
        <v>2</v>
      </c>
      <c r="D26" s="55">
        <v>1.27</v>
      </c>
      <c r="E26" s="56">
        <v>1.5</v>
      </c>
      <c r="F26" s="57">
        <v>-1</v>
      </c>
      <c r="G26" s="22">
        <f t="shared" ref="G26:I41" si="4">IF(D26="","",G25+M26)</f>
        <v>113911.03150177922</v>
      </c>
      <c r="H26" s="22">
        <f t="shared" si="4"/>
        <v>112977.56818585344</v>
      </c>
      <c r="I26" s="22">
        <f t="shared" si="4"/>
        <v>98422.864996485572</v>
      </c>
      <c r="J26" s="42">
        <f t="shared" ref="J26:L58" si="5">IF(G25="","",G25*0.03)</f>
        <v>3291.9092043669939</v>
      </c>
      <c r="K26" s="43">
        <f t="shared" si="5"/>
        <v>3243.3751632302424</v>
      </c>
      <c r="L26" s="44">
        <f t="shared" si="5"/>
        <v>3044.0061339119247</v>
      </c>
      <c r="M26" s="42">
        <f t="shared" ref="M26:O58" si="6">IF(D26="","",J26*D26)</f>
        <v>4180.7246895460821</v>
      </c>
      <c r="N26" s="43">
        <f t="shared" si="6"/>
        <v>4865.0627448453633</v>
      </c>
      <c r="O26" s="44">
        <f t="shared" si="6"/>
        <v>-3044.0061339119247</v>
      </c>
      <c r="P26" s="38"/>
      <c r="Q26" s="38"/>
      <c r="R26" s="38"/>
    </row>
    <row r="27" spans="1:18" x14ac:dyDescent="0.45">
      <c r="A27" s="9">
        <v>19</v>
      </c>
      <c r="B27" s="5">
        <v>44147</v>
      </c>
      <c r="C27" s="45">
        <v>1</v>
      </c>
      <c r="D27" s="55">
        <v>1.27</v>
      </c>
      <c r="E27" s="56">
        <v>1.5</v>
      </c>
      <c r="F27" s="82">
        <v>2</v>
      </c>
      <c r="G27" s="22">
        <f t="shared" si="4"/>
        <v>118251.04180199701</v>
      </c>
      <c r="H27" s="22">
        <f t="shared" si="4"/>
        <v>118061.55875421684</v>
      </c>
      <c r="I27" s="22">
        <f t="shared" si="4"/>
        <v>104328.2368962747</v>
      </c>
      <c r="J27" s="42">
        <f t="shared" si="5"/>
        <v>3417.3309450533766</v>
      </c>
      <c r="K27" s="43">
        <f t="shared" si="5"/>
        <v>3389.3270455756028</v>
      </c>
      <c r="L27" s="44">
        <f t="shared" si="5"/>
        <v>2952.6859498945669</v>
      </c>
      <c r="M27" s="42">
        <f t="shared" si="6"/>
        <v>4340.0103002177884</v>
      </c>
      <c r="N27" s="43">
        <f t="shared" si="6"/>
        <v>5083.9905683634042</v>
      </c>
      <c r="O27" s="44">
        <f t="shared" si="6"/>
        <v>5905.3718997891337</v>
      </c>
      <c r="P27" s="38"/>
      <c r="Q27" s="38"/>
      <c r="R27" s="38"/>
    </row>
    <row r="28" spans="1:18" x14ac:dyDescent="0.45">
      <c r="A28" s="9">
        <v>20</v>
      </c>
      <c r="B28" s="5">
        <v>44137</v>
      </c>
      <c r="C28" s="45">
        <v>2</v>
      </c>
      <c r="D28" s="55">
        <v>1.27</v>
      </c>
      <c r="E28" s="56">
        <v>1.5</v>
      </c>
      <c r="F28" s="57">
        <v>2</v>
      </c>
      <c r="G28" s="22">
        <f t="shared" si="4"/>
        <v>122756.4064946531</v>
      </c>
      <c r="H28" s="22">
        <f t="shared" si="4"/>
        <v>123374.3288981566</v>
      </c>
      <c r="I28" s="22">
        <f t="shared" si="4"/>
        <v>110587.93111005118</v>
      </c>
      <c r="J28" s="42">
        <f t="shared" si="5"/>
        <v>3547.5312540599102</v>
      </c>
      <c r="K28" s="43">
        <f t="shared" si="5"/>
        <v>3541.8467626265051</v>
      </c>
      <c r="L28" s="44">
        <f t="shared" si="5"/>
        <v>3129.8471068882409</v>
      </c>
      <c r="M28" s="42">
        <f t="shared" si="6"/>
        <v>4505.3646926560859</v>
      </c>
      <c r="N28" s="43">
        <f t="shared" si="6"/>
        <v>5312.7701439397579</v>
      </c>
      <c r="O28" s="44">
        <f t="shared" si="6"/>
        <v>6259.6942137764818</v>
      </c>
      <c r="P28" s="38"/>
      <c r="Q28" s="38"/>
      <c r="R28" s="38"/>
    </row>
    <row r="29" spans="1:18" x14ac:dyDescent="0.45">
      <c r="A29" s="9">
        <v>21</v>
      </c>
      <c r="B29" s="5">
        <v>44130</v>
      </c>
      <c r="C29" s="45">
        <v>2</v>
      </c>
      <c r="D29" s="55">
        <v>1.27</v>
      </c>
      <c r="E29" s="56">
        <v>1.5</v>
      </c>
      <c r="F29" s="82">
        <v>2</v>
      </c>
      <c r="G29" s="22">
        <f t="shared" si="4"/>
        <v>127433.42558209939</v>
      </c>
      <c r="H29" s="22">
        <f t="shared" si="4"/>
        <v>128926.17369857365</v>
      </c>
      <c r="I29" s="22">
        <f t="shared" si="4"/>
        <v>117223.20697665426</v>
      </c>
      <c r="J29" s="42">
        <f t="shared" si="5"/>
        <v>3682.692194839593</v>
      </c>
      <c r="K29" s="43">
        <f t="shared" si="5"/>
        <v>3701.2298669446977</v>
      </c>
      <c r="L29" s="44">
        <f t="shared" si="5"/>
        <v>3317.6379333015352</v>
      </c>
      <c r="M29" s="42">
        <f t="shared" si="6"/>
        <v>4677.0190874462833</v>
      </c>
      <c r="N29" s="43">
        <f t="shared" si="6"/>
        <v>5551.8448004170468</v>
      </c>
      <c r="O29" s="44">
        <f t="shared" si="6"/>
        <v>6635.2758666030704</v>
      </c>
      <c r="P29" s="38"/>
      <c r="Q29" s="38"/>
      <c r="R29" s="38"/>
    </row>
    <row r="30" spans="1:18" x14ac:dyDescent="0.45">
      <c r="A30" s="9">
        <v>22</v>
      </c>
      <c r="B30" s="5">
        <v>44127</v>
      </c>
      <c r="C30" s="45">
        <v>1</v>
      </c>
      <c r="D30" s="55">
        <v>1.27</v>
      </c>
      <c r="E30" s="56">
        <v>1.5</v>
      </c>
      <c r="F30" s="78">
        <v>-1</v>
      </c>
      <c r="G30" s="22">
        <f t="shared" si="4"/>
        <v>132288.63909677736</v>
      </c>
      <c r="H30" s="22">
        <f t="shared" si="4"/>
        <v>134727.85151500948</v>
      </c>
      <c r="I30" s="22">
        <f t="shared" si="4"/>
        <v>113706.51076735463</v>
      </c>
      <c r="J30" s="42">
        <f t="shared" si="5"/>
        <v>3823.0027674629814</v>
      </c>
      <c r="K30" s="43">
        <f t="shared" si="5"/>
        <v>3867.7852109572095</v>
      </c>
      <c r="L30" s="44">
        <f t="shared" si="5"/>
        <v>3516.6962092996278</v>
      </c>
      <c r="M30" s="42">
        <f t="shared" si="6"/>
        <v>4855.2135146779865</v>
      </c>
      <c r="N30" s="43">
        <f t="shared" si="6"/>
        <v>5801.6778164358147</v>
      </c>
      <c r="O30" s="44">
        <f t="shared" si="6"/>
        <v>-3516.6962092996278</v>
      </c>
      <c r="P30" s="38"/>
      <c r="Q30" s="38"/>
      <c r="R30" s="38"/>
    </row>
    <row r="31" spans="1:18" x14ac:dyDescent="0.45">
      <c r="A31" s="9">
        <v>23</v>
      </c>
      <c r="B31" s="5">
        <v>44126</v>
      </c>
      <c r="C31" s="45">
        <v>2</v>
      </c>
      <c r="D31" s="55">
        <v>-1</v>
      </c>
      <c r="E31" s="56">
        <v>-1</v>
      </c>
      <c r="F31" s="57">
        <v>-1</v>
      </c>
      <c r="G31" s="22">
        <f t="shared" si="4"/>
        <v>128319.97992387404</v>
      </c>
      <c r="H31" s="22">
        <f t="shared" si="4"/>
        <v>130686.01596955919</v>
      </c>
      <c r="I31" s="22">
        <f t="shared" si="4"/>
        <v>110295.31544433399</v>
      </c>
      <c r="J31" s="42">
        <f t="shared" si="5"/>
        <v>3968.6591729033207</v>
      </c>
      <c r="K31" s="43">
        <f t="shared" si="5"/>
        <v>4041.8355454502839</v>
      </c>
      <c r="L31" s="44">
        <f t="shared" si="5"/>
        <v>3411.1953230206386</v>
      </c>
      <c r="M31" s="42">
        <f t="shared" si="6"/>
        <v>-3968.6591729033207</v>
      </c>
      <c r="N31" s="43">
        <f t="shared" si="6"/>
        <v>-4041.8355454502839</v>
      </c>
      <c r="O31" s="44">
        <f t="shared" si="6"/>
        <v>-3411.1953230206386</v>
      </c>
      <c r="P31" s="38"/>
      <c r="Q31" s="38"/>
      <c r="R31" s="38"/>
    </row>
    <row r="32" spans="1:18" x14ac:dyDescent="0.45">
      <c r="A32" s="9">
        <v>24</v>
      </c>
      <c r="B32" s="5">
        <v>44125</v>
      </c>
      <c r="C32" s="45">
        <v>1</v>
      </c>
      <c r="D32" s="55">
        <v>-1</v>
      </c>
      <c r="E32" s="56">
        <v>-1</v>
      </c>
      <c r="F32" s="57">
        <v>-1</v>
      </c>
      <c r="G32" s="22">
        <f t="shared" si="4"/>
        <v>124470.38052615782</v>
      </c>
      <c r="H32" s="22">
        <f t="shared" si="4"/>
        <v>126765.43549047242</v>
      </c>
      <c r="I32" s="22">
        <f t="shared" si="4"/>
        <v>106986.45598100396</v>
      </c>
      <c r="J32" s="42">
        <f t="shared" si="5"/>
        <v>3849.5993977162211</v>
      </c>
      <c r="K32" s="43">
        <f t="shared" si="5"/>
        <v>3920.5804790867755</v>
      </c>
      <c r="L32" s="44">
        <f t="shared" si="5"/>
        <v>3308.8594633300195</v>
      </c>
      <c r="M32" s="42">
        <f t="shared" si="6"/>
        <v>-3849.5993977162211</v>
      </c>
      <c r="N32" s="43">
        <f t="shared" si="6"/>
        <v>-3920.5804790867755</v>
      </c>
      <c r="O32" s="44">
        <f t="shared" si="6"/>
        <v>-3308.8594633300195</v>
      </c>
      <c r="P32" s="38"/>
      <c r="Q32" s="38"/>
      <c r="R32" s="38"/>
    </row>
    <row r="33" spans="1:18" x14ac:dyDescent="0.45">
      <c r="A33" s="9">
        <v>25</v>
      </c>
      <c r="B33" s="5">
        <v>44119</v>
      </c>
      <c r="C33" s="45">
        <v>2</v>
      </c>
      <c r="D33" s="55">
        <v>-1</v>
      </c>
      <c r="E33" s="56">
        <v>-1</v>
      </c>
      <c r="F33" s="57">
        <v>-1</v>
      </c>
      <c r="G33" s="22">
        <f t="shared" si="4"/>
        <v>120736.26911037309</v>
      </c>
      <c r="H33" s="22">
        <f t="shared" si="4"/>
        <v>122962.47242575824</v>
      </c>
      <c r="I33" s="22">
        <f t="shared" si="4"/>
        <v>103776.86230157384</v>
      </c>
      <c r="J33" s="42">
        <f t="shared" si="5"/>
        <v>3734.1114157847346</v>
      </c>
      <c r="K33" s="43">
        <f t="shared" si="5"/>
        <v>3802.9630647141726</v>
      </c>
      <c r="L33" s="44">
        <f t="shared" si="5"/>
        <v>3209.5936794301188</v>
      </c>
      <c r="M33" s="42">
        <f t="shared" si="6"/>
        <v>-3734.1114157847346</v>
      </c>
      <c r="N33" s="43">
        <f t="shared" si="6"/>
        <v>-3802.9630647141726</v>
      </c>
      <c r="O33" s="44">
        <f t="shared" si="6"/>
        <v>-3209.5936794301188</v>
      </c>
      <c r="P33" s="38"/>
      <c r="Q33" s="38"/>
      <c r="R33" s="38"/>
    </row>
    <row r="34" spans="1:18" x14ac:dyDescent="0.45">
      <c r="A34" s="9">
        <v>26</v>
      </c>
      <c r="B34" s="5">
        <v>44118</v>
      </c>
      <c r="C34" s="45">
        <v>2</v>
      </c>
      <c r="D34" s="55">
        <v>1.27</v>
      </c>
      <c r="E34" s="56">
        <v>1.5</v>
      </c>
      <c r="F34" s="78">
        <v>2</v>
      </c>
      <c r="G34" s="22">
        <f t="shared" si="4"/>
        <v>125336.3209634783</v>
      </c>
      <c r="H34" s="22">
        <f t="shared" si="4"/>
        <v>128495.78368491736</v>
      </c>
      <c r="I34" s="22">
        <f t="shared" si="4"/>
        <v>110003.47403966828</v>
      </c>
      <c r="J34" s="42">
        <f t="shared" si="5"/>
        <v>3622.0880733111926</v>
      </c>
      <c r="K34" s="43">
        <f t="shared" si="5"/>
        <v>3688.874172772747</v>
      </c>
      <c r="L34" s="44">
        <f t="shared" si="5"/>
        <v>3113.3058690472153</v>
      </c>
      <c r="M34" s="42">
        <f t="shared" si="6"/>
        <v>4600.0518531052148</v>
      </c>
      <c r="N34" s="43">
        <f t="shared" si="6"/>
        <v>5533.3112591591207</v>
      </c>
      <c r="O34" s="44">
        <f t="shared" si="6"/>
        <v>6226.6117380944306</v>
      </c>
      <c r="P34" s="38"/>
      <c r="Q34" s="38"/>
      <c r="R34" s="38"/>
    </row>
    <row r="35" spans="1:18" x14ac:dyDescent="0.45">
      <c r="A35" s="9">
        <v>27</v>
      </c>
      <c r="B35" s="5">
        <v>44113</v>
      </c>
      <c r="C35" s="45">
        <v>1</v>
      </c>
      <c r="D35" s="55">
        <v>1.27</v>
      </c>
      <c r="E35" s="56">
        <v>1.5</v>
      </c>
      <c r="F35" s="82">
        <v>2</v>
      </c>
      <c r="G35" s="22">
        <f t="shared" si="4"/>
        <v>130111.63479218681</v>
      </c>
      <c r="H35" s="22">
        <f t="shared" si="4"/>
        <v>134278.09395073864</v>
      </c>
      <c r="I35" s="22">
        <f t="shared" si="4"/>
        <v>116603.68248204837</v>
      </c>
      <c r="J35" s="42">
        <f t="shared" si="5"/>
        <v>3760.089628904349</v>
      </c>
      <c r="K35" s="43">
        <f t="shared" si="5"/>
        <v>3854.8735105475207</v>
      </c>
      <c r="L35" s="44">
        <f t="shared" si="5"/>
        <v>3300.1042211900481</v>
      </c>
      <c r="M35" s="42">
        <f t="shared" si="6"/>
        <v>4775.313828708523</v>
      </c>
      <c r="N35" s="43">
        <f t="shared" si="6"/>
        <v>5782.3102658212811</v>
      </c>
      <c r="O35" s="44">
        <f t="shared" si="6"/>
        <v>6600.2084423800961</v>
      </c>
      <c r="P35" s="38"/>
      <c r="Q35" s="38"/>
      <c r="R35" s="38"/>
    </row>
    <row r="36" spans="1:18" x14ac:dyDescent="0.45">
      <c r="A36" s="9">
        <v>28</v>
      </c>
      <c r="B36" s="5">
        <v>44112</v>
      </c>
      <c r="C36" s="45">
        <v>1</v>
      </c>
      <c r="D36" s="55">
        <v>1.27</v>
      </c>
      <c r="E36" s="56">
        <v>-1</v>
      </c>
      <c r="F36" s="57">
        <v>-1</v>
      </c>
      <c r="G36" s="22">
        <f t="shared" si="4"/>
        <v>135068.88807776914</v>
      </c>
      <c r="H36" s="22">
        <f t="shared" si="4"/>
        <v>130249.75113221648</v>
      </c>
      <c r="I36" s="22">
        <f t="shared" si="4"/>
        <v>113105.57200758692</v>
      </c>
      <c r="J36" s="42">
        <f t="shared" si="5"/>
        <v>3903.3490437656042</v>
      </c>
      <c r="K36" s="43">
        <f t="shared" si="5"/>
        <v>4028.3428185221587</v>
      </c>
      <c r="L36" s="44">
        <f t="shared" si="5"/>
        <v>3498.1104744614513</v>
      </c>
      <c r="M36" s="42">
        <f t="shared" si="6"/>
        <v>4957.2532855823174</v>
      </c>
      <c r="N36" s="43">
        <f t="shared" si="6"/>
        <v>-4028.3428185221587</v>
      </c>
      <c r="O36" s="44">
        <f t="shared" si="6"/>
        <v>-3498.1104744614513</v>
      </c>
      <c r="P36" s="38"/>
      <c r="Q36" s="38"/>
      <c r="R36" s="38"/>
    </row>
    <row r="37" spans="1:18" x14ac:dyDescent="0.45">
      <c r="A37" s="9">
        <v>29</v>
      </c>
      <c r="B37" s="5">
        <v>44110</v>
      </c>
      <c r="C37" s="45">
        <v>1</v>
      </c>
      <c r="D37" s="55">
        <v>-1</v>
      </c>
      <c r="E37" s="56">
        <v>-1</v>
      </c>
      <c r="F37" s="57">
        <v>-1</v>
      </c>
      <c r="G37" s="22">
        <f t="shared" si="4"/>
        <v>131016.82143543607</v>
      </c>
      <c r="H37" s="22">
        <f t="shared" si="4"/>
        <v>126342.25859824999</v>
      </c>
      <c r="I37" s="22">
        <f t="shared" si="4"/>
        <v>109712.40484735931</v>
      </c>
      <c r="J37" s="42">
        <f t="shared" si="5"/>
        <v>4052.066642333074</v>
      </c>
      <c r="K37" s="43">
        <f t="shared" si="5"/>
        <v>3907.4925339664942</v>
      </c>
      <c r="L37" s="44">
        <f t="shared" si="5"/>
        <v>3393.1671602276074</v>
      </c>
      <c r="M37" s="42">
        <f t="shared" si="6"/>
        <v>-4052.066642333074</v>
      </c>
      <c r="N37" s="43">
        <f t="shared" si="6"/>
        <v>-3907.4925339664942</v>
      </c>
      <c r="O37" s="44">
        <f t="shared" si="6"/>
        <v>-3393.1671602276074</v>
      </c>
      <c r="P37" s="38" t="s">
        <v>62</v>
      </c>
      <c r="Q37" s="38"/>
      <c r="R37" s="38"/>
    </row>
    <row r="38" spans="1:18" x14ac:dyDescent="0.45">
      <c r="A38" s="9">
        <v>30</v>
      </c>
      <c r="B38" s="5">
        <v>44106</v>
      </c>
      <c r="C38" s="45">
        <v>2</v>
      </c>
      <c r="D38" s="55">
        <v>-1</v>
      </c>
      <c r="E38" s="56">
        <v>-1</v>
      </c>
      <c r="F38" s="57">
        <v>-1</v>
      </c>
      <c r="G38" s="22">
        <f t="shared" si="4"/>
        <v>127086.31679237299</v>
      </c>
      <c r="H38" s="22">
        <f t="shared" si="4"/>
        <v>122551.99084030249</v>
      </c>
      <c r="I38" s="22">
        <f t="shared" si="4"/>
        <v>106421.03270193853</v>
      </c>
      <c r="J38" s="42">
        <f t="shared" si="5"/>
        <v>3930.5046430630819</v>
      </c>
      <c r="K38" s="43">
        <f t="shared" si="5"/>
        <v>3790.2677579474994</v>
      </c>
      <c r="L38" s="44">
        <f t="shared" si="5"/>
        <v>3291.3721454207794</v>
      </c>
      <c r="M38" s="42">
        <f t="shared" si="6"/>
        <v>-3930.5046430630819</v>
      </c>
      <c r="N38" s="43">
        <f t="shared" si="6"/>
        <v>-3790.2677579474994</v>
      </c>
      <c r="O38" s="44">
        <f t="shared" si="6"/>
        <v>-3291.3721454207794</v>
      </c>
      <c r="P38" s="38"/>
      <c r="Q38" s="38"/>
      <c r="R38" s="38"/>
    </row>
    <row r="39" spans="1:18" x14ac:dyDescent="0.45">
      <c r="A39" s="9">
        <v>31</v>
      </c>
      <c r="B39" s="5">
        <v>44103</v>
      </c>
      <c r="C39" s="45">
        <v>1</v>
      </c>
      <c r="D39" s="55">
        <v>1.27</v>
      </c>
      <c r="E39" s="58">
        <v>1.5</v>
      </c>
      <c r="F39" s="82">
        <v>2</v>
      </c>
      <c r="G39" s="22">
        <f t="shared" si="4"/>
        <v>131928.30546216242</v>
      </c>
      <c r="H39" s="22">
        <f t="shared" si="4"/>
        <v>128066.8304281161</v>
      </c>
      <c r="I39" s="22">
        <f t="shared" si="4"/>
        <v>112806.29466405485</v>
      </c>
      <c r="J39" s="42">
        <f t="shared" si="5"/>
        <v>3812.5895037711898</v>
      </c>
      <c r="K39" s="43">
        <f t="shared" si="5"/>
        <v>3676.5597252090747</v>
      </c>
      <c r="L39" s="44">
        <f t="shared" si="5"/>
        <v>3192.6309810581556</v>
      </c>
      <c r="M39" s="42">
        <f t="shared" si="6"/>
        <v>4841.9886697894108</v>
      </c>
      <c r="N39" s="43">
        <f t="shared" si="6"/>
        <v>5514.8395878136125</v>
      </c>
      <c r="O39" s="44">
        <f t="shared" si="6"/>
        <v>6385.2619621163112</v>
      </c>
      <c r="P39" s="38"/>
      <c r="Q39" s="38"/>
      <c r="R39" s="38"/>
    </row>
    <row r="40" spans="1:18" x14ac:dyDescent="0.45">
      <c r="A40" s="9">
        <v>32</v>
      </c>
      <c r="B40" s="5">
        <v>44102</v>
      </c>
      <c r="C40" s="45">
        <v>2</v>
      </c>
      <c r="D40" s="55">
        <v>-1</v>
      </c>
      <c r="E40" s="58">
        <v>-1</v>
      </c>
      <c r="F40" s="57">
        <v>-1</v>
      </c>
      <c r="G40" s="22">
        <f t="shared" si="4"/>
        <v>127970.45629829755</v>
      </c>
      <c r="H40" s="22">
        <f t="shared" si="4"/>
        <v>124224.82551527262</v>
      </c>
      <c r="I40" s="22">
        <f t="shared" si="4"/>
        <v>109422.10582413321</v>
      </c>
      <c r="J40" s="42">
        <f t="shared" si="5"/>
        <v>3957.8491638648725</v>
      </c>
      <c r="K40" s="43">
        <f t="shared" si="5"/>
        <v>3842.0049128434825</v>
      </c>
      <c r="L40" s="44">
        <f t="shared" si="5"/>
        <v>3384.1888399216455</v>
      </c>
      <c r="M40" s="42">
        <f t="shared" si="6"/>
        <v>-3957.8491638648725</v>
      </c>
      <c r="N40" s="43">
        <f t="shared" si="6"/>
        <v>-3842.0049128434825</v>
      </c>
      <c r="O40" s="44">
        <f t="shared" si="6"/>
        <v>-3384.1888399216455</v>
      </c>
      <c r="P40" s="38"/>
      <c r="Q40" s="38"/>
      <c r="R40" s="38"/>
    </row>
    <row r="41" spans="1:18" x14ac:dyDescent="0.45">
      <c r="A41" s="9">
        <v>33</v>
      </c>
      <c r="B41" s="5">
        <v>44098</v>
      </c>
      <c r="C41" s="45">
        <v>2</v>
      </c>
      <c r="D41" s="55">
        <v>1.27</v>
      </c>
      <c r="E41" s="58">
        <v>1.5</v>
      </c>
      <c r="F41" s="78">
        <v>-1</v>
      </c>
      <c r="G41" s="22">
        <f t="shared" si="4"/>
        <v>132846.13068326269</v>
      </c>
      <c r="H41" s="22">
        <f t="shared" si="4"/>
        <v>129814.94266345989</v>
      </c>
      <c r="I41" s="22">
        <f t="shared" si="4"/>
        <v>106139.4426494092</v>
      </c>
      <c r="J41" s="42">
        <f t="shared" si="5"/>
        <v>3839.1136889489262</v>
      </c>
      <c r="K41" s="43">
        <f t="shared" si="5"/>
        <v>3726.7447654581783</v>
      </c>
      <c r="L41" s="44">
        <f t="shared" si="5"/>
        <v>3282.6631747239962</v>
      </c>
      <c r="M41" s="42">
        <f t="shared" si="6"/>
        <v>4875.6743849651366</v>
      </c>
      <c r="N41" s="43">
        <f t="shared" si="6"/>
        <v>5590.117148187268</v>
      </c>
      <c r="O41" s="44">
        <f t="shared" si="6"/>
        <v>-3282.6631747239962</v>
      </c>
      <c r="P41" s="38"/>
      <c r="Q41" s="38"/>
      <c r="R41" s="38"/>
    </row>
    <row r="42" spans="1:18" x14ac:dyDescent="0.45">
      <c r="A42" s="9">
        <v>34</v>
      </c>
      <c r="B42" s="5">
        <v>44090</v>
      </c>
      <c r="C42" s="45">
        <v>2</v>
      </c>
      <c r="D42" s="55">
        <v>1.27</v>
      </c>
      <c r="E42" s="58">
        <v>1.5</v>
      </c>
      <c r="F42" s="82">
        <v>2</v>
      </c>
      <c r="G42" s="22">
        <f t="shared" ref="G42:I57" si="7">IF(D42="","",G41+M42)</f>
        <v>134866.13068326269</v>
      </c>
      <c r="H42" s="22">
        <f t="shared" si="7"/>
        <v>135656.61508331558</v>
      </c>
      <c r="I42" s="22">
        <f t="shared" si="7"/>
        <v>112507.80920837376</v>
      </c>
      <c r="J42" s="42">
        <f t="shared" si="5"/>
        <v>3985.3839204978804</v>
      </c>
      <c r="K42" s="43">
        <f t="shared" si="5"/>
        <v>3894.4482799037964</v>
      </c>
      <c r="L42" s="44">
        <f t="shared" si="5"/>
        <v>3184.1832794822758</v>
      </c>
      <c r="M42" s="42">
        <v>2020</v>
      </c>
      <c r="N42" s="43">
        <f t="shared" si="6"/>
        <v>5841.6724198556949</v>
      </c>
      <c r="O42" s="44">
        <f t="shared" si="6"/>
        <v>6368.3665589645516</v>
      </c>
      <c r="P42" s="38"/>
      <c r="Q42" s="38"/>
      <c r="R42" s="38"/>
    </row>
    <row r="43" spans="1:18" x14ac:dyDescent="0.45">
      <c r="A43" s="3">
        <v>35</v>
      </c>
      <c r="B43" s="5">
        <v>44089</v>
      </c>
      <c r="C43" s="45">
        <v>1</v>
      </c>
      <c r="D43" s="55">
        <v>1.27</v>
      </c>
      <c r="E43" s="58">
        <v>1.5</v>
      </c>
      <c r="F43" s="57">
        <v>-1</v>
      </c>
      <c r="G43" s="22">
        <f>IF(D43="","",G42+M43)</f>
        <v>140004.53026229498</v>
      </c>
      <c r="H43" s="22">
        <f t="shared" si="7"/>
        <v>141761.16276206478</v>
      </c>
      <c r="I43" s="22">
        <f t="shared" si="7"/>
        <v>109132.57493212254</v>
      </c>
      <c r="J43" s="42">
        <f t="shared" si="5"/>
        <v>4045.9839204978803</v>
      </c>
      <c r="K43" s="43">
        <f t="shared" si="5"/>
        <v>4069.6984524994673</v>
      </c>
      <c r="L43" s="44">
        <f t="shared" si="5"/>
        <v>3375.2342762512126</v>
      </c>
      <c r="M43" s="42">
        <f t="shared" si="6"/>
        <v>5138.3995790323079</v>
      </c>
      <c r="N43" s="43">
        <f t="shared" si="6"/>
        <v>6104.5476787492007</v>
      </c>
      <c r="O43" s="44">
        <f t="shared" si="6"/>
        <v>-3375.2342762512126</v>
      </c>
    </row>
    <row r="44" spans="1:18" x14ac:dyDescent="0.45">
      <c r="A44" s="9">
        <v>36</v>
      </c>
      <c r="B44" s="5">
        <v>44089</v>
      </c>
      <c r="C44" s="45">
        <v>1</v>
      </c>
      <c r="D44" s="55">
        <v>-1</v>
      </c>
      <c r="E44" s="58">
        <v>-1</v>
      </c>
      <c r="F44" s="57">
        <v>-1</v>
      </c>
      <c r="G44" s="22">
        <f t="shared" ref="G44:I58" si="8">IF(D44="","",G43+M44)</f>
        <v>135804.39435442613</v>
      </c>
      <c r="H44" s="22">
        <f t="shared" si="7"/>
        <v>137508.32787920284</v>
      </c>
      <c r="I44" s="22">
        <f t="shared" si="7"/>
        <v>105858.59768415887</v>
      </c>
      <c r="J44" s="42">
        <f>IF(G43="","",G43*0.03)</f>
        <v>4200.1359078688492</v>
      </c>
      <c r="K44" s="43">
        <f t="shared" si="5"/>
        <v>4252.8348828619428</v>
      </c>
      <c r="L44" s="44">
        <f t="shared" si="5"/>
        <v>3273.9772479636763</v>
      </c>
      <c r="M44" s="42">
        <f>IF(D44="","",J44*D44)</f>
        <v>-4200.1359078688492</v>
      </c>
      <c r="N44" s="43">
        <f t="shared" si="6"/>
        <v>-4252.8348828619428</v>
      </c>
      <c r="O44" s="44">
        <f t="shared" si="6"/>
        <v>-3273.9772479636763</v>
      </c>
    </row>
    <row r="45" spans="1:18" x14ac:dyDescent="0.45">
      <c r="A45" s="9">
        <v>37</v>
      </c>
      <c r="B45" s="5">
        <v>44074</v>
      </c>
      <c r="C45" s="45">
        <v>1</v>
      </c>
      <c r="D45" s="55">
        <v>-1</v>
      </c>
      <c r="E45" s="56">
        <v>-1</v>
      </c>
      <c r="F45" s="57">
        <v>-1</v>
      </c>
      <c r="G45" s="22">
        <f t="shared" si="8"/>
        <v>131730.26252379335</v>
      </c>
      <c r="H45" s="22">
        <f t="shared" si="7"/>
        <v>133383.07804282676</v>
      </c>
      <c r="I45" s="22">
        <f t="shared" si="7"/>
        <v>102682.83975363411</v>
      </c>
      <c r="J45" s="42">
        <f t="shared" si="5"/>
        <v>4074.1318306327835</v>
      </c>
      <c r="K45" s="43">
        <f t="shared" si="5"/>
        <v>4125.2498363760851</v>
      </c>
      <c r="L45" s="44">
        <f t="shared" si="5"/>
        <v>3175.7579305247659</v>
      </c>
      <c r="M45" s="42">
        <f t="shared" si="6"/>
        <v>-4074.1318306327835</v>
      </c>
      <c r="N45" s="43">
        <f t="shared" si="6"/>
        <v>-4125.2498363760851</v>
      </c>
      <c r="O45" s="44">
        <f t="shared" si="6"/>
        <v>-3175.7579305247659</v>
      </c>
    </row>
    <row r="46" spans="1:18" x14ac:dyDescent="0.45">
      <c r="A46" s="9">
        <v>38</v>
      </c>
      <c r="B46" s="5">
        <v>44070</v>
      </c>
      <c r="C46" s="45">
        <v>1</v>
      </c>
      <c r="D46" s="55">
        <v>-1</v>
      </c>
      <c r="E46" s="56">
        <v>-1</v>
      </c>
      <c r="F46" s="57">
        <v>-1</v>
      </c>
      <c r="G46" s="22">
        <f t="shared" si="8"/>
        <v>127778.35464807955</v>
      </c>
      <c r="H46" s="22">
        <f t="shared" si="7"/>
        <v>129381.58570154196</v>
      </c>
      <c r="I46" s="22">
        <f t="shared" si="7"/>
        <v>99602.354561025088</v>
      </c>
      <c r="J46" s="42">
        <f t="shared" si="5"/>
        <v>3951.9078757138004</v>
      </c>
      <c r="K46" s="43">
        <f t="shared" si="5"/>
        <v>4001.4923412848025</v>
      </c>
      <c r="L46" s="44">
        <f t="shared" si="5"/>
        <v>3080.4851926090232</v>
      </c>
      <c r="M46" s="42">
        <f t="shared" si="6"/>
        <v>-3951.9078757138004</v>
      </c>
      <c r="N46" s="43">
        <f t="shared" si="6"/>
        <v>-4001.4923412848025</v>
      </c>
      <c r="O46" s="44">
        <f t="shared" si="6"/>
        <v>-3080.4851926090232</v>
      </c>
    </row>
    <row r="47" spans="1:18" x14ac:dyDescent="0.45">
      <c r="A47" s="9">
        <v>39</v>
      </c>
      <c r="B47" s="5">
        <v>44067</v>
      </c>
      <c r="C47" s="45">
        <v>1</v>
      </c>
      <c r="D47" s="55">
        <v>1.27</v>
      </c>
      <c r="E47" s="56">
        <v>1.5</v>
      </c>
      <c r="F47" s="57">
        <v>2</v>
      </c>
      <c r="G47" s="22">
        <f t="shared" si="8"/>
        <v>132646.70996017137</v>
      </c>
      <c r="H47" s="22">
        <f t="shared" si="7"/>
        <v>135203.75705811134</v>
      </c>
      <c r="I47" s="22">
        <f t="shared" si="7"/>
        <v>105578.49583468659</v>
      </c>
      <c r="J47" s="42">
        <f t="shared" si="5"/>
        <v>3833.3506394423862</v>
      </c>
      <c r="K47" s="43">
        <f t="shared" si="5"/>
        <v>3881.4475710462589</v>
      </c>
      <c r="L47" s="44">
        <f t="shared" si="5"/>
        <v>2988.0706368307524</v>
      </c>
      <c r="M47" s="42">
        <f t="shared" si="6"/>
        <v>4868.3553120918305</v>
      </c>
      <c r="N47" s="43">
        <f t="shared" si="6"/>
        <v>5822.1713565693881</v>
      </c>
      <c r="O47" s="44">
        <f t="shared" si="6"/>
        <v>5976.1412736615048</v>
      </c>
    </row>
    <row r="48" spans="1:18" x14ac:dyDescent="0.45">
      <c r="A48" s="9">
        <v>40</v>
      </c>
      <c r="B48" s="5">
        <v>44036</v>
      </c>
      <c r="C48" s="45">
        <v>1</v>
      </c>
      <c r="D48" s="55">
        <v>1.27</v>
      </c>
      <c r="E48" s="56">
        <v>1.5</v>
      </c>
      <c r="F48" s="82">
        <v>2</v>
      </c>
      <c r="G48" s="22">
        <f t="shared" si="8"/>
        <v>137700.54960965391</v>
      </c>
      <c r="H48" s="22">
        <f t="shared" si="7"/>
        <v>141287.92612572634</v>
      </c>
      <c r="I48" s="22">
        <f t="shared" si="7"/>
        <v>111913.20558476778</v>
      </c>
      <c r="J48" s="42">
        <f t="shared" si="5"/>
        <v>3979.4012988051409</v>
      </c>
      <c r="K48" s="43">
        <f t="shared" si="5"/>
        <v>4056.1127117433402</v>
      </c>
      <c r="L48" s="44">
        <f t="shared" si="5"/>
        <v>3167.3548750405976</v>
      </c>
      <c r="M48" s="42">
        <f t="shared" si="6"/>
        <v>5053.8396494825292</v>
      </c>
      <c r="N48" s="43">
        <f t="shared" si="6"/>
        <v>6084.1690676150101</v>
      </c>
      <c r="O48" s="44">
        <f t="shared" si="6"/>
        <v>6334.7097500811951</v>
      </c>
    </row>
    <row r="49" spans="1:15" x14ac:dyDescent="0.45">
      <c r="A49" s="9">
        <v>41</v>
      </c>
      <c r="B49" s="5">
        <v>44061</v>
      </c>
      <c r="C49" s="45">
        <v>1</v>
      </c>
      <c r="D49" s="55">
        <v>1.27</v>
      </c>
      <c r="E49" s="56">
        <v>1.5</v>
      </c>
      <c r="F49" s="82">
        <v>2</v>
      </c>
      <c r="G49" s="22">
        <f t="shared" si="8"/>
        <v>142946.94054978172</v>
      </c>
      <c r="H49" s="22">
        <f t="shared" si="7"/>
        <v>147645.88280138402</v>
      </c>
      <c r="I49" s="22">
        <f t="shared" si="7"/>
        <v>118627.99791985385</v>
      </c>
      <c r="J49" s="42">
        <f t="shared" si="5"/>
        <v>4131.016488289617</v>
      </c>
      <c r="K49" s="43">
        <f t="shared" si="5"/>
        <v>4238.6377837717901</v>
      </c>
      <c r="L49" s="44">
        <f t="shared" si="5"/>
        <v>3357.3961675430332</v>
      </c>
      <c r="M49" s="42">
        <f t="shared" si="6"/>
        <v>5246.3909401278133</v>
      </c>
      <c r="N49" s="43">
        <f t="shared" si="6"/>
        <v>6357.9566756576851</v>
      </c>
      <c r="O49" s="44">
        <f t="shared" si="6"/>
        <v>6714.7923350860665</v>
      </c>
    </row>
    <row r="50" spans="1:15" x14ac:dyDescent="0.45">
      <c r="A50" s="9">
        <v>42</v>
      </c>
      <c r="B50" s="5">
        <v>44060</v>
      </c>
      <c r="C50" s="45">
        <v>1</v>
      </c>
      <c r="D50" s="55">
        <v>1.27</v>
      </c>
      <c r="E50" s="56">
        <v>1.5</v>
      </c>
      <c r="F50" s="82">
        <v>2</v>
      </c>
      <c r="G50" s="22">
        <f t="shared" si="8"/>
        <v>148393.21898472842</v>
      </c>
      <c r="H50" s="22">
        <f t="shared" si="7"/>
        <v>154289.94752744632</v>
      </c>
      <c r="I50" s="22">
        <f t="shared" si="7"/>
        <v>125745.67779504508</v>
      </c>
      <c r="J50" s="42">
        <f t="shared" si="5"/>
        <v>4288.4082164934516</v>
      </c>
      <c r="K50" s="43">
        <f t="shared" si="5"/>
        <v>4429.3764840415206</v>
      </c>
      <c r="L50" s="44">
        <f t="shared" si="5"/>
        <v>3558.8399375956155</v>
      </c>
      <c r="M50" s="42">
        <f t="shared" si="6"/>
        <v>5446.2784349466838</v>
      </c>
      <c r="N50" s="43">
        <f t="shared" si="6"/>
        <v>6644.0647260622809</v>
      </c>
      <c r="O50" s="44">
        <f t="shared" si="6"/>
        <v>7117.6798751912311</v>
      </c>
    </row>
    <row r="51" spans="1:15" x14ac:dyDescent="0.45">
      <c r="A51" s="9">
        <v>43</v>
      </c>
      <c r="B51" s="5">
        <v>44060</v>
      </c>
      <c r="C51" s="45">
        <v>1</v>
      </c>
      <c r="D51" s="55">
        <v>1.27</v>
      </c>
      <c r="E51" s="56">
        <v>1.5</v>
      </c>
      <c r="F51" s="83">
        <v>2</v>
      </c>
      <c r="G51" s="22">
        <f t="shared" si="8"/>
        <v>154047.00062804658</v>
      </c>
      <c r="H51" s="22">
        <f t="shared" si="7"/>
        <v>161232.99516618141</v>
      </c>
      <c r="I51" s="22">
        <f t="shared" si="7"/>
        <v>133290.4184627478</v>
      </c>
      <c r="J51" s="42">
        <f t="shared" si="5"/>
        <v>4451.7965695418525</v>
      </c>
      <c r="K51" s="43">
        <f t="shared" si="5"/>
        <v>4628.6984258233897</v>
      </c>
      <c r="L51" s="44">
        <f t="shared" si="5"/>
        <v>3772.3703338513524</v>
      </c>
      <c r="M51" s="42">
        <f t="shared" si="6"/>
        <v>5653.7816433181524</v>
      </c>
      <c r="N51" s="43">
        <f t="shared" si="6"/>
        <v>6943.0476387350845</v>
      </c>
      <c r="O51" s="44">
        <f t="shared" si="6"/>
        <v>7544.7406677027047</v>
      </c>
    </row>
    <row r="52" spans="1:15" x14ac:dyDescent="0.45">
      <c r="A52" s="9">
        <v>44</v>
      </c>
      <c r="B52" s="5">
        <v>44021</v>
      </c>
      <c r="C52" s="45">
        <v>1</v>
      </c>
      <c r="D52" s="55">
        <v>1.27</v>
      </c>
      <c r="E52" s="56">
        <v>1.5</v>
      </c>
      <c r="F52" s="83">
        <v>2</v>
      </c>
      <c r="G52" s="22">
        <f t="shared" si="8"/>
        <v>159916.19135197514</v>
      </c>
      <c r="H52" s="22">
        <f t="shared" si="7"/>
        <v>168488.47994865957</v>
      </c>
      <c r="I52" s="22">
        <f t="shared" si="7"/>
        <v>141287.84357051266</v>
      </c>
      <c r="J52" s="42">
        <f t="shared" si="5"/>
        <v>4621.4100188413968</v>
      </c>
      <c r="K52" s="43">
        <f t="shared" si="5"/>
        <v>4836.9898549854424</v>
      </c>
      <c r="L52" s="44">
        <f t="shared" si="5"/>
        <v>3998.7125538824339</v>
      </c>
      <c r="M52" s="42">
        <f t="shared" si="6"/>
        <v>5869.1907239285738</v>
      </c>
      <c r="N52" s="43">
        <f t="shared" si="6"/>
        <v>7255.4847824781637</v>
      </c>
      <c r="O52" s="44">
        <f t="shared" si="6"/>
        <v>7997.4251077648678</v>
      </c>
    </row>
    <row r="53" spans="1:15" x14ac:dyDescent="0.45">
      <c r="A53" s="9">
        <v>45</v>
      </c>
      <c r="B53" s="5">
        <v>44020</v>
      </c>
      <c r="C53" s="45">
        <v>1</v>
      </c>
      <c r="D53" s="55">
        <v>1.27</v>
      </c>
      <c r="E53" s="56">
        <v>1.5</v>
      </c>
      <c r="F53" s="82">
        <v>2</v>
      </c>
      <c r="G53" s="22">
        <f t="shared" si="8"/>
        <v>166008.9982424854</v>
      </c>
      <c r="H53" s="22">
        <f t="shared" si="7"/>
        <v>176070.46154634925</v>
      </c>
      <c r="I53" s="22">
        <f t="shared" si="7"/>
        <v>149765.11418474343</v>
      </c>
      <c r="J53" s="42">
        <f t="shared" si="5"/>
        <v>4797.4857405592538</v>
      </c>
      <c r="K53" s="43">
        <f t="shared" si="5"/>
        <v>5054.6543984597874</v>
      </c>
      <c r="L53" s="44">
        <f t="shared" si="5"/>
        <v>4238.6353071153799</v>
      </c>
      <c r="M53" s="42">
        <f t="shared" si="6"/>
        <v>6092.8068905102527</v>
      </c>
      <c r="N53" s="43">
        <f t="shared" si="6"/>
        <v>7581.9815976896807</v>
      </c>
      <c r="O53" s="44">
        <f t="shared" si="6"/>
        <v>8477.2706142307597</v>
      </c>
    </row>
    <row r="54" spans="1:15" x14ac:dyDescent="0.45">
      <c r="A54" s="9">
        <v>46</v>
      </c>
      <c r="B54" s="5">
        <v>44013</v>
      </c>
      <c r="C54" s="45">
        <v>1</v>
      </c>
      <c r="D54" s="55">
        <v>-1</v>
      </c>
      <c r="E54" s="56">
        <v>-1</v>
      </c>
      <c r="F54" s="57">
        <v>-1</v>
      </c>
      <c r="G54" s="22">
        <f t="shared" si="8"/>
        <v>161028.72829521084</v>
      </c>
      <c r="H54" s="22">
        <f t="shared" si="7"/>
        <v>170788.34769995877</v>
      </c>
      <c r="I54" s="22">
        <f t="shared" si="7"/>
        <v>145272.16075920113</v>
      </c>
      <c r="J54" s="42">
        <f t="shared" si="5"/>
        <v>4980.2699472745617</v>
      </c>
      <c r="K54" s="43">
        <f t="shared" si="5"/>
        <v>5282.1138463904772</v>
      </c>
      <c r="L54" s="44">
        <f t="shared" si="5"/>
        <v>4492.9534255423032</v>
      </c>
      <c r="M54" s="42">
        <f t="shared" si="6"/>
        <v>-4980.2699472745617</v>
      </c>
      <c r="N54" s="43">
        <f t="shared" si="6"/>
        <v>-5282.1138463904772</v>
      </c>
      <c r="O54" s="44">
        <f t="shared" si="6"/>
        <v>-4492.9534255423032</v>
      </c>
    </row>
    <row r="55" spans="1:15" x14ac:dyDescent="0.45">
      <c r="A55" s="9">
        <v>47</v>
      </c>
      <c r="B55" s="5">
        <v>44012</v>
      </c>
      <c r="C55" s="45">
        <v>2</v>
      </c>
      <c r="D55" s="55">
        <v>1.27</v>
      </c>
      <c r="E55" s="56">
        <v>1.5</v>
      </c>
      <c r="F55" s="82">
        <v>2</v>
      </c>
      <c r="G55" s="22">
        <f t="shared" si="8"/>
        <v>167163.92284325836</v>
      </c>
      <c r="H55" s="22">
        <f t="shared" si="7"/>
        <v>178473.82334645692</v>
      </c>
      <c r="I55" s="22">
        <f t="shared" si="7"/>
        <v>153988.49040475319</v>
      </c>
      <c r="J55" s="42">
        <f t="shared" si="5"/>
        <v>4830.8618488563252</v>
      </c>
      <c r="K55" s="43">
        <f t="shared" si="5"/>
        <v>5123.6504309987631</v>
      </c>
      <c r="L55" s="44">
        <f t="shared" si="5"/>
        <v>4358.1648227760334</v>
      </c>
      <c r="M55" s="42">
        <f t="shared" si="6"/>
        <v>6135.1945480475333</v>
      </c>
      <c r="N55" s="43">
        <f t="shared" si="6"/>
        <v>7685.4756464981447</v>
      </c>
      <c r="O55" s="44">
        <f t="shared" si="6"/>
        <v>8716.3296455520667</v>
      </c>
    </row>
    <row r="56" spans="1:15" x14ac:dyDescent="0.45">
      <c r="A56" s="9">
        <v>48</v>
      </c>
      <c r="B56" s="5">
        <v>44008</v>
      </c>
      <c r="C56" s="45">
        <v>1</v>
      </c>
      <c r="D56" s="55">
        <v>-1</v>
      </c>
      <c r="E56" s="56">
        <v>-1</v>
      </c>
      <c r="F56" s="57">
        <v>-1</v>
      </c>
      <c r="G56" s="22">
        <f t="shared" si="8"/>
        <v>162149.00515796061</v>
      </c>
      <c r="H56" s="84">
        <f t="shared" si="7"/>
        <v>173119.60864606322</v>
      </c>
      <c r="I56" s="22">
        <f t="shared" si="7"/>
        <v>149368.83569261059</v>
      </c>
      <c r="J56" s="42">
        <f t="shared" si="5"/>
        <v>5014.9176852977507</v>
      </c>
      <c r="K56" s="43">
        <f t="shared" si="5"/>
        <v>5354.2147003937071</v>
      </c>
      <c r="L56" s="44">
        <f t="shared" si="5"/>
        <v>4619.6547121425956</v>
      </c>
      <c r="M56" s="42">
        <f t="shared" si="6"/>
        <v>-5014.9176852977507</v>
      </c>
      <c r="N56" s="43">
        <f t="shared" si="6"/>
        <v>-5354.2147003937071</v>
      </c>
      <c r="O56" s="44">
        <f t="shared" si="6"/>
        <v>-4619.6547121425956</v>
      </c>
    </row>
    <row r="57" spans="1:15" x14ac:dyDescent="0.45">
      <c r="A57" s="9">
        <v>49</v>
      </c>
      <c r="B57" s="5">
        <v>44007</v>
      </c>
      <c r="C57" s="45">
        <v>2</v>
      </c>
      <c r="D57" s="55">
        <v>-1</v>
      </c>
      <c r="E57" s="56">
        <v>-1</v>
      </c>
      <c r="F57" s="57">
        <v>-1</v>
      </c>
      <c r="G57" s="22">
        <f t="shared" si="8"/>
        <v>157284.5350032218</v>
      </c>
      <c r="H57" s="22">
        <f t="shared" si="7"/>
        <v>167926.02038668134</v>
      </c>
      <c r="I57" s="22">
        <f t="shared" si="7"/>
        <v>144887.77062183229</v>
      </c>
      <c r="J57" s="42">
        <f t="shared" si="5"/>
        <v>4864.4701547388177</v>
      </c>
      <c r="K57" s="43">
        <f t="shared" si="5"/>
        <v>5193.588259381896</v>
      </c>
      <c r="L57" s="44">
        <f t="shared" si="5"/>
        <v>4481.0650707783179</v>
      </c>
      <c r="M57" s="42">
        <f t="shared" si="6"/>
        <v>-4864.4701547388177</v>
      </c>
      <c r="N57" s="43">
        <f t="shared" si="6"/>
        <v>-5193.588259381896</v>
      </c>
      <c r="O57" s="44">
        <f t="shared" si="6"/>
        <v>-4481.0650707783179</v>
      </c>
    </row>
    <row r="58" spans="1:15" ht="18.600000000000001" thickBot="1" x14ac:dyDescent="0.5">
      <c r="A58" s="9">
        <v>50</v>
      </c>
      <c r="B58" s="6">
        <v>44007</v>
      </c>
      <c r="C58" s="49">
        <v>2</v>
      </c>
      <c r="D58" s="59">
        <v>1.27</v>
      </c>
      <c r="E58" s="60">
        <v>1.5</v>
      </c>
      <c r="F58" s="85">
        <v>2</v>
      </c>
      <c r="G58" s="22">
        <f t="shared" si="8"/>
        <v>163277.07578684454</v>
      </c>
      <c r="H58" s="22">
        <f t="shared" si="8"/>
        <v>175482.69130408199</v>
      </c>
      <c r="I58" s="22">
        <f t="shared" si="8"/>
        <v>153581.03685914222</v>
      </c>
      <c r="J58" s="42">
        <f t="shared" si="5"/>
        <v>4718.5360500966535</v>
      </c>
      <c r="K58" s="43">
        <f t="shared" si="5"/>
        <v>5037.7806116004404</v>
      </c>
      <c r="L58" s="44">
        <f t="shared" si="5"/>
        <v>4346.6331186549687</v>
      </c>
      <c r="M58" s="42">
        <f t="shared" si="6"/>
        <v>5992.5407836227505</v>
      </c>
      <c r="N58" s="43">
        <f t="shared" si="6"/>
        <v>7556.670917400661</v>
      </c>
      <c r="O58" s="44">
        <f t="shared" si="6"/>
        <v>8693.2662373099374</v>
      </c>
    </row>
    <row r="59" spans="1:15" ht="18.600000000000001" thickBot="1" x14ac:dyDescent="0.5">
      <c r="A59" s="9"/>
      <c r="B59" s="99" t="s">
        <v>5</v>
      </c>
      <c r="C59" s="100"/>
      <c r="D59" s="7">
        <f>COUNTIF(D9:D58,1.27)</f>
        <v>30</v>
      </c>
      <c r="E59" s="7">
        <f>COUNTIF(E9:E58,1.5)</f>
        <v>28</v>
      </c>
      <c r="F59" s="8">
        <f>COUNTIF(F9:F58,2)</f>
        <v>22</v>
      </c>
      <c r="G59" s="68">
        <f>M59+G8</f>
        <v>163277.07578684448</v>
      </c>
      <c r="H59" s="69">
        <f>N59+H8</f>
        <v>175482.69130408193</v>
      </c>
      <c r="I59" s="70">
        <f>O59+I8</f>
        <v>153581.03685914219</v>
      </c>
      <c r="J59" s="65" t="s">
        <v>33</v>
      </c>
      <c r="K59" s="66">
        <f>B58-B9</f>
        <v>-221</v>
      </c>
      <c r="L59" s="67" t="s">
        <v>34</v>
      </c>
      <c r="M59" s="79">
        <f>SUM(M9:M58)</f>
        <v>63277.075786844485</v>
      </c>
      <c r="N59" s="80">
        <f>SUM(N9:N58)</f>
        <v>75482.691304081935</v>
      </c>
      <c r="O59" s="81">
        <f>SUM(O9:O58)</f>
        <v>53581.036859142201</v>
      </c>
    </row>
    <row r="60" spans="1:15" ht="18.600000000000001" thickBot="1" x14ac:dyDescent="0.5">
      <c r="A60" s="9"/>
      <c r="B60" s="94" t="s">
        <v>6</v>
      </c>
      <c r="C60" s="95"/>
      <c r="D60" s="7">
        <f>COUNTIF(D9:D58,-1)</f>
        <v>20</v>
      </c>
      <c r="E60" s="7">
        <f>COUNTIF(E9:E58,-1)</f>
        <v>22</v>
      </c>
      <c r="F60" s="8">
        <f>COUNTIF(F9:F58,-1)</f>
        <v>28</v>
      </c>
      <c r="G60" s="96" t="s">
        <v>32</v>
      </c>
      <c r="H60" s="97"/>
      <c r="I60" s="98"/>
      <c r="J60" s="96" t="s">
        <v>35</v>
      </c>
      <c r="K60" s="97"/>
      <c r="L60" s="98"/>
      <c r="M60" s="9"/>
      <c r="N60" s="3"/>
      <c r="O60" s="4"/>
    </row>
    <row r="61" spans="1:15" ht="18.600000000000001" thickBot="1" x14ac:dyDescent="0.5">
      <c r="A61" s="9"/>
      <c r="B61" s="94" t="s">
        <v>37</v>
      </c>
      <c r="C61" s="95"/>
      <c r="D61" s="7">
        <f>COUNTIF(D9:D58,0)</f>
        <v>0</v>
      </c>
      <c r="E61" s="7">
        <f>COUNTIF(E9:E58,0)</f>
        <v>0</v>
      </c>
      <c r="F61" s="7">
        <f>COUNTIF(F9:F58,0)</f>
        <v>0</v>
      </c>
      <c r="G61" s="74">
        <f>G59/G8</f>
        <v>1.6327707578684447</v>
      </c>
      <c r="H61" s="75">
        <f t="shared" ref="H61" si="9">H59/H8</f>
        <v>1.7548269130408194</v>
      </c>
      <c r="I61" s="76">
        <f>I59/I8</f>
        <v>1.5358103685914219</v>
      </c>
      <c r="J61" s="63">
        <f>(G61-100%)*30/K59</f>
        <v>-8.5896482968567167E-2</v>
      </c>
      <c r="K61" s="63">
        <f>(H61-100%)*30/K59</f>
        <v>-0.10246519181549585</v>
      </c>
      <c r="L61" s="64">
        <f>(I61-100%)*30/K59</f>
        <v>-7.2734439175306143E-2</v>
      </c>
      <c r="M61" s="10"/>
      <c r="N61" s="2"/>
      <c r="O61" s="11"/>
    </row>
    <row r="62" spans="1:15" ht="18.600000000000001" thickBot="1" x14ac:dyDescent="0.5">
      <c r="A62" s="3"/>
      <c r="B62" s="96" t="s">
        <v>4</v>
      </c>
      <c r="C62" s="97"/>
      <c r="D62" s="77">
        <f t="shared" ref="D62:E62" si="10">D59/(D59+D60+D61)</f>
        <v>0.6</v>
      </c>
      <c r="E62" s="72">
        <f t="shared" si="10"/>
        <v>0.56000000000000005</v>
      </c>
      <c r="F62" s="73">
        <f>F59/(F59+F60+F61)</f>
        <v>0.44</v>
      </c>
    </row>
    <row r="64" spans="1:15" x14ac:dyDescent="0.45">
      <c r="D64" s="71"/>
      <c r="E64" s="71"/>
      <c r="F64" s="71"/>
    </row>
  </sheetData>
  <mergeCells count="11">
    <mergeCell ref="B59:C59"/>
    <mergeCell ref="G6:I6"/>
    <mergeCell ref="J6:L6"/>
    <mergeCell ref="M6:O6"/>
    <mergeCell ref="J8:L8"/>
    <mergeCell ref="M8:O8"/>
    <mergeCell ref="B60:C60"/>
    <mergeCell ref="G60:I60"/>
    <mergeCell ref="J60:L60"/>
    <mergeCell ref="B61:C61"/>
    <mergeCell ref="B62:C62"/>
  </mergeCells>
  <phoneticPr fontId="1"/>
  <pageMargins left="0.7" right="0.7" top="0.75" bottom="0.75" header="0.3" footer="0.3"/>
  <pageSetup paperSize="9" orientation="portrait" horizontalDpi="4294967293"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977D6-8A2C-45F4-90C1-C87FB7BCCC29}">
  <sheetPr>
    <tabColor rgb="FFFF99FF"/>
  </sheetPr>
  <dimension ref="A1:C1195"/>
  <sheetViews>
    <sheetView zoomScale="50" zoomScaleNormal="50" workbookViewId="0">
      <selection activeCell="AL166" sqref="AL166"/>
    </sheetView>
  </sheetViews>
  <sheetFormatPr defaultColWidth="8.09765625" defaultRowHeight="14.4" x14ac:dyDescent="0.45"/>
  <cols>
    <col min="1" max="1" width="6.59765625" style="51" customWidth="1"/>
    <col min="2" max="2" width="7.19921875" style="50" customWidth="1"/>
    <col min="3" max="256" width="8.09765625" style="50"/>
    <col min="257" max="257" width="6.59765625" style="50" customWidth="1"/>
    <col min="258" max="258" width="7.19921875" style="50" customWidth="1"/>
    <col min="259" max="512" width="8.09765625" style="50"/>
    <col min="513" max="513" width="6.59765625" style="50" customWidth="1"/>
    <col min="514" max="514" width="7.19921875" style="50" customWidth="1"/>
    <col min="515" max="768" width="8.09765625" style="50"/>
    <col min="769" max="769" width="6.59765625" style="50" customWidth="1"/>
    <col min="770" max="770" width="7.19921875" style="50" customWidth="1"/>
    <col min="771" max="1024" width="8.09765625" style="50"/>
    <col min="1025" max="1025" width="6.59765625" style="50" customWidth="1"/>
    <col min="1026" max="1026" width="7.19921875" style="50" customWidth="1"/>
    <col min="1027" max="1280" width="8.09765625" style="50"/>
    <col min="1281" max="1281" width="6.59765625" style="50" customWidth="1"/>
    <col min="1282" max="1282" width="7.19921875" style="50" customWidth="1"/>
    <col min="1283" max="1536" width="8.09765625" style="50"/>
    <col min="1537" max="1537" width="6.59765625" style="50" customWidth="1"/>
    <col min="1538" max="1538" width="7.19921875" style="50" customWidth="1"/>
    <col min="1539" max="1792" width="8.09765625" style="50"/>
    <col min="1793" max="1793" width="6.59765625" style="50" customWidth="1"/>
    <col min="1794" max="1794" width="7.19921875" style="50" customWidth="1"/>
    <col min="1795" max="2048" width="8.09765625" style="50"/>
    <col min="2049" max="2049" width="6.59765625" style="50" customWidth="1"/>
    <col min="2050" max="2050" width="7.19921875" style="50" customWidth="1"/>
    <col min="2051" max="2304" width="8.09765625" style="50"/>
    <col min="2305" max="2305" width="6.59765625" style="50" customWidth="1"/>
    <col min="2306" max="2306" width="7.19921875" style="50" customWidth="1"/>
    <col min="2307" max="2560" width="8.09765625" style="50"/>
    <col min="2561" max="2561" width="6.59765625" style="50" customWidth="1"/>
    <col min="2562" max="2562" width="7.19921875" style="50" customWidth="1"/>
    <col min="2563" max="2816" width="8.09765625" style="50"/>
    <col min="2817" max="2817" width="6.59765625" style="50" customWidth="1"/>
    <col min="2818" max="2818" width="7.19921875" style="50" customWidth="1"/>
    <col min="2819" max="3072" width="8.09765625" style="50"/>
    <col min="3073" max="3073" width="6.59765625" style="50" customWidth="1"/>
    <col min="3074" max="3074" width="7.19921875" style="50" customWidth="1"/>
    <col min="3075" max="3328" width="8.09765625" style="50"/>
    <col min="3329" max="3329" width="6.59765625" style="50" customWidth="1"/>
    <col min="3330" max="3330" width="7.19921875" style="50" customWidth="1"/>
    <col min="3331" max="3584" width="8.09765625" style="50"/>
    <col min="3585" max="3585" width="6.59765625" style="50" customWidth="1"/>
    <col min="3586" max="3586" width="7.19921875" style="50" customWidth="1"/>
    <col min="3587" max="3840" width="8.09765625" style="50"/>
    <col min="3841" max="3841" width="6.59765625" style="50" customWidth="1"/>
    <col min="3842" max="3842" width="7.19921875" style="50" customWidth="1"/>
    <col min="3843" max="4096" width="8.09765625" style="50"/>
    <col min="4097" max="4097" width="6.59765625" style="50" customWidth="1"/>
    <col min="4098" max="4098" width="7.19921875" style="50" customWidth="1"/>
    <col min="4099" max="4352" width="8.09765625" style="50"/>
    <col min="4353" max="4353" width="6.59765625" style="50" customWidth="1"/>
    <col min="4354" max="4354" width="7.19921875" style="50" customWidth="1"/>
    <col min="4355" max="4608" width="8.09765625" style="50"/>
    <col min="4609" max="4609" width="6.59765625" style="50" customWidth="1"/>
    <col min="4610" max="4610" width="7.19921875" style="50" customWidth="1"/>
    <col min="4611" max="4864" width="8.09765625" style="50"/>
    <col min="4865" max="4865" width="6.59765625" style="50" customWidth="1"/>
    <col min="4866" max="4866" width="7.19921875" style="50" customWidth="1"/>
    <col min="4867" max="5120" width="8.09765625" style="50"/>
    <col min="5121" max="5121" width="6.59765625" style="50" customWidth="1"/>
    <col min="5122" max="5122" width="7.19921875" style="50" customWidth="1"/>
    <col min="5123" max="5376" width="8.09765625" style="50"/>
    <col min="5377" max="5377" width="6.59765625" style="50" customWidth="1"/>
    <col min="5378" max="5378" width="7.19921875" style="50" customWidth="1"/>
    <col min="5379" max="5632" width="8.09765625" style="50"/>
    <col min="5633" max="5633" width="6.59765625" style="50" customWidth="1"/>
    <col min="5634" max="5634" width="7.19921875" style="50" customWidth="1"/>
    <col min="5635" max="5888" width="8.09765625" style="50"/>
    <col min="5889" max="5889" width="6.59765625" style="50" customWidth="1"/>
    <col min="5890" max="5890" width="7.19921875" style="50" customWidth="1"/>
    <col min="5891" max="6144" width="8.09765625" style="50"/>
    <col min="6145" max="6145" width="6.59765625" style="50" customWidth="1"/>
    <col min="6146" max="6146" width="7.19921875" style="50" customWidth="1"/>
    <col min="6147" max="6400" width="8.09765625" style="50"/>
    <col min="6401" max="6401" width="6.59765625" style="50" customWidth="1"/>
    <col min="6402" max="6402" width="7.19921875" style="50" customWidth="1"/>
    <col min="6403" max="6656" width="8.09765625" style="50"/>
    <col min="6657" max="6657" width="6.59765625" style="50" customWidth="1"/>
    <col min="6658" max="6658" width="7.19921875" style="50" customWidth="1"/>
    <col min="6659" max="6912" width="8.09765625" style="50"/>
    <col min="6913" max="6913" width="6.59765625" style="50" customWidth="1"/>
    <col min="6914" max="6914" width="7.19921875" style="50" customWidth="1"/>
    <col min="6915" max="7168" width="8.09765625" style="50"/>
    <col min="7169" max="7169" width="6.59765625" style="50" customWidth="1"/>
    <col min="7170" max="7170" width="7.19921875" style="50" customWidth="1"/>
    <col min="7171" max="7424" width="8.09765625" style="50"/>
    <col min="7425" max="7425" width="6.59765625" style="50" customWidth="1"/>
    <col min="7426" max="7426" width="7.19921875" style="50" customWidth="1"/>
    <col min="7427" max="7680" width="8.09765625" style="50"/>
    <col min="7681" max="7681" width="6.59765625" style="50" customWidth="1"/>
    <col min="7682" max="7682" width="7.19921875" style="50" customWidth="1"/>
    <col min="7683" max="7936" width="8.09765625" style="50"/>
    <col min="7937" max="7937" width="6.59765625" style="50" customWidth="1"/>
    <col min="7938" max="7938" width="7.19921875" style="50" customWidth="1"/>
    <col min="7939" max="8192" width="8.09765625" style="50"/>
    <col min="8193" max="8193" width="6.59765625" style="50" customWidth="1"/>
    <col min="8194" max="8194" width="7.19921875" style="50" customWidth="1"/>
    <col min="8195" max="8448" width="8.09765625" style="50"/>
    <col min="8449" max="8449" width="6.59765625" style="50" customWidth="1"/>
    <col min="8450" max="8450" width="7.19921875" style="50" customWidth="1"/>
    <col min="8451" max="8704" width="8.09765625" style="50"/>
    <col min="8705" max="8705" width="6.59765625" style="50" customWidth="1"/>
    <col min="8706" max="8706" width="7.19921875" style="50" customWidth="1"/>
    <col min="8707" max="8960" width="8.09765625" style="50"/>
    <col min="8961" max="8961" width="6.59765625" style="50" customWidth="1"/>
    <col min="8962" max="8962" width="7.19921875" style="50" customWidth="1"/>
    <col min="8963" max="9216" width="8.09765625" style="50"/>
    <col min="9217" max="9217" width="6.59765625" style="50" customWidth="1"/>
    <col min="9218" max="9218" width="7.19921875" style="50" customWidth="1"/>
    <col min="9219" max="9472" width="8.09765625" style="50"/>
    <col min="9473" max="9473" width="6.59765625" style="50" customWidth="1"/>
    <col min="9474" max="9474" width="7.19921875" style="50" customWidth="1"/>
    <col min="9475" max="9728" width="8.09765625" style="50"/>
    <col min="9729" max="9729" width="6.59765625" style="50" customWidth="1"/>
    <col min="9730" max="9730" width="7.19921875" style="50" customWidth="1"/>
    <col min="9731" max="9984" width="8.09765625" style="50"/>
    <col min="9985" max="9985" width="6.59765625" style="50" customWidth="1"/>
    <col min="9986" max="9986" width="7.19921875" style="50" customWidth="1"/>
    <col min="9987" max="10240" width="8.09765625" style="50"/>
    <col min="10241" max="10241" width="6.59765625" style="50" customWidth="1"/>
    <col min="10242" max="10242" width="7.19921875" style="50" customWidth="1"/>
    <col min="10243" max="10496" width="8.09765625" style="50"/>
    <col min="10497" max="10497" width="6.59765625" style="50" customWidth="1"/>
    <col min="10498" max="10498" width="7.19921875" style="50" customWidth="1"/>
    <col min="10499" max="10752" width="8.09765625" style="50"/>
    <col min="10753" max="10753" width="6.59765625" style="50" customWidth="1"/>
    <col min="10754" max="10754" width="7.19921875" style="50" customWidth="1"/>
    <col min="10755" max="11008" width="8.09765625" style="50"/>
    <col min="11009" max="11009" width="6.59765625" style="50" customWidth="1"/>
    <col min="11010" max="11010" width="7.19921875" style="50" customWidth="1"/>
    <col min="11011" max="11264" width="8.09765625" style="50"/>
    <col min="11265" max="11265" width="6.59765625" style="50" customWidth="1"/>
    <col min="11266" max="11266" width="7.19921875" style="50" customWidth="1"/>
    <col min="11267" max="11520" width="8.09765625" style="50"/>
    <col min="11521" max="11521" width="6.59765625" style="50" customWidth="1"/>
    <col min="11522" max="11522" width="7.19921875" style="50" customWidth="1"/>
    <col min="11523" max="11776" width="8.09765625" style="50"/>
    <col min="11777" max="11777" width="6.59765625" style="50" customWidth="1"/>
    <col min="11778" max="11778" width="7.19921875" style="50" customWidth="1"/>
    <col min="11779" max="12032" width="8.09765625" style="50"/>
    <col min="12033" max="12033" width="6.59765625" style="50" customWidth="1"/>
    <col min="12034" max="12034" width="7.19921875" style="50" customWidth="1"/>
    <col min="12035" max="12288" width="8.09765625" style="50"/>
    <col min="12289" max="12289" width="6.59765625" style="50" customWidth="1"/>
    <col min="12290" max="12290" width="7.19921875" style="50" customWidth="1"/>
    <col min="12291" max="12544" width="8.09765625" style="50"/>
    <col min="12545" max="12545" width="6.59765625" style="50" customWidth="1"/>
    <col min="12546" max="12546" width="7.19921875" style="50" customWidth="1"/>
    <col min="12547" max="12800" width="8.09765625" style="50"/>
    <col min="12801" max="12801" width="6.59765625" style="50" customWidth="1"/>
    <col min="12802" max="12802" width="7.19921875" style="50" customWidth="1"/>
    <col min="12803" max="13056" width="8.09765625" style="50"/>
    <col min="13057" max="13057" width="6.59765625" style="50" customWidth="1"/>
    <col min="13058" max="13058" width="7.19921875" style="50" customWidth="1"/>
    <col min="13059" max="13312" width="8.09765625" style="50"/>
    <col min="13313" max="13313" width="6.59765625" style="50" customWidth="1"/>
    <col min="13314" max="13314" width="7.19921875" style="50" customWidth="1"/>
    <col min="13315" max="13568" width="8.09765625" style="50"/>
    <col min="13569" max="13569" width="6.59765625" style="50" customWidth="1"/>
    <col min="13570" max="13570" width="7.19921875" style="50" customWidth="1"/>
    <col min="13571" max="13824" width="8.09765625" style="50"/>
    <col min="13825" max="13825" width="6.59765625" style="50" customWidth="1"/>
    <col min="13826" max="13826" width="7.19921875" style="50" customWidth="1"/>
    <col min="13827" max="14080" width="8.09765625" style="50"/>
    <col min="14081" max="14081" width="6.59765625" style="50" customWidth="1"/>
    <col min="14082" max="14082" width="7.19921875" style="50" customWidth="1"/>
    <col min="14083" max="14336" width="8.09765625" style="50"/>
    <col min="14337" max="14337" width="6.59765625" style="50" customWidth="1"/>
    <col min="14338" max="14338" width="7.19921875" style="50" customWidth="1"/>
    <col min="14339" max="14592" width="8.09765625" style="50"/>
    <col min="14593" max="14593" width="6.59765625" style="50" customWidth="1"/>
    <col min="14594" max="14594" width="7.19921875" style="50" customWidth="1"/>
    <col min="14595" max="14848" width="8.09765625" style="50"/>
    <col min="14849" max="14849" width="6.59765625" style="50" customWidth="1"/>
    <col min="14850" max="14850" width="7.19921875" style="50" customWidth="1"/>
    <col min="14851" max="15104" width="8.09765625" style="50"/>
    <col min="15105" max="15105" width="6.59765625" style="50" customWidth="1"/>
    <col min="15106" max="15106" width="7.19921875" style="50" customWidth="1"/>
    <col min="15107" max="15360" width="8.09765625" style="50"/>
    <col min="15361" max="15361" width="6.59765625" style="50" customWidth="1"/>
    <col min="15362" max="15362" width="7.19921875" style="50" customWidth="1"/>
    <col min="15363" max="15616" width="8.09765625" style="50"/>
    <col min="15617" max="15617" width="6.59765625" style="50" customWidth="1"/>
    <col min="15618" max="15618" width="7.19921875" style="50" customWidth="1"/>
    <col min="15619" max="15872" width="8.09765625" style="50"/>
    <col min="15873" max="15873" width="6.59765625" style="50" customWidth="1"/>
    <col min="15874" max="15874" width="7.19921875" style="50" customWidth="1"/>
    <col min="15875" max="16128" width="8.09765625" style="50"/>
    <col min="16129" max="16129" width="6.59765625" style="50" customWidth="1"/>
    <col min="16130" max="16130" width="7.19921875" style="50" customWidth="1"/>
    <col min="16131" max="16384" width="8.09765625" style="50"/>
  </cols>
  <sheetData>
    <row r="1" spans="1:3" ht="30" customHeight="1" x14ac:dyDescent="0.45">
      <c r="A1" s="108" t="s">
        <v>39</v>
      </c>
      <c r="B1" s="108"/>
      <c r="C1" s="108"/>
    </row>
    <row r="39" spans="1:3" ht="30" customHeight="1" x14ac:dyDescent="0.45">
      <c r="A39" s="108" t="s">
        <v>40</v>
      </c>
      <c r="B39" s="108"/>
      <c r="C39" s="108"/>
    </row>
    <row r="77" spans="1:3" ht="30" customHeight="1" x14ac:dyDescent="0.45">
      <c r="A77" s="108" t="s">
        <v>41</v>
      </c>
      <c r="B77" s="108"/>
      <c r="C77" s="108"/>
    </row>
    <row r="115" spans="1:3" ht="30" customHeight="1" x14ac:dyDescent="0.45">
      <c r="A115" s="108" t="s">
        <v>42</v>
      </c>
      <c r="B115" s="108"/>
      <c r="C115" s="108"/>
    </row>
    <row r="153" spans="1:3" ht="30" customHeight="1" x14ac:dyDescent="0.45">
      <c r="A153" s="108" t="s">
        <v>43</v>
      </c>
      <c r="B153" s="108"/>
      <c r="C153" s="108"/>
    </row>
    <row r="192" spans="1:3" ht="30" customHeight="1" x14ac:dyDescent="0.45">
      <c r="A192" s="108" t="s">
        <v>44</v>
      </c>
      <c r="B192" s="108"/>
      <c r="C192" s="108"/>
    </row>
    <row r="231" spans="1:3" ht="30" customHeight="1" x14ac:dyDescent="0.45">
      <c r="A231" s="108" t="s">
        <v>48</v>
      </c>
      <c r="B231" s="108"/>
      <c r="C231" s="108"/>
    </row>
    <row r="270" spans="1:3" ht="30" customHeight="1" x14ac:dyDescent="0.45">
      <c r="A270" s="108" t="s">
        <v>49</v>
      </c>
      <c r="B270" s="108"/>
      <c r="C270" s="108"/>
    </row>
    <row r="309" spans="1:3" ht="30" customHeight="1" x14ac:dyDescent="0.45">
      <c r="A309" s="108" t="s">
        <v>50</v>
      </c>
      <c r="B309" s="108"/>
      <c r="C309" s="108"/>
    </row>
    <row r="348" spans="1:3" ht="30" customHeight="1" x14ac:dyDescent="0.45">
      <c r="A348" s="108" t="s">
        <v>51</v>
      </c>
      <c r="B348" s="108"/>
      <c r="C348" s="108"/>
    </row>
    <row r="387" spans="1:3" ht="30" customHeight="1" x14ac:dyDescent="0.45">
      <c r="A387" s="108" t="s">
        <v>52</v>
      </c>
      <c r="B387" s="108"/>
      <c r="C387" s="108"/>
    </row>
    <row r="426" spans="1:3" ht="30" customHeight="1" x14ac:dyDescent="0.45">
      <c r="A426" s="108" t="s">
        <v>53</v>
      </c>
      <c r="B426" s="108"/>
      <c r="C426" s="108"/>
    </row>
    <row r="465" spans="1:3" ht="30" customHeight="1" x14ac:dyDescent="0.45">
      <c r="A465" s="108" t="s">
        <v>54</v>
      </c>
      <c r="B465" s="108"/>
      <c r="C465" s="108"/>
    </row>
    <row r="504" spans="1:3" ht="30" customHeight="1" x14ac:dyDescent="0.45">
      <c r="A504" s="108" t="s">
        <v>55</v>
      </c>
      <c r="B504" s="108"/>
      <c r="C504" s="108"/>
    </row>
    <row r="543" spans="1:3" ht="30" customHeight="1" x14ac:dyDescent="0.45">
      <c r="A543" s="108" t="s">
        <v>56</v>
      </c>
      <c r="B543" s="108"/>
      <c r="C543" s="108"/>
    </row>
    <row r="544" spans="1:3" x14ac:dyDescent="0.45">
      <c r="C544" s="51"/>
    </row>
    <row r="582" spans="1:3" ht="30" customHeight="1" x14ac:dyDescent="0.45">
      <c r="A582" s="108" t="s">
        <v>57</v>
      </c>
      <c r="B582" s="108"/>
      <c r="C582" s="108"/>
    </row>
    <row r="621" spans="1:3" ht="30" customHeight="1" x14ac:dyDescent="0.45">
      <c r="A621" s="108" t="s">
        <v>58</v>
      </c>
      <c r="B621" s="108"/>
      <c r="C621" s="108"/>
    </row>
    <row r="660" spans="1:3" ht="30" customHeight="1" x14ac:dyDescent="0.45">
      <c r="A660" s="108" t="s">
        <v>59</v>
      </c>
      <c r="B660" s="108"/>
      <c r="C660" s="108"/>
    </row>
    <row r="699" spans="1:3" ht="30" customHeight="1" x14ac:dyDescent="0.45">
      <c r="A699" s="108" t="s">
        <v>60</v>
      </c>
      <c r="B699" s="108"/>
      <c r="C699" s="108"/>
    </row>
    <row r="738" spans="1:3" ht="30" customHeight="1" x14ac:dyDescent="0.45">
      <c r="A738" s="108" t="s">
        <v>61</v>
      </c>
      <c r="B738" s="108"/>
      <c r="C738" s="108"/>
    </row>
    <row r="777" spans="1:3" ht="30" customHeight="1" x14ac:dyDescent="0.45">
      <c r="A777" s="108" t="s">
        <v>63</v>
      </c>
      <c r="B777" s="108"/>
      <c r="C777" s="108"/>
    </row>
    <row r="815" spans="1:3" ht="30" customHeight="1" x14ac:dyDescent="0.45">
      <c r="A815" s="108" t="s">
        <v>64</v>
      </c>
      <c r="B815" s="108"/>
      <c r="C815" s="108"/>
    </row>
    <row r="853" spans="1:3" ht="30" customHeight="1" x14ac:dyDescent="0.45">
      <c r="A853" s="108" t="s">
        <v>65</v>
      </c>
      <c r="B853" s="108"/>
      <c r="C853" s="108"/>
    </row>
    <row r="891" spans="1:3" ht="30" customHeight="1" x14ac:dyDescent="0.45">
      <c r="A891" s="108" t="s">
        <v>66</v>
      </c>
      <c r="B891" s="108"/>
      <c r="C891" s="108"/>
    </row>
    <row r="929" spans="1:3" ht="30" customHeight="1" x14ac:dyDescent="0.45">
      <c r="A929" s="108" t="s">
        <v>67</v>
      </c>
      <c r="B929" s="108"/>
      <c r="C929" s="108"/>
    </row>
    <row r="967" spans="1:3" ht="30" customHeight="1" x14ac:dyDescent="0.45">
      <c r="A967" s="108" t="s">
        <v>68</v>
      </c>
      <c r="B967" s="108"/>
      <c r="C967" s="108"/>
    </row>
    <row r="1005" spans="1:3" ht="30" customHeight="1" x14ac:dyDescent="0.45">
      <c r="A1005" s="108" t="s">
        <v>69</v>
      </c>
      <c r="B1005" s="108"/>
      <c r="C1005" s="108"/>
    </row>
    <row r="1043" spans="1:3" ht="30" customHeight="1" x14ac:dyDescent="0.45">
      <c r="A1043" s="108" t="s">
        <v>70</v>
      </c>
      <c r="B1043" s="108"/>
      <c r="C1043" s="108"/>
    </row>
    <row r="1081" spans="1:3" ht="30" customHeight="1" x14ac:dyDescent="0.45">
      <c r="A1081" s="108" t="s">
        <v>71</v>
      </c>
      <c r="B1081" s="108"/>
      <c r="C1081" s="108"/>
    </row>
    <row r="1119" spans="1:3" ht="30" customHeight="1" x14ac:dyDescent="0.45">
      <c r="A1119" s="108" t="s">
        <v>72</v>
      </c>
      <c r="B1119" s="108"/>
      <c r="C1119" s="108"/>
    </row>
    <row r="1157" spans="1:3" ht="30" customHeight="1" x14ac:dyDescent="0.45">
      <c r="A1157" s="108" t="s">
        <v>73</v>
      </c>
      <c r="B1157" s="108"/>
      <c r="C1157" s="108"/>
    </row>
    <row r="1195" spans="1:3" ht="30" customHeight="1" x14ac:dyDescent="0.45">
      <c r="A1195" s="108" t="s">
        <v>74</v>
      </c>
      <c r="B1195" s="108"/>
      <c r="C1195" s="108"/>
    </row>
  </sheetData>
  <mergeCells count="32">
    <mergeCell ref="A582:C582"/>
    <mergeCell ref="A1:C1"/>
    <mergeCell ref="A39:C39"/>
    <mergeCell ref="A77:C77"/>
    <mergeCell ref="A115:C115"/>
    <mergeCell ref="A153:C153"/>
    <mergeCell ref="A192:C192"/>
    <mergeCell ref="A231:C231"/>
    <mergeCell ref="A777:C777"/>
    <mergeCell ref="A815:C815"/>
    <mergeCell ref="A853:C853"/>
    <mergeCell ref="A891:C891"/>
    <mergeCell ref="A270:C270"/>
    <mergeCell ref="A309:C309"/>
    <mergeCell ref="A348:C348"/>
    <mergeCell ref="A387:C387"/>
    <mergeCell ref="A621:C621"/>
    <mergeCell ref="A660:C660"/>
    <mergeCell ref="A699:C699"/>
    <mergeCell ref="A738:C738"/>
    <mergeCell ref="A426:C426"/>
    <mergeCell ref="A465:C465"/>
    <mergeCell ref="A504:C504"/>
    <mergeCell ref="A543:C543"/>
    <mergeCell ref="A1157:C1157"/>
    <mergeCell ref="A1195:C1195"/>
    <mergeCell ref="A1119:C1119"/>
    <mergeCell ref="A929:C929"/>
    <mergeCell ref="A967:C967"/>
    <mergeCell ref="A1005:C1005"/>
    <mergeCell ref="A1043:C1043"/>
    <mergeCell ref="A1081:C1081"/>
  </mergeCells>
  <phoneticPr fontId="1"/>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9F950-3AFC-4288-912A-27E05220E622}">
  <sheetPr>
    <tabColor rgb="FFFF99FF"/>
  </sheetPr>
  <dimension ref="A1:J29"/>
  <sheetViews>
    <sheetView zoomScale="145" zoomScaleSheetLayoutView="100" workbookViewId="0">
      <selection activeCell="A22" sqref="A22:J29"/>
    </sheetView>
  </sheetViews>
  <sheetFormatPr defaultColWidth="8.09765625" defaultRowHeight="13.2" x14ac:dyDescent="0.45"/>
  <cols>
    <col min="1" max="16384" width="8.09765625" style="50"/>
  </cols>
  <sheetData>
    <row r="1" spans="1:10" x14ac:dyDescent="0.45">
      <c r="A1" s="50" t="s">
        <v>28</v>
      </c>
    </row>
    <row r="2" spans="1:10" x14ac:dyDescent="0.45">
      <c r="A2" s="104" t="s">
        <v>76</v>
      </c>
      <c r="B2" s="105"/>
      <c r="C2" s="105"/>
      <c r="D2" s="105"/>
      <c r="E2" s="105"/>
      <c r="F2" s="105"/>
      <c r="G2" s="105"/>
      <c r="H2" s="105"/>
      <c r="I2" s="105"/>
      <c r="J2" s="105"/>
    </row>
    <row r="3" spans="1:10" x14ac:dyDescent="0.45">
      <c r="A3" s="105"/>
      <c r="B3" s="105"/>
      <c r="C3" s="105"/>
      <c r="D3" s="105"/>
      <c r="E3" s="105"/>
      <c r="F3" s="105"/>
      <c r="G3" s="105"/>
      <c r="H3" s="105"/>
      <c r="I3" s="105"/>
      <c r="J3" s="105"/>
    </row>
    <row r="4" spans="1:10" x14ac:dyDescent="0.45">
      <c r="A4" s="105"/>
      <c r="B4" s="105"/>
      <c r="C4" s="105"/>
      <c r="D4" s="105"/>
      <c r="E4" s="105"/>
      <c r="F4" s="105"/>
      <c r="G4" s="105"/>
      <c r="H4" s="105"/>
      <c r="I4" s="105"/>
      <c r="J4" s="105"/>
    </row>
    <row r="5" spans="1:10" x14ac:dyDescent="0.45">
      <c r="A5" s="105"/>
      <c r="B5" s="105"/>
      <c r="C5" s="105"/>
      <c r="D5" s="105"/>
      <c r="E5" s="105"/>
      <c r="F5" s="105"/>
      <c r="G5" s="105"/>
      <c r="H5" s="105"/>
      <c r="I5" s="105"/>
      <c r="J5" s="105"/>
    </row>
    <row r="6" spans="1:10" x14ac:dyDescent="0.45">
      <c r="A6" s="105"/>
      <c r="B6" s="105"/>
      <c r="C6" s="105"/>
      <c r="D6" s="105"/>
      <c r="E6" s="105"/>
      <c r="F6" s="105"/>
      <c r="G6" s="105"/>
      <c r="H6" s="105"/>
      <c r="I6" s="105"/>
      <c r="J6" s="105"/>
    </row>
    <row r="7" spans="1:10" x14ac:dyDescent="0.45">
      <c r="A7" s="105"/>
      <c r="B7" s="105"/>
      <c r="C7" s="105"/>
      <c r="D7" s="105"/>
      <c r="E7" s="105"/>
      <c r="F7" s="105"/>
      <c r="G7" s="105"/>
      <c r="H7" s="105"/>
      <c r="I7" s="105"/>
      <c r="J7" s="105"/>
    </row>
    <row r="8" spans="1:10" x14ac:dyDescent="0.45">
      <c r="A8" s="105"/>
      <c r="B8" s="105"/>
      <c r="C8" s="105"/>
      <c r="D8" s="105"/>
      <c r="E8" s="105"/>
      <c r="F8" s="105"/>
      <c r="G8" s="105"/>
      <c r="H8" s="105"/>
      <c r="I8" s="105"/>
      <c r="J8" s="105"/>
    </row>
    <row r="9" spans="1:10" x14ac:dyDescent="0.45">
      <c r="A9" s="105"/>
      <c r="B9" s="105"/>
      <c r="C9" s="105"/>
      <c r="D9" s="105"/>
      <c r="E9" s="105"/>
      <c r="F9" s="105"/>
      <c r="G9" s="105"/>
      <c r="H9" s="105"/>
      <c r="I9" s="105"/>
      <c r="J9" s="105"/>
    </row>
    <row r="11" spans="1:10" x14ac:dyDescent="0.45">
      <c r="A11" s="50" t="s">
        <v>29</v>
      </c>
    </row>
    <row r="12" spans="1:10" x14ac:dyDescent="0.45">
      <c r="A12" s="106" t="s">
        <v>75</v>
      </c>
      <c r="B12" s="107"/>
      <c r="C12" s="107"/>
      <c r="D12" s="107"/>
      <c r="E12" s="107"/>
      <c r="F12" s="107"/>
      <c r="G12" s="107"/>
      <c r="H12" s="107"/>
      <c r="I12" s="107"/>
      <c r="J12" s="107"/>
    </row>
    <row r="13" spans="1:10" x14ac:dyDescent="0.45">
      <c r="A13" s="107"/>
      <c r="B13" s="107"/>
      <c r="C13" s="107"/>
      <c r="D13" s="107"/>
      <c r="E13" s="107"/>
      <c r="F13" s="107"/>
      <c r="G13" s="107"/>
      <c r="H13" s="107"/>
      <c r="I13" s="107"/>
      <c r="J13" s="107"/>
    </row>
    <row r="14" spans="1:10" x14ac:dyDescent="0.45">
      <c r="A14" s="107"/>
      <c r="B14" s="107"/>
      <c r="C14" s="107"/>
      <c r="D14" s="107"/>
      <c r="E14" s="107"/>
      <c r="F14" s="107"/>
      <c r="G14" s="107"/>
      <c r="H14" s="107"/>
      <c r="I14" s="107"/>
      <c r="J14" s="107"/>
    </row>
    <row r="15" spans="1:10" x14ac:dyDescent="0.45">
      <c r="A15" s="107"/>
      <c r="B15" s="107"/>
      <c r="C15" s="107"/>
      <c r="D15" s="107"/>
      <c r="E15" s="107"/>
      <c r="F15" s="107"/>
      <c r="G15" s="107"/>
      <c r="H15" s="107"/>
      <c r="I15" s="107"/>
      <c r="J15" s="107"/>
    </row>
    <row r="16" spans="1:10" x14ac:dyDescent="0.45">
      <c r="A16" s="107"/>
      <c r="B16" s="107"/>
      <c r="C16" s="107"/>
      <c r="D16" s="107"/>
      <c r="E16" s="107"/>
      <c r="F16" s="107"/>
      <c r="G16" s="107"/>
      <c r="H16" s="107"/>
      <c r="I16" s="107"/>
      <c r="J16" s="107"/>
    </row>
    <row r="17" spans="1:10" x14ac:dyDescent="0.45">
      <c r="A17" s="107"/>
      <c r="B17" s="107"/>
      <c r="C17" s="107"/>
      <c r="D17" s="107"/>
      <c r="E17" s="107"/>
      <c r="F17" s="107"/>
      <c r="G17" s="107"/>
      <c r="H17" s="107"/>
      <c r="I17" s="107"/>
      <c r="J17" s="107"/>
    </row>
    <row r="18" spans="1:10" x14ac:dyDescent="0.45">
      <c r="A18" s="107"/>
      <c r="B18" s="107"/>
      <c r="C18" s="107"/>
      <c r="D18" s="107"/>
      <c r="E18" s="107"/>
      <c r="F18" s="107"/>
      <c r="G18" s="107"/>
      <c r="H18" s="107"/>
      <c r="I18" s="107"/>
      <c r="J18" s="107"/>
    </row>
    <row r="19" spans="1:10" x14ac:dyDescent="0.45">
      <c r="A19" s="107"/>
      <c r="B19" s="107"/>
      <c r="C19" s="107"/>
      <c r="D19" s="107"/>
      <c r="E19" s="107"/>
      <c r="F19" s="107"/>
      <c r="G19" s="107"/>
      <c r="H19" s="107"/>
      <c r="I19" s="107"/>
      <c r="J19" s="107"/>
    </row>
    <row r="21" spans="1:10" x14ac:dyDescent="0.45">
      <c r="A21" s="50" t="s">
        <v>30</v>
      </c>
    </row>
    <row r="22" spans="1:10" x14ac:dyDescent="0.45">
      <c r="A22" s="106" t="s">
        <v>77</v>
      </c>
      <c r="B22" s="106"/>
      <c r="C22" s="106"/>
      <c r="D22" s="106"/>
      <c r="E22" s="106"/>
      <c r="F22" s="106"/>
      <c r="G22" s="106"/>
      <c r="H22" s="106"/>
      <c r="I22" s="106"/>
      <c r="J22" s="106"/>
    </row>
    <row r="23" spans="1:10" x14ac:dyDescent="0.45">
      <c r="A23" s="106"/>
      <c r="B23" s="106"/>
      <c r="C23" s="106"/>
      <c r="D23" s="106"/>
      <c r="E23" s="106"/>
      <c r="F23" s="106"/>
      <c r="G23" s="106"/>
      <c r="H23" s="106"/>
      <c r="I23" s="106"/>
      <c r="J23" s="106"/>
    </row>
    <row r="24" spans="1:10" x14ac:dyDescent="0.45">
      <c r="A24" s="106"/>
      <c r="B24" s="106"/>
      <c r="C24" s="106"/>
      <c r="D24" s="106"/>
      <c r="E24" s="106"/>
      <c r="F24" s="106"/>
      <c r="G24" s="106"/>
      <c r="H24" s="106"/>
      <c r="I24" s="106"/>
      <c r="J24" s="106"/>
    </row>
    <row r="25" spans="1:10" x14ac:dyDescent="0.45">
      <c r="A25" s="106"/>
      <c r="B25" s="106"/>
      <c r="C25" s="106"/>
      <c r="D25" s="106"/>
      <c r="E25" s="106"/>
      <c r="F25" s="106"/>
      <c r="G25" s="106"/>
      <c r="H25" s="106"/>
      <c r="I25" s="106"/>
      <c r="J25" s="106"/>
    </row>
    <row r="26" spans="1:10" x14ac:dyDescent="0.45">
      <c r="A26" s="106"/>
      <c r="B26" s="106"/>
      <c r="C26" s="106"/>
      <c r="D26" s="106"/>
      <c r="E26" s="106"/>
      <c r="F26" s="106"/>
      <c r="G26" s="106"/>
      <c r="H26" s="106"/>
      <c r="I26" s="106"/>
      <c r="J26" s="106"/>
    </row>
    <row r="27" spans="1:10" x14ac:dyDescent="0.45">
      <c r="A27" s="106"/>
      <c r="B27" s="106"/>
      <c r="C27" s="106"/>
      <c r="D27" s="106"/>
      <c r="E27" s="106"/>
      <c r="F27" s="106"/>
      <c r="G27" s="106"/>
      <c r="H27" s="106"/>
      <c r="I27" s="106"/>
      <c r="J27" s="106"/>
    </row>
    <row r="28" spans="1:10" x14ac:dyDescent="0.45">
      <c r="A28" s="106"/>
      <c r="B28" s="106"/>
      <c r="C28" s="106"/>
      <c r="D28" s="106"/>
      <c r="E28" s="106"/>
      <c r="F28" s="106"/>
      <c r="G28" s="106"/>
      <c r="H28" s="106"/>
      <c r="I28" s="106"/>
      <c r="J28" s="106"/>
    </row>
    <row r="29" spans="1:10" x14ac:dyDescent="0.45">
      <c r="A29" s="106"/>
      <c r="B29" s="106"/>
      <c r="C29" s="106"/>
      <c r="D29" s="106"/>
      <c r="E29" s="106"/>
      <c r="F29" s="106"/>
      <c r="G29" s="106"/>
      <c r="H29" s="106"/>
      <c r="I29" s="106"/>
      <c r="J29" s="106"/>
    </row>
  </sheetData>
  <mergeCells count="3">
    <mergeCell ref="A2:J9"/>
    <mergeCell ref="A12:J19"/>
    <mergeCell ref="A22:J29"/>
  </mergeCells>
  <phoneticPr fontId="1"/>
  <pageMargins left="0.75" right="0.75" top="1" bottom="1" header="0.51111111111111107" footer="0.51111111111111107"/>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11</vt:i4>
      </vt:variant>
    </vt:vector>
  </HeadingPairs>
  <TitlesOfParts>
    <vt:vector size="11" baseType="lpstr">
      <vt:lpstr>検証シート (€$ D)</vt:lpstr>
      <vt:lpstr>画像 (€$ D)</vt:lpstr>
      <vt:lpstr>気づき (€$ D)</vt:lpstr>
      <vt:lpstr>検証シート (€$ 4H)</vt:lpstr>
      <vt:lpstr>画像 (€$ 4H)</vt:lpstr>
      <vt:lpstr>気づき (€$ 4H)</vt:lpstr>
      <vt:lpstr>検証シート (€$ 1H)</vt:lpstr>
      <vt:lpstr>画像 (€$ 1H)</vt:lpstr>
      <vt:lpstr>気づき (€$ 1H)</vt:lpstr>
      <vt:lpstr>検証シート (2)</vt:lpstr>
      <vt:lpstr>検証終了通貨</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木村壽巳</dc:creator>
  <cp:lastModifiedBy>user</cp:lastModifiedBy>
  <dcterms:created xsi:type="dcterms:W3CDTF">2020-09-18T03:10:57Z</dcterms:created>
  <dcterms:modified xsi:type="dcterms:W3CDTF">2021-02-14T13:06:24Z</dcterms:modified>
</cp:coreProperties>
</file>