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2264D89C-44D6-4B29-8E62-F8D32F5F3C63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デモ４" sheetId="1" r:id="rId1"/>
    <sheet name="画像４" sheetId="6" r:id="rId2"/>
    <sheet name="EBデモ１" sheetId="7" r:id="rId3"/>
    <sheet name="画像１" sheetId="8" r:id="rId4"/>
    <sheet name="EBデモ２" sheetId="9" r:id="rId5"/>
    <sheet name="画像２" sheetId="10" r:id="rId6"/>
    <sheet name="EBデモ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I10" i="11" s="1"/>
  <c r="L11" i="11" s="1"/>
  <c r="N10" i="11"/>
  <c r="M10" i="11"/>
  <c r="H10" i="11"/>
  <c r="K11" i="11" s="1"/>
  <c r="G10" i="11"/>
  <c r="J11" i="11" s="1"/>
  <c r="I9" i="11"/>
  <c r="L10" i="11" s="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L42" i="7"/>
  <c r="I42" i="7"/>
  <c r="L43" i="7" s="1"/>
  <c r="H42" i="7"/>
  <c r="K43" i="7" s="1"/>
  <c r="G42" i="7"/>
  <c r="J43" i="7" s="1"/>
  <c r="O41" i="7"/>
  <c r="N41" i="7"/>
  <c r="M41" i="7"/>
  <c r="I41" i="7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N60" i="7" s="1"/>
  <c r="H60" i="7" s="1"/>
  <c r="H62" i="7" s="1"/>
  <c r="K62" i="7" s="1"/>
  <c r="M10" i="7"/>
  <c r="I10" i="7"/>
  <c r="L11" i="7" s="1"/>
  <c r="H10" i="7"/>
  <c r="K11" i="7" s="1"/>
  <c r="G10" i="7"/>
  <c r="J11" i="7" s="1"/>
  <c r="I9" i="7"/>
  <c r="L10" i="7" s="1"/>
  <c r="H9" i="7"/>
  <c r="K10" i="7" s="1"/>
  <c r="G9" i="7"/>
  <c r="J10" i="7" s="1"/>
  <c r="F68" i="1"/>
  <c r="E68" i="1"/>
  <c r="D68" i="1"/>
  <c r="F67" i="1"/>
  <c r="E67" i="1"/>
  <c r="D67" i="1"/>
  <c r="K66" i="1"/>
  <c r="F66" i="1"/>
  <c r="E66" i="1"/>
  <c r="D66" i="1"/>
  <c r="O65" i="1"/>
  <c r="N65" i="1"/>
  <c r="M65" i="1"/>
  <c r="I65" i="1"/>
  <c r="H65" i="1"/>
  <c r="G65" i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16" i="1"/>
  <c r="I16" i="1" s="1"/>
  <c r="L17" i="1" s="1"/>
  <c r="O17" i="1" s="1"/>
  <c r="I17" i="1" s="1"/>
  <c r="N16" i="1"/>
  <c r="I15" i="1"/>
  <c r="L16" i="1" s="1"/>
  <c r="H15" i="1"/>
  <c r="K16" i="1" s="1"/>
  <c r="G15" i="1"/>
  <c r="J16" i="1" s="1"/>
  <c r="M16" i="1" s="1"/>
  <c r="N60" i="11" l="1"/>
  <c r="H60" i="11" s="1"/>
  <c r="H62" i="11" s="1"/>
  <c r="G16" i="1"/>
  <c r="J17" i="1" s="1"/>
  <c r="M17" i="1" s="1"/>
  <c r="G17" i="1" s="1"/>
  <c r="J18" i="1" s="1"/>
  <c r="M18" i="1" s="1"/>
  <c r="G18" i="1" s="1"/>
  <c r="L18" i="1"/>
  <c r="O18" i="1" s="1"/>
  <c r="I18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O60" i="7"/>
  <c r="I60" i="7" s="1"/>
  <c r="I62" i="7" s="1"/>
  <c r="L62" i="7" s="1"/>
  <c r="E63" i="7"/>
  <c r="M60" i="7"/>
  <c r="G60" i="7" s="1"/>
  <c r="G62" i="7" s="1"/>
  <c r="J62" i="7" s="1"/>
  <c r="H16" i="1"/>
  <c r="E69" i="1"/>
  <c r="D63" i="11"/>
  <c r="F63" i="11"/>
  <c r="D63" i="9"/>
  <c r="F63" i="9"/>
  <c r="D63" i="7"/>
  <c r="F63" i="7"/>
  <c r="D69" i="1"/>
  <c r="F69" i="1"/>
  <c r="L19" i="1" l="1"/>
  <c r="O19" i="1" s="1"/>
  <c r="K17" i="1"/>
  <c r="N17" i="1" s="1"/>
  <c r="H17" i="1" s="1"/>
  <c r="J19" i="1"/>
  <c r="M19" i="1" s="1"/>
  <c r="G19" i="1" s="1"/>
  <c r="I19" i="1" l="1"/>
  <c r="L20" i="1" s="1"/>
  <c r="O20" i="1" s="1"/>
  <c r="I20" i="1" s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K18" i="1"/>
  <c r="N18" i="1" s="1"/>
  <c r="H18" i="1" s="1"/>
  <c r="K19" i="1" s="1"/>
  <c r="N19" i="1" s="1"/>
  <c r="H19" i="1" s="1"/>
  <c r="J20" i="1"/>
  <c r="M20" i="1" s="1"/>
  <c r="G20" i="1" s="1"/>
  <c r="O66" i="1" l="1"/>
  <c r="I66" i="1" s="1"/>
  <c r="I68" i="1" s="1"/>
  <c r="L68" i="1" s="1"/>
  <c r="K20" i="1"/>
  <c r="N20" i="1" s="1"/>
  <c r="H20" i="1" s="1"/>
  <c r="J21" i="1"/>
  <c r="M21" i="1" s="1"/>
  <c r="G21" i="1" s="1"/>
  <c r="K21" i="1" l="1"/>
  <c r="N21" i="1" s="1"/>
  <c r="H21" i="1" s="1"/>
  <c r="J22" i="1"/>
  <c r="M22" i="1" s="1"/>
  <c r="G22" i="1" s="1"/>
  <c r="K22" i="1" l="1"/>
  <c r="N22" i="1" s="1"/>
  <c r="J23" i="1"/>
  <c r="M23" i="1" s="1"/>
  <c r="G23" i="1" s="1"/>
  <c r="H22" i="1" l="1"/>
  <c r="K23" i="1" s="1"/>
  <c r="N23" i="1" s="1"/>
  <c r="J24" i="1"/>
  <c r="M24" i="1" s="1"/>
  <c r="G24" i="1" s="1"/>
  <c r="J25" i="1" s="1"/>
  <c r="H23" i="1" l="1"/>
  <c r="K24" i="1" s="1"/>
  <c r="N24" i="1" s="1"/>
  <c r="H24" i="1" s="1"/>
  <c r="K25" i="1" s="1"/>
  <c r="M66" i="1"/>
  <c r="G66" i="1" s="1"/>
  <c r="G68" i="1" s="1"/>
  <c r="J68" i="1" s="1"/>
  <c r="N66" i="1" l="1"/>
  <c r="H66" i="1" s="1"/>
  <c r="H68" i="1" s="1"/>
  <c r="K68" i="1" s="1"/>
</calcChain>
</file>

<file path=xl/sharedStrings.xml><?xml version="1.0" encoding="utf-8"?>
<sst xmlns="http://schemas.openxmlformats.org/spreadsheetml/2006/main" count="186" uniqueCount="75">
  <si>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</si>
  <si>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</si>
  <si>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</si>
  <si>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</si>
  <si>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</si>
  <si>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</si>
  <si>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</si>
  <si>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</si>
  <si>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</si>
  <si>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</si>
  <si>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</si>
  <si>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</si>
  <si>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</si>
  <si>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</si>
  <si>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</si>
  <si>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</si>
  <si>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</si>
  <si>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</si>
  <si>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</si>
  <si>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</si>
  <si>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</si>
  <si>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</si>
  <si>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</si>
  <si>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</si>
  <si>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</si>
  <si>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</si>
  <si>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</si>
  <si>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</si>
  <si>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</si>
  <si>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25回</t>
    <rPh sb="2" eb="3">
      <t>カイ</t>
    </rPh>
    <phoneticPr fontId="1"/>
  </si>
  <si>
    <t>｝</t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</si>
  <si>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</si>
  <si>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</si>
  <si>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</si>
  <si>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</si>
  <si>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</si>
  <si>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</si>
  <si>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</si>
  <si>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</si>
  <si>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</si>
  <si>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</si>
  <si>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画像３</t>
    <rPh sb="0" eb="2">
      <t>ガゾウ</t>
    </rPh>
    <phoneticPr fontId="1"/>
  </si>
  <si>
    <t>No.</t>
    <phoneticPr fontId="1"/>
  </si>
  <si>
    <t>エントリー</t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</si>
  <si>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</si>
  <si>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</si>
  <si>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</si>
  <si>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</si>
  <si>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1時間足</t>
    <rPh sb="1" eb="4">
      <t>ジカンアシ</t>
    </rPh>
    <phoneticPr fontId="1"/>
  </si>
  <si>
    <t>通貨ペア</t>
    <rPh sb="0" eb="2">
      <t>ツウカ</t>
    </rPh>
    <phoneticPr fontId="1"/>
  </si>
  <si>
    <t>１時間足</t>
    <rPh sb="1" eb="4">
      <t>ジカンアシ</t>
    </rPh>
    <phoneticPr fontId="1"/>
  </si>
  <si>
    <t>１時間足</t>
    <rPh sb="1" eb="4">
      <t>ジカンアシ</t>
    </rPh>
    <phoneticPr fontId="1"/>
  </si>
  <si>
    <t>15m足</t>
    <rPh sb="3" eb="4">
      <t>アシ</t>
    </rPh>
    <phoneticPr fontId="5"/>
  </si>
  <si>
    <t>ルール１、２つ上の時間足までトレンドの方向が一致していること</t>
    <rPh sb="7" eb="8">
      <t>ウエ</t>
    </rPh>
    <rPh sb="9" eb="12">
      <t>ジカンアシ</t>
    </rPh>
    <rPh sb="19" eb="21">
      <t>ホウコウ</t>
    </rPh>
    <rPh sb="22" eb="24">
      <t>イッチ</t>
    </rPh>
    <phoneticPr fontId="1"/>
  </si>
  <si>
    <t xml:space="preserve"> 　　　　　2、ゴールデン・デットクロスした後からの戻りの、スイングのあるところ</t>
    <phoneticPr fontId="1"/>
  </si>
  <si>
    <t>　　　　　 3、左の方でのトレンドがでているところからのMAの上や下に抜けてくるところ</t>
    <rPh sb="8" eb="9">
      <t>ヒダリ</t>
    </rPh>
    <rPh sb="10" eb="11">
      <t>ホウ</t>
    </rPh>
    <rPh sb="31" eb="32">
      <t>ウエ</t>
    </rPh>
    <rPh sb="33" eb="34">
      <t>シタ</t>
    </rPh>
    <rPh sb="35" eb="36">
      <t>ヌ</t>
    </rPh>
    <phoneticPr fontId="1"/>
  </si>
  <si>
    <t>　　　　　 4、MAを抜けた後、前の高値や安値にサポートされているところ</t>
    <phoneticPr fontId="1"/>
  </si>
  <si>
    <t>EB</t>
    <phoneticPr fontId="5"/>
  </si>
  <si>
    <t>画像３</t>
    <rPh sb="0" eb="2">
      <t>ガゾウ</t>
    </rPh>
    <phoneticPr fontId="1"/>
  </si>
  <si>
    <t>画像４</t>
    <rPh sb="0" eb="2">
      <t>ガゾウ</t>
    </rPh>
    <phoneticPr fontId="1"/>
  </si>
  <si>
    <t>PB,EBのデモトレード続けていきたいと思います。</t>
    <rPh sb="12" eb="13">
      <t>ツヅ</t>
    </rPh>
    <rPh sb="20" eb="21">
      <t>オモ</t>
    </rPh>
    <phoneticPr fontId="1"/>
  </si>
  <si>
    <t>EBデモトレード４～勝ちやすい場面</t>
    <rPh sb="10" eb="11">
      <t>カ</t>
    </rPh>
    <rPh sb="15" eb="17">
      <t>バメン</t>
    </rPh>
    <phoneticPr fontId="1"/>
  </si>
  <si>
    <t>EBの定義  １、買いで見るときは、MAの下で推移していたローソク足がMAの上に抜けてMAに戻ってきてからタッチするEB、売りの場合はその逆。</t>
    <rPh sb="3" eb="5">
      <t>テイギ</t>
    </rPh>
    <phoneticPr fontId="1"/>
  </si>
  <si>
    <t>　　　　　　　 MAに戻ってきてからタッチするEBはMAにサポートされているところ。</t>
    <phoneticPr fontId="1"/>
  </si>
  <si>
    <t>10MA・20MAの両方の上側にキャンドルがあれば買い方向、下側なら売り方向。MAに触れてEB出現でエントリー待ち、EB高値or安値ブレイクでエントリー。</t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</si>
  <si>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</si>
  <si>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EBデモトレード１～MAが水平方向になっていてローソク足が横並びになっているところ</t>
    <rPh sb="13" eb="17">
      <t>スイヘイホウコウ</t>
    </rPh>
    <rPh sb="27" eb="28">
      <t>アシ</t>
    </rPh>
    <rPh sb="29" eb="31">
      <t>ヨコナラ</t>
    </rPh>
    <phoneticPr fontId="1"/>
  </si>
  <si>
    <t>EBデモトレード２～MAが大きく乖離していてローソク足とMAも大きく乖離しているところからの戻り</t>
    <phoneticPr fontId="1"/>
  </si>
  <si>
    <t>EBデモトレード３～２つのMAが大きく乖離しているところ</t>
    <rPh sb="16" eb="17">
      <t>オオ</t>
    </rPh>
    <rPh sb="19" eb="21">
      <t>カイリ</t>
    </rPh>
    <phoneticPr fontId="1"/>
  </si>
  <si>
    <t xml:space="preserve">画像１ </t>
    <rPh sb="0" eb="2">
      <t>ガゾウ</t>
    </rPh>
    <phoneticPr fontId="1"/>
  </si>
  <si>
    <t>GBPUSD</t>
    <phoneticPr fontId="1"/>
  </si>
  <si>
    <t>EBデモトレード４－１です。確認お願いいたします。</t>
    <rPh sb="14" eb="16">
      <t>カクニン</t>
    </rPh>
    <rPh sb="17" eb="18">
      <t>ネガ</t>
    </rPh>
    <phoneticPr fontId="1"/>
  </si>
  <si>
    <t>キレイな形のEBだなと思いエントリーしました。</t>
    <rPh sb="4" eb="5">
      <t>カタチ</t>
    </rPh>
    <rPh sb="11" eb="12">
      <t>オモ</t>
    </rPh>
    <phoneticPr fontId="1"/>
  </si>
  <si>
    <t>その後も、下に伸びていったので良かったです。</t>
    <rPh sb="2" eb="3">
      <t>ゴ</t>
    </rPh>
    <rPh sb="5" eb="6">
      <t>シタ</t>
    </rPh>
    <rPh sb="7" eb="8">
      <t>ノ</t>
    </rPh>
    <rPh sb="15" eb="16">
      <t>ヨ</t>
    </rPh>
    <phoneticPr fontId="1"/>
  </si>
  <si>
    <t>左側のロウソク足のスイングがありMAを下抜け安値を越えて戻ってきたところMAにサポートされ</t>
    <rPh sb="0" eb="2">
      <t>ヒダリガワ</t>
    </rPh>
    <rPh sb="7" eb="8">
      <t>アシ</t>
    </rPh>
    <rPh sb="19" eb="21">
      <t>シタヌ</t>
    </rPh>
    <rPh sb="22" eb="24">
      <t>ヤスネ</t>
    </rPh>
    <rPh sb="25" eb="26">
      <t>コ</t>
    </rPh>
    <rPh sb="28" eb="29">
      <t>モド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</si>
</sst>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12" fillId="0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9" fontId="0" fillId="0" borderId="1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18</xdr:col>
      <xdr:colOff>118776</xdr:colOff>
      <xdr:row>25</xdr:row>
      <xdr:rowOff>39849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DE44D7-2DEE-4A0C-99BF-8ED1316C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18</xdr:col>
      <xdr:colOff>118776</xdr:colOff>
      <xdr:row>50</xdr:row>
      <xdr:rowOff>39849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90F8DD7-EFED-4C57-BE48-04D4984A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18</xdr:col>
      <xdr:colOff>118776</xdr:colOff>
      <xdr:row>75</xdr:row>
      <xdr:rowOff>51755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F715EEC-DF6F-427B-B9E2-38C63151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1072526" cy="4326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16</xdr:col>
      <xdr:colOff>23495</xdr:colOff>
      <xdr:row>57</xdr:row>
      <xdr:rowOff>39849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45682-C2D8-42D4-BEDE-E8B669E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8687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23495</xdr:colOff>
      <xdr:row>38</xdr:row>
      <xdr:rowOff>39849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6C48DE-F729-428F-A447-1756F1F3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996295" cy="432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zoomScale="81" zoomScaleNormal="100" workbookViewId="0">
      <pane xSplit="1" ySplit="15" topLeftCell="B16" activePane="bottomRight" state="frozen"/>
      <selection pane="topRight" activeCell="B1" sqref="B1"/>
      <selection pane="bottomLeft" activeCell="A9" sqref="A9"/>
      <selection pane="bottomRight" activeCell="B17" sqref="B1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0" width="7.75" customWidth="1"/>
    <col min="11" max="11" width="8.625" bestFit="1" customWidth="1"/>
    <col min="12" max="15" width="7.75" customWidth="1"/>
  </cols>
  <sheetData>
    <row r="1" spans="1:18" ht="30.75" customHeight="1" x14ac:dyDescent="0.4">
      <c r="A1" s="15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9" customFormat="1" ht="30.75" customHeight="1" x14ac:dyDescent="0.4">
      <c r="A2" s="15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30.75" customHeight="1" x14ac:dyDescent="0.4">
      <c r="A3" s="15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s="19" customFormat="1" ht="30.75" customHeight="1" x14ac:dyDescent="0.4">
      <c r="A4" s="15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54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30.75" customHeight="1" x14ac:dyDescent="0.4">
      <c r="A6" s="15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15" t="s">
        <v>56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x14ac:dyDescent="0.4">
      <c r="A8" s="20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4">
      <c r="A9" s="20" t="s">
        <v>6</v>
      </c>
      <c r="B9" s="19"/>
      <c r="C9" s="19" t="s">
        <v>48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8</v>
      </c>
      <c r="B10" s="19"/>
      <c r="C10" s="44">
        <v>300000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9</v>
      </c>
      <c r="B11" s="19"/>
      <c r="C11" s="44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 thickBot="1" x14ac:dyDescent="0.45">
      <c r="A12" s="20" t="s">
        <v>10</v>
      </c>
      <c r="B12" s="19"/>
      <c r="C12" s="44" t="s">
        <v>27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39" t="s">
        <v>42</v>
      </c>
      <c r="B13" s="39" t="s">
        <v>43</v>
      </c>
      <c r="C13" s="39" t="s">
        <v>43</v>
      </c>
      <c r="D13" s="52" t="s">
        <v>21</v>
      </c>
      <c r="E13" s="40"/>
      <c r="F13" s="41"/>
      <c r="G13" s="90" t="s">
        <v>1</v>
      </c>
      <c r="H13" s="91"/>
      <c r="I13" s="97"/>
      <c r="J13" s="90" t="s">
        <v>19</v>
      </c>
      <c r="K13" s="91"/>
      <c r="L13" s="97"/>
      <c r="M13" s="90" t="s">
        <v>20</v>
      </c>
      <c r="N13" s="91"/>
      <c r="O13" s="97"/>
      <c r="P13" s="85" t="s">
        <v>49</v>
      </c>
      <c r="Q13" s="19"/>
      <c r="R13" s="19"/>
    </row>
    <row r="14" spans="1:18" ht="19.5" thickBot="1" x14ac:dyDescent="0.45">
      <c r="A14" s="42"/>
      <c r="B14" s="42" t="s">
        <v>0</v>
      </c>
      <c r="C14" s="56" t="s">
        <v>22</v>
      </c>
      <c r="D14" s="30">
        <v>1.27</v>
      </c>
      <c r="E14" s="31">
        <v>1.5</v>
      </c>
      <c r="F14" s="32">
        <v>2</v>
      </c>
      <c r="G14" s="30">
        <v>1.27</v>
      </c>
      <c r="H14" s="31">
        <v>1.5</v>
      </c>
      <c r="I14" s="32">
        <v>2</v>
      </c>
      <c r="J14" s="30">
        <v>1.27</v>
      </c>
      <c r="K14" s="31">
        <v>1.5</v>
      </c>
      <c r="L14" s="32">
        <v>2</v>
      </c>
      <c r="M14" s="30">
        <v>1.27</v>
      </c>
      <c r="N14" s="31">
        <v>1.5</v>
      </c>
      <c r="O14" s="32">
        <v>2</v>
      </c>
      <c r="P14" s="86"/>
      <c r="Q14" s="19"/>
      <c r="R14" s="19"/>
    </row>
    <row r="15" spans="1:18" ht="19.5" thickBot="1" x14ac:dyDescent="0.45">
      <c r="A15" s="43" t="s">
        <v>7</v>
      </c>
      <c r="B15" s="29"/>
      <c r="C15" s="53"/>
      <c r="D15" s="34"/>
      <c r="E15" s="33"/>
      <c r="F15" s="35"/>
      <c r="G15" s="69">
        <f>C10</f>
        <v>300000</v>
      </c>
      <c r="H15" s="70">
        <f>C10</f>
        <v>300000</v>
      </c>
      <c r="I15" s="71">
        <f>C10</f>
        <v>300000</v>
      </c>
      <c r="J15" s="94" t="s">
        <v>19</v>
      </c>
      <c r="K15" s="95"/>
      <c r="L15" s="96"/>
      <c r="M15" s="94"/>
      <c r="N15" s="95"/>
      <c r="O15" s="96"/>
      <c r="P15" s="87"/>
      <c r="Q15" s="19"/>
      <c r="R15" s="19"/>
    </row>
    <row r="16" spans="1:18" x14ac:dyDescent="0.4">
      <c r="A16" s="26">
        <v>1</v>
      </c>
      <c r="B16" s="38">
        <v>44260</v>
      </c>
      <c r="C16" s="54">
        <v>2</v>
      </c>
      <c r="D16" s="72">
        <v>1.27</v>
      </c>
      <c r="E16" s="73">
        <v>1.5</v>
      </c>
      <c r="F16" s="74">
        <v>2</v>
      </c>
      <c r="G16" s="75">
        <f>IF(D16="","",G15+M16)</f>
        <v>311430</v>
      </c>
      <c r="H16" s="75">
        <f t="shared" ref="H16:I31" si="0">IF(E16="","",H15+N16)</f>
        <v>313500</v>
      </c>
      <c r="I16" s="75">
        <f t="shared" si="0"/>
        <v>318000</v>
      </c>
      <c r="J16" s="45">
        <f>IF(G15="","",G15*0.03)</f>
        <v>9000</v>
      </c>
      <c r="K16" s="46">
        <f>IF(H15="","",H15*0.03)</f>
        <v>9000</v>
      </c>
      <c r="L16" s="47">
        <f>IF(I15="","",I15*0.03)</f>
        <v>9000</v>
      </c>
      <c r="M16" s="45">
        <f>IF(D16="","",J16*D16)</f>
        <v>11430</v>
      </c>
      <c r="N16" s="46">
        <f>IF(E16="","",K16*E16)</f>
        <v>13500</v>
      </c>
      <c r="O16" s="47">
        <f>IF(F16="","",L16*F16)</f>
        <v>18000</v>
      </c>
      <c r="P16" s="88" t="s">
        <v>70</v>
      </c>
      <c r="Q16" s="75"/>
      <c r="R16" s="75"/>
    </row>
    <row r="17" spans="1:18" x14ac:dyDescent="0.4">
      <c r="A17" s="26">
        <v>2</v>
      </c>
      <c r="B17" s="23"/>
      <c r="C17" s="51"/>
      <c r="D17" s="76"/>
      <c r="E17" s="77"/>
      <c r="F17" s="78"/>
      <c r="G17" s="75" t="str">
        <f t="shared" ref="G17:I32" si="1">IF(D17="","",G16+M17)</f>
        <v/>
      </c>
      <c r="H17" s="75" t="str">
        <f t="shared" si="0"/>
        <v/>
      </c>
      <c r="I17" s="75" t="str">
        <f t="shared" si="0"/>
        <v/>
      </c>
      <c r="J17" s="48">
        <f t="shared" ref="J17:L32" si="2">IF(G16="","",G16*0.03)</f>
        <v>9342.9</v>
      </c>
      <c r="K17" s="49">
        <f t="shared" si="2"/>
        <v>9405</v>
      </c>
      <c r="L17" s="50">
        <f t="shared" si="2"/>
        <v>9540</v>
      </c>
      <c r="M17" s="48" t="str">
        <f t="shared" ref="M17:O32" si="3">IF(D17="","",J17*D17)</f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3</v>
      </c>
      <c r="B18" s="23"/>
      <c r="C18" s="51"/>
      <c r="D18" s="76"/>
      <c r="E18" s="77"/>
      <c r="F18" s="84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4</v>
      </c>
      <c r="B19" s="23"/>
      <c r="C19" s="51"/>
      <c r="D19" s="76"/>
      <c r="E19" s="77"/>
      <c r="F19" s="84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5</v>
      </c>
      <c r="B20" s="23"/>
      <c r="C20" s="51"/>
      <c r="D20" s="76"/>
      <c r="E20" s="77"/>
      <c r="F20" s="79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6</v>
      </c>
      <c r="B21" s="23"/>
      <c r="C21" s="51"/>
      <c r="D21" s="76"/>
      <c r="E21" s="77"/>
      <c r="F21" s="84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7</v>
      </c>
      <c r="B22" s="23"/>
      <c r="C22" s="51"/>
      <c r="D22" s="76"/>
      <c r="E22" s="77"/>
      <c r="F22" s="84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8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9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10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11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12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89"/>
      <c r="Q27" s="75"/>
      <c r="R27" s="75"/>
    </row>
    <row r="28" spans="1:18" x14ac:dyDescent="0.4">
      <c r="A28" s="26">
        <v>13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89"/>
      <c r="Q28" s="75"/>
      <c r="R28" s="75"/>
    </row>
    <row r="29" spans="1:18" x14ac:dyDescent="0.4">
      <c r="A29" s="26">
        <v>14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89"/>
      <c r="Q29" s="75"/>
      <c r="R29" s="75"/>
    </row>
    <row r="30" spans="1:18" x14ac:dyDescent="0.4">
      <c r="A30" s="26">
        <v>15</v>
      </c>
      <c r="B30" s="23"/>
      <c r="C30" s="51"/>
      <c r="D30" s="76"/>
      <c r="E30" s="77"/>
      <c r="F30" s="79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89"/>
      <c r="Q30" s="75"/>
      <c r="R30" s="75"/>
    </row>
    <row r="31" spans="1:18" x14ac:dyDescent="0.4">
      <c r="A31" s="26">
        <v>16</v>
      </c>
      <c r="B31" s="23"/>
      <c r="C31" s="51"/>
      <c r="D31" s="76"/>
      <c r="E31" s="77"/>
      <c r="F31" s="78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89"/>
      <c r="Q31" s="75"/>
      <c r="R31" s="75"/>
    </row>
    <row r="32" spans="1:18" x14ac:dyDescent="0.4">
      <c r="A32" s="26">
        <v>17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1"/>
        <v/>
      </c>
      <c r="I32" s="75" t="str">
        <f t="shared" si="1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89"/>
      <c r="Q32" s="75"/>
      <c r="R32" s="75"/>
    </row>
    <row r="33" spans="1:18" x14ac:dyDescent="0.4">
      <c r="A33" s="26">
        <v>18</v>
      </c>
      <c r="B33" s="23"/>
      <c r="C33" s="51"/>
      <c r="D33" s="76"/>
      <c r="E33" s="77"/>
      <c r="F33" s="78"/>
      <c r="G33" s="75" t="str">
        <f t="shared" ref="G33:I48" si="4">IF(D33="","",G32+M33)</f>
        <v/>
      </c>
      <c r="H33" s="75" t="str">
        <f t="shared" si="4"/>
        <v/>
      </c>
      <c r="I33" s="75" t="str">
        <f t="shared" si="4"/>
        <v/>
      </c>
      <c r="J33" s="48" t="str">
        <f t="shared" ref="J33:L65" si="5">IF(G32="","",G32*0.03)</f>
        <v/>
      </c>
      <c r="K33" s="49" t="str">
        <f t="shared" si="5"/>
        <v/>
      </c>
      <c r="L33" s="50" t="str">
        <f t="shared" si="5"/>
        <v/>
      </c>
      <c r="M33" s="48" t="str">
        <f t="shared" ref="M33:O65" si="6">IF(D33="","",J33*D33)</f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19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20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21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22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23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24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25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26</v>
      </c>
      <c r="B41" s="23"/>
      <c r="C41" s="51"/>
      <c r="D41" s="76"/>
      <c r="E41" s="77"/>
      <c r="F41" s="79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27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28</v>
      </c>
      <c r="B43" s="23"/>
      <c r="C43" s="51"/>
      <c r="D43" s="76"/>
      <c r="E43" s="77"/>
      <c r="F43" s="78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26">
        <v>29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9"/>
      <c r="Q44" s="75"/>
      <c r="R44" s="75"/>
    </row>
    <row r="45" spans="1:18" x14ac:dyDescent="0.4">
      <c r="A45" s="26">
        <v>30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89"/>
      <c r="Q45" s="75"/>
      <c r="R45" s="75"/>
    </row>
    <row r="46" spans="1:18" x14ac:dyDescent="0.4">
      <c r="A46" s="26">
        <v>31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9"/>
      <c r="Q46" s="75"/>
      <c r="R46" s="75"/>
    </row>
    <row r="47" spans="1:18" x14ac:dyDescent="0.4">
      <c r="A47" s="26">
        <v>32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9"/>
      <c r="Q47" s="75"/>
      <c r="R47" s="75"/>
    </row>
    <row r="48" spans="1:18" x14ac:dyDescent="0.4">
      <c r="A48" s="26">
        <v>33</v>
      </c>
      <c r="B48" s="23"/>
      <c r="C48" s="51"/>
      <c r="D48" s="76"/>
      <c r="E48" s="77"/>
      <c r="F48" s="79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9"/>
      <c r="Q48" s="75"/>
      <c r="R48" s="75"/>
    </row>
    <row r="49" spans="1:18" x14ac:dyDescent="0.4">
      <c r="A49" s="26">
        <v>34</v>
      </c>
      <c r="B49" s="23"/>
      <c r="C49" s="51"/>
      <c r="D49" s="76"/>
      <c r="E49" s="77"/>
      <c r="F49" s="79"/>
      <c r="G49" s="75" t="str">
        <f t="shared" ref="G49:I64" si="7">IF(D49="","",G48+M49)</f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>IF(D49="","",J49*D49)</f>
        <v/>
      </c>
      <c r="N49" s="49" t="str">
        <f t="shared" si="6"/>
        <v/>
      </c>
      <c r="O49" s="50" t="str">
        <f t="shared" si="6"/>
        <v/>
      </c>
      <c r="P49" s="89"/>
      <c r="Q49" s="75"/>
      <c r="R49" s="75"/>
    </row>
    <row r="50" spans="1:18" x14ac:dyDescent="0.4">
      <c r="A50" s="19">
        <v>35</v>
      </c>
      <c r="B50" s="23"/>
      <c r="C50" s="51"/>
      <c r="D50" s="76"/>
      <c r="E50" s="77"/>
      <c r="F50" s="78"/>
      <c r="G50" s="75" t="str">
        <f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36</v>
      </c>
      <c r="B51" s="23"/>
      <c r="C51" s="51"/>
      <c r="D51" s="76"/>
      <c r="E51" s="77"/>
      <c r="F51" s="78"/>
      <c r="G51" s="75" t="str">
        <f t="shared" ref="G51:I65" si="8">IF(D51="","",G50+M51)</f>
        <v/>
      </c>
      <c r="H51" s="75" t="str">
        <f t="shared" si="7"/>
        <v/>
      </c>
      <c r="I51" s="75" t="str">
        <f t="shared" si="7"/>
        <v/>
      </c>
      <c r="J51" s="48" t="str">
        <f>IF(G50="","",G50*0.03)</f>
        <v/>
      </c>
      <c r="K51" s="49" t="str">
        <f t="shared" si="5"/>
        <v/>
      </c>
      <c r="L51" s="50" t="str">
        <f t="shared" si="5"/>
        <v/>
      </c>
      <c r="M51" s="48" t="str">
        <f>IF(D51="","",J51*D51)</f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37</v>
      </c>
      <c r="B52" s="23"/>
      <c r="C52" s="51"/>
      <c r="D52" s="76"/>
      <c r="E52" s="77"/>
      <c r="F52" s="78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38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39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40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41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42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43</v>
      </c>
      <c r="B58" s="23"/>
      <c r="C58" s="51"/>
      <c r="D58" s="76"/>
      <c r="E58" s="77"/>
      <c r="F58" s="79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x14ac:dyDescent="0.4">
      <c r="A59" s="26">
        <v>44</v>
      </c>
      <c r="B59" s="23"/>
      <c r="C59" s="51"/>
      <c r="D59" s="76"/>
      <c r="E59" s="77"/>
      <c r="F59" s="78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6"/>
      <c r="Q59" s="19"/>
      <c r="R59" s="19"/>
    </row>
    <row r="60" spans="1:18" x14ac:dyDescent="0.4">
      <c r="A60" s="26">
        <v>45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86"/>
      <c r="Q60" s="19"/>
      <c r="R60" s="19"/>
    </row>
    <row r="61" spans="1:18" x14ac:dyDescent="0.4">
      <c r="A61" s="26">
        <v>46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86"/>
      <c r="Q61" s="19"/>
      <c r="R61" s="19"/>
    </row>
    <row r="62" spans="1:18" x14ac:dyDescent="0.4">
      <c r="A62" s="26">
        <v>47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86"/>
      <c r="Q62" s="19"/>
      <c r="R62" s="19"/>
    </row>
    <row r="63" spans="1:18" x14ac:dyDescent="0.4">
      <c r="A63" s="26">
        <v>48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86"/>
      <c r="Q63" s="19"/>
      <c r="R63" s="19"/>
    </row>
    <row r="64" spans="1:18" x14ac:dyDescent="0.4">
      <c r="A64" s="26">
        <v>49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86"/>
      <c r="Q64" s="19"/>
      <c r="R64" s="19"/>
    </row>
    <row r="65" spans="1:18" ht="19.5" thickBot="1" x14ac:dyDescent="0.45">
      <c r="A65" s="26">
        <v>50</v>
      </c>
      <c r="B65" s="24"/>
      <c r="C65" s="55"/>
      <c r="D65" s="80"/>
      <c r="E65" s="81"/>
      <c r="F65" s="82"/>
      <c r="G65" s="75" t="str">
        <f t="shared" si="8"/>
        <v/>
      </c>
      <c r="H65" s="75" t="str">
        <f t="shared" si="8"/>
        <v/>
      </c>
      <c r="I65" s="75" t="str">
        <f t="shared" si="8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87"/>
      <c r="Q65" s="19"/>
      <c r="R65" s="19"/>
    </row>
    <row r="66" spans="1:18" ht="19.5" thickBot="1" x14ac:dyDescent="0.45">
      <c r="A66" s="26"/>
      <c r="B66" s="98" t="s">
        <v>3</v>
      </c>
      <c r="C66" s="99"/>
      <c r="D66" s="20">
        <f>COUNTIF(D16:D65,1.27)</f>
        <v>1</v>
      </c>
      <c r="E66" s="20">
        <f>COUNTIF(E16:E65,1.5)</f>
        <v>1</v>
      </c>
      <c r="F66" s="25">
        <f>COUNTIF(F16:F65,2)</f>
        <v>1</v>
      </c>
      <c r="G66" s="83">
        <f>M66+G15</f>
        <v>311430</v>
      </c>
      <c r="H66" s="70">
        <f>N66+H15</f>
        <v>313500</v>
      </c>
      <c r="I66" s="71">
        <f>O66+I15</f>
        <v>318000</v>
      </c>
      <c r="J66" s="59" t="s">
        <v>24</v>
      </c>
      <c r="K66" s="60">
        <f>B65-B16</f>
        <v>-44260</v>
      </c>
      <c r="L66" s="61" t="s">
        <v>25</v>
      </c>
      <c r="M66" s="68">
        <f>SUM(M16:M65)</f>
        <v>11430</v>
      </c>
      <c r="N66" s="36">
        <f>SUM(N16:N65)</f>
        <v>13500</v>
      </c>
      <c r="O66" s="37">
        <f>SUM(O16:O65)</f>
        <v>18000</v>
      </c>
      <c r="P66" s="19"/>
      <c r="Q66" s="19"/>
      <c r="R66" s="19"/>
    </row>
    <row r="67" spans="1:18" ht="19.5" thickBot="1" x14ac:dyDescent="0.45">
      <c r="A67" s="26"/>
      <c r="B67" s="92" t="s">
        <v>4</v>
      </c>
      <c r="C67" s="93"/>
      <c r="D67" s="20">
        <f>COUNTIF(D16:D65,-1)</f>
        <v>0</v>
      </c>
      <c r="E67" s="20">
        <f>COUNTIF(E16:E65,-1)</f>
        <v>0</v>
      </c>
      <c r="F67" s="25">
        <f>COUNTIF(F16:F65,-1)</f>
        <v>0</v>
      </c>
      <c r="G67" s="90" t="s">
        <v>23</v>
      </c>
      <c r="H67" s="91"/>
      <c r="I67" s="97"/>
      <c r="J67" s="90" t="s">
        <v>26</v>
      </c>
      <c r="K67" s="91"/>
      <c r="L67" s="97"/>
      <c r="M67" s="26"/>
      <c r="N67" s="19"/>
      <c r="O67" s="22"/>
      <c r="P67" s="19"/>
      <c r="Q67" s="19"/>
      <c r="R67" s="19"/>
    </row>
    <row r="68" spans="1:18" ht="19.5" thickBot="1" x14ac:dyDescent="0.45">
      <c r="A68" s="26"/>
      <c r="B68" s="92" t="s">
        <v>28</v>
      </c>
      <c r="C68" s="93"/>
      <c r="D68" s="20">
        <f>COUNTIF(D16:D65,0)</f>
        <v>0</v>
      </c>
      <c r="E68" s="20">
        <f>COUNTIF(E16:E65,0)</f>
        <v>0</v>
      </c>
      <c r="F68" s="20">
        <f>COUNTIF(F16:F65,0)</f>
        <v>0</v>
      </c>
      <c r="G68" s="64">
        <f>G66/G15</f>
        <v>1.0381</v>
      </c>
      <c r="H68" s="65">
        <f t="shared" ref="H68" si="9">H66/H15</f>
        <v>1.0449999999999999</v>
      </c>
      <c r="I68" s="66">
        <f>I66/I15</f>
        <v>1.06</v>
      </c>
      <c r="J68" s="57">
        <f>(G68-100%)*30/K66</f>
        <v>-2.5824672390420261E-5</v>
      </c>
      <c r="K68" s="57">
        <f>(H68-100%)*30/K66</f>
        <v>-3.0501581563488428E-5</v>
      </c>
      <c r="L68" s="58">
        <f>(I68-100%)*30/K66</f>
        <v>-4.0668775417984675E-5</v>
      </c>
      <c r="M68" s="27"/>
      <c r="N68" s="21"/>
      <c r="O68" s="28"/>
      <c r="P68" s="19"/>
      <c r="Q68" s="19"/>
      <c r="R68" s="19"/>
    </row>
    <row r="69" spans="1:18" ht="19.5" thickBot="1" x14ac:dyDescent="0.45">
      <c r="A69" s="19"/>
      <c r="B69" s="90" t="s">
        <v>2</v>
      </c>
      <c r="C69" s="91"/>
      <c r="D69" s="67">
        <f t="shared" ref="D69:E69" si="10">D66/(D66+D67+D68)</f>
        <v>1</v>
      </c>
      <c r="E69" s="62">
        <f t="shared" si="10"/>
        <v>1</v>
      </c>
      <c r="F69" s="63">
        <f>F66/(F66+F67+F68)</f>
        <v>1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D71" s="14"/>
      <c r="E71" s="14"/>
      <c r="F71" s="14"/>
    </row>
  </sheetData>
  <mergeCells count="11">
    <mergeCell ref="B69:C69"/>
    <mergeCell ref="B68:C68"/>
    <mergeCell ref="J15:L15"/>
    <mergeCell ref="J13:L13"/>
    <mergeCell ref="M13:O13"/>
    <mergeCell ref="G13:I13"/>
    <mergeCell ref="M15:O15"/>
    <mergeCell ref="B66:C66"/>
    <mergeCell ref="B67:C67"/>
    <mergeCell ref="G67:I67"/>
    <mergeCell ref="J67:L6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0" zoomScaleNormal="80" workbookViewId="0">
      <selection activeCell="A3" sqref="A3:J1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7.625" customWidth="1"/>
  </cols>
  <sheetData>
    <row r="1" spans="1:10" x14ac:dyDescent="0.4">
      <c r="A1" s="2" t="s">
        <v>11</v>
      </c>
      <c r="B1" s="3"/>
      <c r="C1" s="4"/>
      <c r="D1" s="5"/>
      <c r="E1" s="4" t="s">
        <v>30</v>
      </c>
      <c r="F1" s="5"/>
      <c r="G1" s="4"/>
      <c r="H1" s="5"/>
    </row>
    <row r="2" spans="1:10" x14ac:dyDescent="0.4">
      <c r="A2" s="6"/>
      <c r="B2" s="4"/>
      <c r="C2" s="4"/>
      <c r="D2" s="5"/>
      <c r="E2" s="4"/>
      <c r="F2" s="5"/>
      <c r="G2" s="4"/>
      <c r="H2" s="5"/>
    </row>
    <row r="3" spans="1:10" x14ac:dyDescent="0.4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8" t="s">
        <v>15</v>
      </c>
      <c r="G3" s="7" t="s">
        <v>17</v>
      </c>
      <c r="H3" s="8" t="s">
        <v>15</v>
      </c>
      <c r="I3" s="7" t="s">
        <v>52</v>
      </c>
      <c r="J3" s="8" t="s">
        <v>15</v>
      </c>
    </row>
    <row r="4" spans="1:10" x14ac:dyDescent="0.4">
      <c r="A4" s="9" t="s">
        <v>18</v>
      </c>
      <c r="B4" s="9" t="s">
        <v>31</v>
      </c>
      <c r="C4" s="9" t="s">
        <v>29</v>
      </c>
      <c r="D4" s="10">
        <v>44231</v>
      </c>
      <c r="E4" s="9">
        <v>40</v>
      </c>
      <c r="F4" s="10">
        <v>44236</v>
      </c>
      <c r="G4" s="9">
        <v>67</v>
      </c>
      <c r="H4" s="10">
        <v>44247</v>
      </c>
      <c r="I4" s="9">
        <v>12</v>
      </c>
      <c r="J4" s="10">
        <v>44249</v>
      </c>
    </row>
    <row r="5" spans="1:10" x14ac:dyDescent="0.4">
      <c r="A5" s="9" t="s">
        <v>18</v>
      </c>
      <c r="B5" s="9"/>
      <c r="C5" s="9"/>
      <c r="D5" s="10"/>
      <c r="E5" s="9"/>
      <c r="F5" s="11"/>
      <c r="G5" s="9"/>
      <c r="H5" s="11"/>
      <c r="I5" s="9"/>
      <c r="J5" s="11"/>
    </row>
    <row r="6" spans="1:10" x14ac:dyDescent="0.4">
      <c r="A6" s="9" t="s">
        <v>18</v>
      </c>
      <c r="B6" s="9"/>
      <c r="C6" s="9"/>
      <c r="D6" s="11"/>
      <c r="E6" s="9"/>
      <c r="F6" s="11"/>
      <c r="G6" s="9"/>
      <c r="H6" s="11"/>
      <c r="I6" s="9"/>
      <c r="J6" s="11"/>
    </row>
    <row r="7" spans="1:10" x14ac:dyDescent="0.4">
      <c r="A7" s="9" t="s">
        <v>18</v>
      </c>
      <c r="B7" s="9"/>
      <c r="C7" s="9"/>
      <c r="D7" s="11"/>
      <c r="E7" s="9"/>
      <c r="F7" s="11"/>
      <c r="G7" s="9"/>
      <c r="H7" s="11"/>
      <c r="I7" s="9"/>
      <c r="J7" s="11"/>
    </row>
    <row r="8" spans="1:10" x14ac:dyDescent="0.4">
      <c r="A8" s="9" t="s">
        <v>18</v>
      </c>
      <c r="B8" s="9"/>
      <c r="C8" s="9"/>
      <c r="D8" s="11"/>
      <c r="E8" s="9"/>
      <c r="F8" s="11"/>
      <c r="G8" s="9"/>
      <c r="H8" s="11"/>
      <c r="I8" s="9"/>
      <c r="J8" s="11"/>
    </row>
    <row r="9" spans="1:10" x14ac:dyDescent="0.4">
      <c r="A9" s="9" t="s">
        <v>18</v>
      </c>
      <c r="B9" s="9"/>
      <c r="C9" s="9"/>
      <c r="D9" s="11"/>
      <c r="E9" s="9"/>
      <c r="F9" s="11"/>
      <c r="G9" s="9"/>
      <c r="H9" s="11"/>
      <c r="I9" s="9"/>
      <c r="J9" s="11"/>
    </row>
    <row r="10" spans="1:10" x14ac:dyDescent="0.4">
      <c r="A10" s="9" t="s">
        <v>18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x14ac:dyDescent="0.4">
      <c r="A11" s="9" t="s">
        <v>18</v>
      </c>
      <c r="B11" s="9"/>
      <c r="C11" s="9"/>
      <c r="D11" s="11"/>
      <c r="E11" s="9"/>
      <c r="F11" s="11"/>
      <c r="G11" s="9"/>
      <c r="H11" s="11"/>
      <c r="I11" s="9"/>
      <c r="J11" s="11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52</v>
      </c>
      <c r="J13" s="8" t="s">
        <v>15</v>
      </c>
    </row>
    <row r="14" spans="1:10" x14ac:dyDescent="0.4">
      <c r="A14" s="9" t="s">
        <v>57</v>
      </c>
      <c r="B14" s="9" t="s">
        <v>31</v>
      </c>
      <c r="C14" s="9">
        <v>4</v>
      </c>
      <c r="D14" s="10">
        <v>44252</v>
      </c>
      <c r="E14" s="9"/>
      <c r="F14" s="10"/>
      <c r="G14" s="9"/>
      <c r="H14" s="10"/>
      <c r="I14" s="9"/>
      <c r="J14" s="10"/>
    </row>
    <row r="15" spans="1:10" x14ac:dyDescent="0.4">
      <c r="A15" s="9" t="s">
        <v>57</v>
      </c>
      <c r="B15" s="9"/>
      <c r="C15" s="9"/>
      <c r="D15" s="10"/>
      <c r="E15" s="9"/>
      <c r="F15" s="11"/>
      <c r="G15" s="9"/>
      <c r="H15" s="11"/>
      <c r="I15" s="9"/>
      <c r="J15" s="11"/>
    </row>
    <row r="16" spans="1:10" x14ac:dyDescent="0.4">
      <c r="A16" s="9" t="s">
        <v>57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57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57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57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57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57</v>
      </c>
      <c r="B21" s="9"/>
      <c r="C21" s="9"/>
      <c r="D21" s="11"/>
      <c r="E21" s="9"/>
      <c r="F21" s="11"/>
      <c r="G21" s="9"/>
      <c r="H21" s="11"/>
      <c r="I21" s="9"/>
      <c r="J2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586"/>
  <sheetViews>
    <sheetView topLeftCell="A28" zoomScale="80" zoomScaleNormal="80" workbookViewId="0">
      <selection activeCell="A52" sqref="A52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2" x14ac:dyDescent="0.4">
      <c r="A1" s="18" t="s">
        <v>69</v>
      </c>
      <c r="B1" s="18"/>
    </row>
    <row r="52" spans="1:1" ht="13.5" x14ac:dyDescent="0.4">
      <c r="A52" s="12"/>
    </row>
    <row r="75" spans="1:1" x14ac:dyDescent="0.4">
      <c r="A75" s="13" t="s">
        <v>38</v>
      </c>
    </row>
    <row r="77" spans="1:1" x14ac:dyDescent="0.4">
      <c r="A77" s="18" t="s">
        <v>37</v>
      </c>
    </row>
    <row r="100" spans="1:1" x14ac:dyDescent="0.4">
      <c r="A100" s="18"/>
    </row>
    <row r="148" spans="1:1" x14ac:dyDescent="0.4">
      <c r="A148" s="13" t="s">
        <v>41</v>
      </c>
    </row>
    <row r="150" spans="1:1" x14ac:dyDescent="0.4">
      <c r="A150" s="13" t="s">
        <v>58</v>
      </c>
    </row>
    <row r="222" spans="1:1" x14ac:dyDescent="0.4">
      <c r="A222" s="13" t="s">
        <v>46</v>
      </c>
    </row>
    <row r="226" spans="1:1" x14ac:dyDescent="0.4">
      <c r="A226" s="13" t="s">
        <v>59</v>
      </c>
    </row>
    <row r="295" spans="1:1" x14ac:dyDescent="0.4">
      <c r="A295" s="13" t="s">
        <v>47</v>
      </c>
    </row>
    <row r="367" spans="1:1" x14ac:dyDescent="0.4">
      <c r="A367" s="13" t="s">
        <v>44</v>
      </c>
    </row>
    <row r="441" spans="1:1" x14ac:dyDescent="0.4">
      <c r="A441" s="13" t="s">
        <v>45</v>
      </c>
    </row>
    <row r="513" spans="1:1" x14ac:dyDescent="0.4">
      <c r="A513" s="13" t="s">
        <v>39</v>
      </c>
    </row>
    <row r="586" spans="1:1" x14ac:dyDescent="0.4">
      <c r="A586" s="13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C5" sqref="C5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66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0</v>
      </c>
      <c r="H9" s="70">
        <f>C4</f>
        <v>0</v>
      </c>
      <c r="I9" s="71">
        <f>C4</f>
        <v>0</v>
      </c>
      <c r="J9" s="94" t="s">
        <v>19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0</v>
      </c>
      <c r="K10" s="46">
        <f>IF(H9="","",H9*0.03)</f>
        <v>0</v>
      </c>
      <c r="L10" s="47">
        <f>IF(I9="","",I9*0.03)</f>
        <v>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0</v>
      </c>
      <c r="H60" s="70">
        <f>N60+H9</f>
        <v>0</v>
      </c>
      <c r="I60" s="71">
        <f>O60+I9</f>
        <v>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 t="e">
        <f>G60/G9</f>
        <v>#DIV/0!</v>
      </c>
      <c r="H62" s="65" t="e">
        <f t="shared" ref="H62" si="9">H60/H9</f>
        <v>#DIV/0!</v>
      </c>
      <c r="I62" s="66" t="e">
        <f>I60/I9</f>
        <v>#DIV/0!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6"/>
  <sheetViews>
    <sheetView topLeftCell="A55" workbookViewId="0">
      <selection activeCell="A38" sqref="A38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56" spans="1:1" x14ac:dyDescent="0.4">
      <c r="A56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5" sqref="C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67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4" t="s">
        <v>19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P10" sqref="P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68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100000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85" t="s">
        <v>5</v>
      </c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86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100000</v>
      </c>
      <c r="H9" s="70">
        <f>C4</f>
        <v>100000</v>
      </c>
      <c r="I9" s="71">
        <f>C4</f>
        <v>100000</v>
      </c>
      <c r="J9" s="94" t="s">
        <v>19</v>
      </c>
      <c r="K9" s="95"/>
      <c r="L9" s="96"/>
      <c r="M9" s="94"/>
      <c r="N9" s="95"/>
      <c r="O9" s="96"/>
      <c r="P9" s="87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3000</v>
      </c>
      <c r="K10" s="46">
        <f>IF(H9="","",H9*0.03)</f>
        <v>3000</v>
      </c>
      <c r="L10" s="47">
        <f>IF(I9="","",I9*0.03)</f>
        <v>3000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88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89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89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89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89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89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89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89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89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89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89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89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89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6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86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6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6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6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6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7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100000</v>
      </c>
      <c r="H60" s="70">
        <f>N60+H9</f>
        <v>100000</v>
      </c>
      <c r="I60" s="71">
        <f>O60+I9</f>
        <v>100000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21" sqref="A21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0"/>
  <sheetViews>
    <sheetView tabSelected="1" zoomScale="114" workbookViewId="0">
      <selection activeCell="A6" sqref="A6"/>
    </sheetView>
  </sheetViews>
  <sheetFormatPr defaultRowHeight="18.75" x14ac:dyDescent="0.4"/>
  <sheetData>
    <row r="1" spans="1:1" x14ac:dyDescent="0.4">
      <c r="A1" t="s">
        <v>34</v>
      </c>
    </row>
    <row r="2" spans="1:1" s="19" customFormat="1" x14ac:dyDescent="0.4">
      <c r="A2" s="19" t="s">
        <v>71</v>
      </c>
    </row>
    <row r="3" spans="1:1" s="19" customFormat="1" x14ac:dyDescent="0.4"/>
    <row r="4" spans="1:1" x14ac:dyDescent="0.4">
      <c r="A4" t="s">
        <v>35</v>
      </c>
    </row>
    <row r="5" spans="1:1" s="19" customFormat="1" x14ac:dyDescent="0.4">
      <c r="A5" s="19" t="s">
        <v>74</v>
      </c>
    </row>
    <row r="6" spans="1:1" s="19" customFormat="1" x14ac:dyDescent="0.4">
      <c r="A6" s="19" t="s">
        <v>72</v>
      </c>
    </row>
    <row r="7" spans="1:1" s="19" customFormat="1" x14ac:dyDescent="0.4">
      <c r="A7" s="19" t="s">
        <v>73</v>
      </c>
    </row>
    <row r="8" spans="1:1" s="19" customFormat="1" x14ac:dyDescent="0.4"/>
    <row r="9" spans="1:1" x14ac:dyDescent="0.4">
      <c r="A9" t="s">
        <v>36</v>
      </c>
    </row>
    <row r="10" spans="1:1" x14ac:dyDescent="0.4">
      <c r="A10" t="s">
        <v>60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EBデモ４</vt:lpstr>
      <vt:lpstr>画像４</vt:lpstr>
      <vt:lpstr>EBデモ１</vt:lpstr>
      <vt:lpstr>画像１</vt:lpstr>
      <vt:lpstr>EBデモ２</vt:lpstr>
      <vt:lpstr>画像２</vt:lpstr>
      <vt:lpstr>EBデモ３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2021-03-05T14:54:01Z</dcterms:modified>
</cp:coreProperties>
</file>