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wne\Desktop\"/>
    </mc:Choice>
  </mc:AlternateContent>
  <xr:revisionPtr revIDLastSave="0" documentId="8_{CE984A92-D631-4377-AB88-4D2C1F5F37EF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<sst xmlns="http://schemas.openxmlformats.org/spreadsheetml/2006/main" count="64" uniqueCount="53">
  <si>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</si>
  <si>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</si>
  <si>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</si>
  <si>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</si>
  <si>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</si>
  <si>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</si>
  <si>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</si>
  <si>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</si>
  <si>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</si>
  <si>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</si>
  <si>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</si>
  <si>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</si>
  <si>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</si>
  <si>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</si>
  <si>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</si>
  <si>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</si>
  <si>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</si>
  <si>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</si>
  <si>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</si>
  <si>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</si>
  <si>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</si>
  <si>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</si>
  <si>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</si>
  <si>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</si>
  <si>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</si>
  <si>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</si>
  <si>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</si>
  <si>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</si>
  <si>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</si>
  <si>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</si>
  <si>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</si>
  <si>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</si>
  <si>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</si>
  <si>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</si>
  <si>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</si>
  <si>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</si>
  <si>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</si>
  <si>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</si>
  <si>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　①　　　FIBの数値を、1.27.1.5.2を追加してみたのですが、あっているのでしょうか？　　3/29</t>
    <rPh sb="9" eb="11">
      <t>スウチ</t>
    </rPh>
    <rPh sb="24" eb="26">
      <t>ツイカ</t>
    </rPh>
    <phoneticPr fontId="1"/>
  </si>
  <si>
    <t>①の再提出分です。よろしくお願いいたします　　3/30</t>
    <rPh sb="2" eb="5">
      <t>サイテイシュツ</t>
    </rPh>
    <rPh sb="5" eb="6">
      <t>ブン</t>
    </rPh>
    <rPh sb="14" eb="15">
      <t>ネガ</t>
    </rPh>
    <phoneticPr fontId="1"/>
  </si>
  <si>
    <t>②　　ＰＢ検証２回目　　　3/30　　　　　検証の仕方があっているのか、ご確認頂きたいです。よろしくお願いいたします。</t>
    <rPh sb="5" eb="7">
      <t>ケンショウ</t>
    </rPh>
    <rPh sb="8" eb="10">
      <t>カイメ</t>
    </rPh>
    <rPh sb="22" eb="24">
      <t>ケンショウ</t>
    </rPh>
    <rPh sb="25" eb="27">
      <t>シカタ</t>
    </rPh>
    <rPh sb="37" eb="39">
      <t>カクニン</t>
    </rPh>
    <rPh sb="39" eb="40">
      <t>イタダ</t>
    </rPh>
    <rPh sb="51" eb="52">
      <t>ネガ</t>
    </rPh>
    <phoneticPr fontId="1"/>
  </si>
  <si>
    <t>分からない事ばかりで、ちゃんと理解できているのか不安ですが、合っていますでしょうか？　　　　　　　　　①の再提出です。よろしくお願いいたします。　　3/30　2回目　検証　　　　　　　　　　　　　　　　　　　　　　　　　　　　　　　　</t>
    <rPh sb="0" eb="1">
      <t>ワ</t>
    </rPh>
    <rPh sb="5" eb="6">
      <t>コト</t>
    </rPh>
    <rPh sb="15" eb="17">
      <t>リカイ</t>
    </rPh>
    <rPh sb="24" eb="26">
      <t>フアン</t>
    </rPh>
    <rPh sb="30" eb="31">
      <t>ア</t>
    </rPh>
    <rPh sb="53" eb="56">
      <t>サイテイシュツ</t>
    </rPh>
    <rPh sb="64" eb="65">
      <t>ネガ</t>
    </rPh>
    <rPh sb="80" eb="82">
      <t>カイメ</t>
    </rPh>
    <rPh sb="83" eb="85">
      <t>ケンショウ</t>
    </rPh>
    <phoneticPr fontId="1"/>
  </si>
  <si>
    <t>PBの1回目の検証ポイントをまとめてみました。　　　　　　　　　　　　　　　　　　　　　　　　　　　　　　　　　　　ローソク足実体とヒゲが1：３以上　あって、ヒゲがSMAにあたっていること。　SMAより下にある場合は売り、上にある場合は買いでエントリーする。　　　　　　　　　　　　　　　　　　　　　　　　　　　　　　　　　　　　　　　　　　売りの場合は下ヒゲより、上ヒゲが長いことと２０SMAより１０SMAが下にあること。　　　　　　　　　　　　　　　買いの場合は上ヒゲより下ヒゲが　長くて２０SMAより、１０SMAが上にあること。　　　　　　　　　　　　　　　　　FIBの引き方は、買いの場合安値から高値（下から上に）、売りの場合は高値から安値（上から下）に引く。　　　　　　　　　　　　　　　　　　　　　　　　　　　　　　　　　　　　　　　　　　　　　　　　　　　　　　　　　　　</t>
    <rPh sb="4" eb="6">
      <t>カイメ</t>
    </rPh>
    <rPh sb="7" eb="9">
      <t>ケンショウ</t>
    </rPh>
    <rPh sb="62" eb="63">
      <t>アシ</t>
    </rPh>
    <rPh sb="63" eb="65">
      <t>ジッタイ</t>
    </rPh>
    <rPh sb="72" eb="74">
      <t>イジョウ</t>
    </rPh>
    <rPh sb="101" eb="102">
      <t>シタ</t>
    </rPh>
    <rPh sb="105" eb="107">
      <t>バアイ</t>
    </rPh>
    <rPh sb="108" eb="109">
      <t>ウ</t>
    </rPh>
    <rPh sb="111" eb="112">
      <t>ウエ</t>
    </rPh>
    <rPh sb="115" eb="117">
      <t>バアイ</t>
    </rPh>
    <rPh sb="118" eb="119">
      <t>カ</t>
    </rPh>
    <rPh sb="171" eb="172">
      <t>ウ</t>
    </rPh>
    <rPh sb="174" eb="176">
      <t>バアイ</t>
    </rPh>
    <rPh sb="177" eb="178">
      <t>シタ</t>
    </rPh>
    <rPh sb="183" eb="184">
      <t>ウエ</t>
    </rPh>
    <rPh sb="187" eb="188">
      <t>ナガ</t>
    </rPh>
    <rPh sb="205" eb="206">
      <t>シタ</t>
    </rPh>
    <rPh sb="227" eb="228">
      <t>カ</t>
    </rPh>
    <rPh sb="230" eb="232">
      <t>バアイ</t>
    </rPh>
    <rPh sb="233" eb="234">
      <t>ウエ</t>
    </rPh>
    <rPh sb="243" eb="244">
      <t>ナガ</t>
    </rPh>
    <rPh sb="260" eb="261">
      <t>ウエ</t>
    </rPh>
    <rPh sb="288" eb="289">
      <t>ヒ</t>
    </rPh>
    <rPh sb="290" eb="291">
      <t>カタ</t>
    </rPh>
    <rPh sb="293" eb="294">
      <t>カ</t>
    </rPh>
    <rPh sb="296" eb="298">
      <t>バアイ</t>
    </rPh>
    <rPh sb="298" eb="300">
      <t>ヤスネ</t>
    </rPh>
    <rPh sb="302" eb="304">
      <t>タカネ</t>
    </rPh>
    <rPh sb="305" eb="306">
      <t>シタ</t>
    </rPh>
    <rPh sb="308" eb="309">
      <t>ウエ</t>
    </rPh>
    <rPh sb="312" eb="313">
      <t>ウ</t>
    </rPh>
    <rPh sb="315" eb="317">
      <t>バアイ</t>
    </rPh>
    <rPh sb="318" eb="320">
      <t>タカネ</t>
    </rPh>
    <rPh sb="322" eb="324">
      <t>ヤスネ</t>
    </rPh>
    <rPh sb="325" eb="326">
      <t>ウエ</t>
    </rPh>
    <rPh sb="328" eb="329">
      <t>シタ</t>
    </rPh>
    <rPh sb="331" eb="332">
      <t>ヒ</t>
    </rPh>
    <phoneticPr fontId="1"/>
  </si>
  <si>
    <t>FIBの数値を追加する　　　　　　　　　　　　　　　　　　　　　　　　　　　　　　　　　　　　　　　　　　　　　　　　　　　　内容が間違っていなければ数をこなして、検証を進める。　　　　　　　　　　　　　　　　　　　　　　　　　　　　　　　　　　　　　　　　　　　　　　　　　　　　　　　</t>
    <rPh sb="4" eb="6">
      <t>スウチ</t>
    </rPh>
    <rPh sb="7" eb="9">
      <t>ツイカ</t>
    </rPh>
    <rPh sb="63" eb="65">
      <t>ナイヨウ</t>
    </rPh>
    <rPh sb="66" eb="68">
      <t>マチガ</t>
    </rPh>
    <rPh sb="75" eb="76">
      <t>カズ</t>
    </rPh>
    <rPh sb="82" eb="84">
      <t>ケンショウ</t>
    </rPh>
    <rPh sb="85" eb="86">
      <t>スス</t>
    </rPh>
    <phoneticPr fontId="1"/>
  </si>
  <si>
    <t>③　　PB検証３回目　　　3/3１　　　　売りの場合はFIB　　高値から安値に引く。　１０MAが２０MAより下</t>
    <rPh sb="5" eb="7">
      <t>ケンショウ</t>
    </rPh>
    <rPh sb="8" eb="10">
      <t>カイメ</t>
    </rPh>
    <rPh sb="21" eb="22">
      <t>ウ</t>
    </rPh>
    <rPh sb="24" eb="26">
      <t>バアイ</t>
    </rPh>
    <rPh sb="32" eb="34">
      <t>タカネ</t>
    </rPh>
    <rPh sb="36" eb="38">
      <t>ヤスネ</t>
    </rPh>
    <rPh sb="39" eb="40">
      <t>ヒ</t>
    </rPh>
    <rPh sb="54" eb="55">
      <t>シタ</t>
    </rPh>
    <phoneticPr fontId="1"/>
  </si>
  <si>
    <t>④⑤　　PB検証3回目　　　3/3１  買いの場合FIB安値から高値に引く。　１０MAの方が上20MAより上。</t>
    <rPh sb="6" eb="8">
      <t>ケンショウ</t>
    </rPh>
    <rPh sb="9" eb="11">
      <t>カイメ</t>
    </rPh>
    <rPh sb="20" eb="21">
      <t>カ</t>
    </rPh>
    <rPh sb="23" eb="25">
      <t>バアイ</t>
    </rPh>
    <rPh sb="28" eb="30">
      <t>ヤスネ</t>
    </rPh>
    <rPh sb="32" eb="34">
      <t>タカネ</t>
    </rPh>
    <rPh sb="35" eb="36">
      <t>ヒ</t>
    </rPh>
    <rPh sb="44" eb="45">
      <t>ホウ</t>
    </rPh>
    <rPh sb="46" eb="47">
      <t>ウエ</t>
    </rPh>
    <rPh sb="53" eb="54">
      <t>ウエ</t>
    </rPh>
    <phoneticPr fontId="1"/>
  </si>
  <si>
    <t>⑥⑦　　PB検証４回目　　　4/1　　　　　</t>
    <rPh sb="6" eb="8">
      <t>ケンショウ</t>
    </rPh>
    <rPh sb="9" eb="11">
      <t>カイメ</t>
    </rPh>
    <phoneticPr fontId="1"/>
  </si>
  <si>
    <t>PBルールにあてはまるもの</t>
    <phoneticPr fontId="1"/>
  </si>
  <si>
    <t>ＰＢ検証　　⑧⑨　　　　　　画像の大きさがまちまちですみません。⑨は高値更新せず、見送り。</t>
    <rPh sb="2" eb="4">
      <t>ケンショウ</t>
    </rPh>
    <rPh sb="14" eb="16">
      <t>ガゾウ</t>
    </rPh>
    <rPh sb="17" eb="18">
      <t>オオ</t>
    </rPh>
    <rPh sb="34" eb="36">
      <t>タカネ</t>
    </rPh>
    <rPh sb="36" eb="38">
      <t>コウシン</t>
    </rPh>
    <rPh sb="41" eb="43">
      <t>ミオク</t>
    </rPh>
    <phoneticPr fontId="1"/>
  </si>
  <si>
    <t>高値更新せずキャンセル</t>
    <rPh sb="0" eb="4">
      <t>タカネコウシン</t>
    </rPh>
    <phoneticPr fontId="1"/>
  </si>
  <si>
    <t>実体が外・上ヒゲ長い・１０MAが下のPBだから利益に繋がった？ルール通り。</t>
    <rPh sb="0" eb="2">
      <t>ジッタイ</t>
    </rPh>
    <rPh sb="3" eb="4">
      <t>ソト</t>
    </rPh>
    <rPh sb="5" eb="6">
      <t>ウエ</t>
    </rPh>
    <rPh sb="8" eb="9">
      <t>ナガ</t>
    </rPh>
    <rPh sb="16" eb="17">
      <t>シタ</t>
    </rPh>
    <rPh sb="23" eb="25">
      <t>リエキ</t>
    </rPh>
    <rPh sb="26" eb="27">
      <t>ツナ</t>
    </rPh>
    <rPh sb="34" eb="35">
      <t>トオ</t>
    </rPh>
    <phoneticPr fontId="1"/>
  </si>
  <si>
    <t>ＰＢ検証　⑩⑪　　ＦＩＢを　買いは安値から高値、売りは高値から安値に引いてますが、大丈夫ですか？</t>
    <rPh sb="2" eb="4">
      <t>ケンショウ</t>
    </rPh>
    <rPh sb="14" eb="15">
      <t>カ</t>
    </rPh>
    <rPh sb="17" eb="18">
      <t>ヤス</t>
    </rPh>
    <rPh sb="18" eb="19">
      <t>ネ</t>
    </rPh>
    <rPh sb="21" eb="23">
      <t>タカネ</t>
    </rPh>
    <rPh sb="24" eb="25">
      <t>ウ</t>
    </rPh>
    <rPh sb="27" eb="29">
      <t>タカネ</t>
    </rPh>
    <rPh sb="31" eb="33">
      <t>ヤスネ</t>
    </rPh>
    <rPh sb="34" eb="35">
      <t>ヒ</t>
    </rPh>
    <rPh sb="41" eb="44">
      <t>ダイジョウブ</t>
    </rPh>
    <phoneticPr fontId="1"/>
  </si>
  <si>
    <t>数字が上なのにマイナスで出たりで、おかしいような・・。ネットで調べてもよく理解できません。教えて下さい。</t>
    <rPh sb="0" eb="2">
      <t>スウジ</t>
    </rPh>
    <rPh sb="3" eb="4">
      <t>ウエ</t>
    </rPh>
    <rPh sb="12" eb="13">
      <t>デ</t>
    </rPh>
    <rPh sb="31" eb="32">
      <t>シラ</t>
    </rPh>
    <rPh sb="37" eb="39">
      <t>リカイ</t>
    </rPh>
    <rPh sb="45" eb="46">
      <t>オシ</t>
    </rPh>
    <rPh sb="48" eb="49">
      <t>クダ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</si>
</sst>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0" fillId="0" borderId="0" xfId="2" applyAlignment="1">
      <alignment vertical="center"/>
    </xf>
    <xf numFmtId="0" fontId="12" fillId="4" borderId="9" xfId="0" applyNumberFormat="1" applyFont="1" applyFill="1" applyBorder="1">
      <alignment vertical="center"/>
    </xf>
    <xf numFmtId="177" fontId="0" fillId="0" borderId="8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vertical="center"/>
    </xf>
    <xf numFmtId="0" fontId="0" fillId="0" borderId="0" xfId="0" applyAlignment="1">
      <alignment vertical="center"/>
    </xf>
    <xf numFmtId="0" fontId="10" fillId="0" borderId="0" xfId="2">
      <alignment vertical="center"/>
    </xf>
    <xf numFmtId="0" fontId="0" fillId="0" borderId="0" xfId="0">
      <alignment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177" fontId="0" fillId="0" borderId="8" xfId="0" applyNumberFormat="1" applyBorder="1" applyAlignment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428625</xdr:colOff>
      <xdr:row>4</xdr:row>
      <xdr:rowOff>23813</xdr:rowOff>
    </xdr:from>
    <xdr:to>
      <xdr:col>16</xdr:col>
      <xdr:colOff>619124</xdr:colOff>
      <xdr:row>35</xdr:row>
      <xdr:rowOff>106708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FED6582B-9FDB-4974-A466-BAF1EF692C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5" y="738188"/>
          <a:ext cx="9905999" cy="5619301"/>
        </a:xfrm>
        <a:prstGeom prst="rect">
          <a:avLst/>
        </a:prstGeom>
      </xdr:spPr>
    </xdr:pic>
    <xdr:clientData/>
  </xdr:twoCellAnchor>
  <xdr:twoCellAnchor editAs="oneCell">
    <xdr:from>
      <xdr:col>17</xdr:col>
      <xdr:colOff>357187</xdr:colOff>
      <xdr:row>4</xdr:row>
      <xdr:rowOff>23812</xdr:rowOff>
    </xdr:from>
    <xdr:to>
      <xdr:col>33</xdr:col>
      <xdr:colOff>399956</xdr:colOff>
      <xdr:row>35</xdr:row>
      <xdr:rowOff>130969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DC3B83F9-AD8B-41CE-90CE-931C3F6DE2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691812" y="738187"/>
          <a:ext cx="9948769" cy="5643563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40</xdr:row>
      <xdr:rowOff>1</xdr:rowOff>
    </xdr:from>
    <xdr:to>
      <xdr:col>16</xdr:col>
      <xdr:colOff>426394</xdr:colOff>
      <xdr:row>69</xdr:row>
      <xdr:rowOff>166688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976C23E6-FC74-48B4-A61F-C0FDE06F01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0064" y="7143751"/>
          <a:ext cx="9641830" cy="5345906"/>
        </a:xfrm>
        <a:prstGeom prst="rect">
          <a:avLst/>
        </a:prstGeom>
      </xdr:spPr>
    </xdr:pic>
    <xdr:clientData/>
  </xdr:twoCellAnchor>
  <xdr:twoCellAnchor editAs="oneCell">
    <xdr:from>
      <xdr:col>17</xdr:col>
      <xdr:colOff>571501</xdr:colOff>
      <xdr:row>40</xdr:row>
      <xdr:rowOff>47626</xdr:rowOff>
    </xdr:from>
    <xdr:to>
      <xdr:col>33</xdr:col>
      <xdr:colOff>464345</xdr:colOff>
      <xdr:row>69</xdr:row>
      <xdr:rowOff>47625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EF4796A9-EECC-46CB-8C36-20E8014315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906126" y="7191376"/>
          <a:ext cx="9798844" cy="5179218"/>
        </a:xfrm>
        <a:prstGeom prst="rect">
          <a:avLst/>
        </a:prstGeom>
      </xdr:spPr>
    </xdr:pic>
    <xdr:clientData/>
  </xdr:twoCellAnchor>
  <xdr:twoCellAnchor editAs="oneCell">
    <xdr:from>
      <xdr:col>0</xdr:col>
      <xdr:colOff>392908</xdr:colOff>
      <xdr:row>73</xdr:row>
      <xdr:rowOff>166687</xdr:rowOff>
    </xdr:from>
    <xdr:to>
      <xdr:col>16</xdr:col>
      <xdr:colOff>464343</xdr:colOff>
      <xdr:row>101</xdr:row>
      <xdr:rowOff>23811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789C9FCF-172E-479B-B9CC-C50A5F380F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92908" y="13204031"/>
          <a:ext cx="9786935" cy="4857749"/>
        </a:xfrm>
        <a:prstGeom prst="rect">
          <a:avLst/>
        </a:prstGeom>
      </xdr:spPr>
    </xdr:pic>
    <xdr:clientData/>
  </xdr:twoCellAnchor>
  <xdr:twoCellAnchor editAs="oneCell">
    <xdr:from>
      <xdr:col>17</xdr:col>
      <xdr:colOff>95251</xdr:colOff>
      <xdr:row>73</xdr:row>
      <xdr:rowOff>23814</xdr:rowOff>
    </xdr:from>
    <xdr:to>
      <xdr:col>37</xdr:col>
      <xdr:colOff>178594</xdr:colOff>
      <xdr:row>107</xdr:row>
      <xdr:rowOff>95250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BDEC9622-45C3-4B6E-911A-CE2887357D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429876" y="13061158"/>
          <a:ext cx="12465843" cy="6143623"/>
        </a:xfrm>
        <a:prstGeom prst="rect">
          <a:avLst/>
        </a:prstGeom>
      </xdr:spPr>
    </xdr:pic>
    <xdr:clientData/>
  </xdr:twoCellAnchor>
  <xdr:twoCellAnchor editAs="oneCell">
    <xdr:from>
      <xdr:col>3</xdr:col>
      <xdr:colOff>35720</xdr:colOff>
      <xdr:row>108</xdr:row>
      <xdr:rowOff>23813</xdr:rowOff>
    </xdr:from>
    <xdr:to>
      <xdr:col>37</xdr:col>
      <xdr:colOff>214312</xdr:colOff>
      <xdr:row>143</xdr:row>
      <xdr:rowOff>154781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AE27276D-7A26-4CDB-B03F-596DCD126C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702595" y="19311938"/>
          <a:ext cx="21228842" cy="6381749"/>
        </a:xfrm>
        <a:prstGeom prst="rect">
          <a:avLst/>
        </a:prstGeom>
      </xdr:spPr>
    </xdr:pic>
    <xdr:clientData/>
  </xdr:twoCellAnchor>
  <xdr:twoCellAnchor editAs="oneCell">
    <xdr:from>
      <xdr:col>3</xdr:col>
      <xdr:colOff>35719</xdr:colOff>
      <xdr:row>148</xdr:row>
      <xdr:rowOff>23812</xdr:rowOff>
    </xdr:from>
    <xdr:to>
      <xdr:col>23</xdr:col>
      <xdr:colOff>23813</xdr:colOff>
      <xdr:row>191</xdr:row>
      <xdr:rowOff>166687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7FCD594C-52D1-4C13-994E-B1BE15F7A1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702594" y="26455687"/>
          <a:ext cx="12370594" cy="78224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P11" sqref="P11:W11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23" x14ac:dyDescent="0.4">
      <c r="A1" s="1" t="s">
        <v>7</v>
      </c>
      <c r="C1" t="s">
        <v>9</v>
      </c>
    </row>
    <row r="2" spans="1:23" x14ac:dyDescent="0.4">
      <c r="A2" s="1" t="s">
        <v>8</v>
      </c>
      <c r="C2" t="s">
        <v>24</v>
      </c>
    </row>
    <row r="3" spans="1:23" x14ac:dyDescent="0.4">
      <c r="A3" s="1" t="s">
        <v>11</v>
      </c>
      <c r="C3" s="29">
        <v>100000</v>
      </c>
    </row>
    <row r="4" spans="1:23" x14ac:dyDescent="0.4">
      <c r="A4" s="1" t="s">
        <v>12</v>
      </c>
      <c r="C4" s="29" t="s">
        <v>14</v>
      </c>
    </row>
    <row r="5" spans="1:23" ht="19.5" thickBot="1" x14ac:dyDescent="0.45">
      <c r="A5" s="1" t="s">
        <v>13</v>
      </c>
      <c r="C5" s="29" t="s">
        <v>36</v>
      </c>
    </row>
    <row r="6" spans="1:23" ht="19.5" thickBot="1" x14ac:dyDescent="0.45">
      <c r="A6" s="24" t="s">
        <v>0</v>
      </c>
      <c r="B6" s="24" t="s">
        <v>1</v>
      </c>
      <c r="C6" s="24" t="s">
        <v>1</v>
      </c>
      <c r="D6" s="48" t="s">
        <v>27</v>
      </c>
      <c r="E6" s="25"/>
      <c r="F6" s="26"/>
      <c r="G6" s="88" t="s">
        <v>3</v>
      </c>
      <c r="H6" s="89"/>
      <c r="I6" s="95"/>
      <c r="J6" s="88" t="s">
        <v>25</v>
      </c>
      <c r="K6" s="89"/>
      <c r="L6" s="95"/>
      <c r="M6" s="88" t="s">
        <v>26</v>
      </c>
      <c r="N6" s="89"/>
      <c r="O6" s="95"/>
    </row>
    <row r="7" spans="1:23" ht="19.5" thickBot="1" x14ac:dyDescent="0.45">
      <c r="A7" s="27"/>
      <c r="B7" s="27" t="s">
        <v>2</v>
      </c>
      <c r="C7" s="64" t="s">
        <v>31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23" ht="19.5" thickBot="1" x14ac:dyDescent="0.45">
      <c r="A8" s="28" t="s">
        <v>10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2" t="s">
        <v>25</v>
      </c>
      <c r="K8" s="93"/>
      <c r="L8" s="94"/>
      <c r="M8" s="92"/>
      <c r="N8" s="93"/>
      <c r="O8" s="94"/>
    </row>
    <row r="9" spans="1:23" x14ac:dyDescent="0.4">
      <c r="A9" s="9">
        <v>1</v>
      </c>
      <c r="B9" s="23">
        <v>44271</v>
      </c>
      <c r="C9" s="50">
        <v>2</v>
      </c>
      <c r="D9" s="54">
        <v>-1</v>
      </c>
      <c r="E9" s="55">
        <v>-1</v>
      </c>
      <c r="F9" s="56">
        <v>-1</v>
      </c>
      <c r="G9" s="22">
        <f>IF(D9="","",G8+M9)</f>
        <v>97000</v>
      </c>
      <c r="H9" s="22">
        <f t="shared" ref="H9" si="0">IF(E9="","",H8+N9)</f>
        <v>97000</v>
      </c>
      <c r="I9" s="22">
        <f t="shared" ref="I9" si="1">IF(F9="","",I8+O9)</f>
        <v>97000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-3000</v>
      </c>
      <c r="N9" s="42">
        <f>IF(E9="","",K9*E9)</f>
        <v>-3000</v>
      </c>
      <c r="O9" s="43">
        <f>IF(F9="","",L9*F9)</f>
        <v>-3000</v>
      </c>
      <c r="P9" s="40"/>
      <c r="Q9" s="40"/>
      <c r="R9" s="40"/>
    </row>
    <row r="10" spans="1:23" x14ac:dyDescent="0.4">
      <c r="A10" s="9">
        <v>2</v>
      </c>
      <c r="B10" s="5">
        <v>44221</v>
      </c>
      <c r="C10" s="47">
        <v>2</v>
      </c>
      <c r="D10" s="57">
        <v>1.27</v>
      </c>
      <c r="E10" s="58">
        <v>-1</v>
      </c>
      <c r="F10" s="59">
        <v>-1</v>
      </c>
      <c r="G10" s="22">
        <f t="shared" ref="G10:G42" si="2">IF(D10="","",G9+M10)</f>
        <v>100695.7</v>
      </c>
      <c r="H10" s="22">
        <f t="shared" ref="H10:H42" si="3">IF(E10="","",H9+N10)</f>
        <v>94090</v>
      </c>
      <c r="I10" s="22">
        <f t="shared" ref="I10:I42" si="4">IF(F10="","",I9+O10)</f>
        <v>94090</v>
      </c>
      <c r="J10" s="44">
        <f t="shared" ref="J10:J12" si="5">IF(G9="","",G9*0.03)</f>
        <v>2910</v>
      </c>
      <c r="K10" s="45">
        <f t="shared" ref="K10:K12" si="6">IF(H9="","",H9*0.03)</f>
        <v>2910</v>
      </c>
      <c r="L10" s="46">
        <f t="shared" ref="L10:L12" si="7">IF(I9="","",I9*0.03)</f>
        <v>2910</v>
      </c>
      <c r="M10" s="44">
        <f t="shared" ref="M10:M12" si="8">IF(D10="","",J10*D10)</f>
        <v>3695.7000000000003</v>
      </c>
      <c r="N10" s="45">
        <f t="shared" ref="N10:N12" si="9">IF(E10="","",K10*E10)</f>
        <v>-2910</v>
      </c>
      <c r="O10" s="46">
        <f t="shared" ref="O10:O12" si="10">IF(F10="","",L10*F10)</f>
        <v>-2910</v>
      </c>
      <c r="P10" s="40"/>
      <c r="Q10" s="40"/>
      <c r="R10" s="40"/>
    </row>
    <row r="11" spans="1:23" x14ac:dyDescent="0.4">
      <c r="A11" s="9">
        <v>3</v>
      </c>
      <c r="B11" s="5">
        <v>44081</v>
      </c>
      <c r="C11" s="47">
        <v>2</v>
      </c>
      <c r="D11" s="57">
        <v>1.27</v>
      </c>
      <c r="E11" s="58">
        <v>1.5</v>
      </c>
      <c r="F11" s="85">
        <v>2</v>
      </c>
      <c r="G11" s="22">
        <f t="shared" si="2"/>
        <v>104532.20616999999</v>
      </c>
      <c r="H11" s="22">
        <f t="shared" si="3"/>
        <v>98324.05</v>
      </c>
      <c r="I11" s="22">
        <f t="shared" si="4"/>
        <v>99735.4</v>
      </c>
      <c r="J11" s="44">
        <f t="shared" si="5"/>
        <v>3020.8709999999996</v>
      </c>
      <c r="K11" s="45">
        <f t="shared" si="6"/>
        <v>2822.7</v>
      </c>
      <c r="L11" s="46">
        <f t="shared" si="7"/>
        <v>2822.7</v>
      </c>
      <c r="M11" s="44">
        <f t="shared" si="8"/>
        <v>3836.5061699999997</v>
      </c>
      <c r="N11" s="45">
        <f t="shared" si="9"/>
        <v>4234.0499999999993</v>
      </c>
      <c r="O11" s="46">
        <f t="shared" si="10"/>
        <v>5645.4</v>
      </c>
      <c r="P11" s="86" t="s">
        <v>50</v>
      </c>
      <c r="Q11" s="87"/>
      <c r="R11" s="87"/>
      <c r="S11" s="87"/>
      <c r="T11" s="87"/>
      <c r="U11" s="87"/>
      <c r="V11" s="87"/>
      <c r="W11" s="87"/>
    </row>
    <row r="12" spans="1:23" x14ac:dyDescent="0.4">
      <c r="A12" s="9">
        <v>4</v>
      </c>
      <c r="B12" s="5">
        <v>44057</v>
      </c>
      <c r="C12" s="47">
        <v>1</v>
      </c>
      <c r="D12" s="57">
        <v>-1</v>
      </c>
      <c r="E12" s="58">
        <v>-1</v>
      </c>
      <c r="F12" s="59">
        <v>-1</v>
      </c>
      <c r="G12" s="22">
        <f t="shared" si="2"/>
        <v>101396.23998489999</v>
      </c>
      <c r="H12" s="22">
        <f t="shared" si="3"/>
        <v>95374.328500000003</v>
      </c>
      <c r="I12" s="22">
        <f t="shared" si="4"/>
        <v>96743.337999999989</v>
      </c>
      <c r="J12" s="44">
        <f t="shared" si="5"/>
        <v>3135.9661850999996</v>
      </c>
      <c r="K12" s="45">
        <f t="shared" si="6"/>
        <v>2949.7215000000001</v>
      </c>
      <c r="L12" s="46">
        <f t="shared" si="7"/>
        <v>2992.0619999999999</v>
      </c>
      <c r="M12" s="44">
        <f t="shared" si="8"/>
        <v>-3135.9661850999996</v>
      </c>
      <c r="N12" s="45">
        <f t="shared" si="9"/>
        <v>-2949.7215000000001</v>
      </c>
      <c r="O12" s="46">
        <f t="shared" si="10"/>
        <v>-2992.0619999999999</v>
      </c>
      <c r="P12" s="40"/>
      <c r="Q12" s="40"/>
      <c r="R12" s="40"/>
    </row>
    <row r="13" spans="1:23" x14ac:dyDescent="0.4">
      <c r="A13" s="9">
        <v>5</v>
      </c>
      <c r="B13" s="5">
        <v>44057</v>
      </c>
      <c r="C13" s="47">
        <v>1</v>
      </c>
      <c r="D13" s="57">
        <v>1.27</v>
      </c>
      <c r="E13" s="58">
        <v>1.5</v>
      </c>
      <c r="F13" s="85">
        <v>2</v>
      </c>
      <c r="G13" s="22">
        <f t="shared" si="2"/>
        <v>105259.43672832468</v>
      </c>
      <c r="H13" s="22">
        <f t="shared" si="3"/>
        <v>99666.173282500007</v>
      </c>
      <c r="I13" s="22">
        <f t="shared" si="4"/>
        <v>102547.93827999999</v>
      </c>
      <c r="J13" s="44">
        <f t="shared" ref="J13:J58" si="11">IF(G12="","",G12*0.03)</f>
        <v>3041.8871995469995</v>
      </c>
      <c r="K13" s="45">
        <f t="shared" ref="K13:K58" si="12">IF(H12="","",H12*0.03)</f>
        <v>2861.229855</v>
      </c>
      <c r="L13" s="46">
        <f t="shared" ref="L13:L58" si="13">IF(I12="","",I12*0.03)</f>
        <v>2902.3001399999994</v>
      </c>
      <c r="M13" s="44">
        <f t="shared" ref="M13:M58" si="14">IF(D13="","",J13*D13)</f>
        <v>3863.1967434246894</v>
      </c>
      <c r="N13" s="45">
        <f t="shared" ref="N13:N58" si="15">IF(E13="","",K13*E13)</f>
        <v>4291.8447825000003</v>
      </c>
      <c r="O13" s="46">
        <f t="shared" ref="O13:O58" si="16">IF(F13="","",L13*F13)</f>
        <v>5804.6002799999987</v>
      </c>
      <c r="P13" s="40"/>
      <c r="Q13" s="40"/>
      <c r="R13" s="40"/>
    </row>
    <row r="14" spans="1:23" x14ac:dyDescent="0.4">
      <c r="A14" s="9">
        <v>6</v>
      </c>
      <c r="B14" s="5">
        <v>43914</v>
      </c>
      <c r="C14" s="47">
        <v>1</v>
      </c>
      <c r="D14" s="57">
        <v>1.27</v>
      </c>
      <c r="E14" s="58">
        <v>1.5</v>
      </c>
      <c r="F14" s="85">
        <v>2</v>
      </c>
      <c r="G14" s="22">
        <f t="shared" si="2"/>
        <v>109269.82126767385</v>
      </c>
      <c r="H14" s="22">
        <f t="shared" si="3"/>
        <v>104151.15108021251</v>
      </c>
      <c r="I14" s="22">
        <f t="shared" si="4"/>
        <v>108700.81457679998</v>
      </c>
      <c r="J14" s="44">
        <f t="shared" si="11"/>
        <v>3157.7831018497404</v>
      </c>
      <c r="K14" s="45">
        <f t="shared" si="12"/>
        <v>2989.9851984750003</v>
      </c>
      <c r="L14" s="46">
        <f t="shared" si="13"/>
        <v>3076.4381483999996</v>
      </c>
      <c r="M14" s="44">
        <f t="shared" si="14"/>
        <v>4010.3845393491706</v>
      </c>
      <c r="N14" s="45">
        <f t="shared" si="15"/>
        <v>4484.9777977125004</v>
      </c>
      <c r="O14" s="46">
        <f t="shared" si="16"/>
        <v>6152.8762967999992</v>
      </c>
      <c r="P14" s="106" t="s">
        <v>47</v>
      </c>
      <c r="Q14" s="99"/>
      <c r="R14" s="99"/>
      <c r="S14" s="99"/>
      <c r="T14" s="99"/>
      <c r="U14" s="99"/>
      <c r="V14" s="99"/>
      <c r="W14" s="99"/>
    </row>
    <row r="15" spans="1:23" x14ac:dyDescent="0.4">
      <c r="A15" s="9">
        <v>7</v>
      </c>
      <c r="B15" s="5">
        <v>43889</v>
      </c>
      <c r="C15" s="47">
        <v>1</v>
      </c>
      <c r="D15" s="57">
        <v>1.27</v>
      </c>
      <c r="E15" s="58">
        <v>1.5</v>
      </c>
      <c r="F15" s="85">
        <v>2</v>
      </c>
      <c r="G15" s="22">
        <f t="shared" si="2"/>
        <v>113433.00145797222</v>
      </c>
      <c r="H15" s="22">
        <f t="shared" si="3"/>
        <v>108837.95287882208</v>
      </c>
      <c r="I15" s="22">
        <f t="shared" si="4"/>
        <v>115222.86345140797</v>
      </c>
      <c r="J15" s="44">
        <f t="shared" si="11"/>
        <v>3278.0946380302153</v>
      </c>
      <c r="K15" s="45">
        <f t="shared" si="12"/>
        <v>3124.5345324063751</v>
      </c>
      <c r="L15" s="46">
        <f t="shared" si="13"/>
        <v>3261.0244373039991</v>
      </c>
      <c r="M15" s="44">
        <f t="shared" si="14"/>
        <v>4163.1801902983734</v>
      </c>
      <c r="N15" s="45">
        <f t="shared" si="15"/>
        <v>4686.8017986095629</v>
      </c>
      <c r="O15" s="46">
        <f t="shared" si="16"/>
        <v>6522.0488746079982</v>
      </c>
      <c r="P15" s="40"/>
      <c r="Q15" s="40"/>
      <c r="R15" s="40"/>
    </row>
    <row r="16" spans="1:23" x14ac:dyDescent="0.4">
      <c r="A16" s="9">
        <v>8</v>
      </c>
      <c r="B16" s="5">
        <v>43864</v>
      </c>
      <c r="C16" s="47">
        <v>1</v>
      </c>
      <c r="D16" s="57">
        <v>-1</v>
      </c>
      <c r="E16" s="58">
        <v>-1</v>
      </c>
      <c r="F16" s="59">
        <v>-1</v>
      </c>
      <c r="G16" s="22">
        <f t="shared" si="2"/>
        <v>110030.01141423306</v>
      </c>
      <c r="H16" s="22">
        <f t="shared" si="3"/>
        <v>105572.81429245742</v>
      </c>
      <c r="I16" s="22">
        <f t="shared" si="4"/>
        <v>111766.17754786574</v>
      </c>
      <c r="J16" s="44">
        <f t="shared" si="11"/>
        <v>3402.9900437391666</v>
      </c>
      <c r="K16" s="45">
        <f t="shared" si="12"/>
        <v>3265.1385863646624</v>
      </c>
      <c r="L16" s="46">
        <f t="shared" si="13"/>
        <v>3456.685903542239</v>
      </c>
      <c r="M16" s="44">
        <f t="shared" si="14"/>
        <v>-3402.9900437391666</v>
      </c>
      <c r="N16" s="45">
        <f t="shared" si="15"/>
        <v>-3265.1385863646624</v>
      </c>
      <c r="O16" s="46">
        <f t="shared" si="16"/>
        <v>-3456.685903542239</v>
      </c>
      <c r="P16" s="106" t="s">
        <v>49</v>
      </c>
      <c r="Q16" s="99"/>
      <c r="R16" s="99"/>
    </row>
    <row r="17" spans="1:18" x14ac:dyDescent="0.4">
      <c r="A17" s="9">
        <v>9</v>
      </c>
      <c r="B17" s="5">
        <v>43853</v>
      </c>
      <c r="C17" s="47">
        <v>2</v>
      </c>
      <c r="D17" s="57">
        <v>1.27</v>
      </c>
      <c r="E17" s="58">
        <v>1.5</v>
      </c>
      <c r="F17" s="85">
        <v>2</v>
      </c>
      <c r="G17" s="22">
        <f t="shared" si="2"/>
        <v>114222.15484911534</v>
      </c>
      <c r="H17" s="22">
        <f t="shared" si="3"/>
        <v>110323.59093561801</v>
      </c>
      <c r="I17" s="22">
        <f t="shared" si="4"/>
        <v>118472.14820073768</v>
      </c>
      <c r="J17" s="44">
        <f t="shared" si="11"/>
        <v>3300.9003424269918</v>
      </c>
      <c r="K17" s="45">
        <f t="shared" si="12"/>
        <v>3167.1844287737226</v>
      </c>
      <c r="L17" s="46">
        <f t="shared" si="13"/>
        <v>3352.9853264359722</v>
      </c>
      <c r="M17" s="44">
        <f t="shared" si="14"/>
        <v>4192.1434348822795</v>
      </c>
      <c r="N17" s="45">
        <f t="shared" si="15"/>
        <v>4750.7766431605842</v>
      </c>
      <c r="O17" s="46">
        <f t="shared" si="16"/>
        <v>6705.9706528719444</v>
      </c>
      <c r="P17" s="40"/>
      <c r="Q17" s="40"/>
      <c r="R17" s="40"/>
    </row>
    <row r="18" spans="1:18" x14ac:dyDescent="0.4">
      <c r="A18" s="9">
        <v>10</v>
      </c>
      <c r="B18" s="5"/>
      <c r="C18" s="47"/>
      <c r="D18" s="57"/>
      <c r="E18" s="58"/>
      <c r="F18" s="59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>
        <f t="shared" si="11"/>
        <v>3426.66464547346</v>
      </c>
      <c r="K18" s="45">
        <f t="shared" si="12"/>
        <v>3309.7077280685398</v>
      </c>
      <c r="L18" s="46">
        <f t="shared" si="13"/>
        <v>3554.1644460221301</v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6" t="s">
        <v>5</v>
      </c>
      <c r="C59" s="97"/>
      <c r="D59" s="7">
        <f>COUNTIF(D9:D58,1.27)</f>
        <v>6</v>
      </c>
      <c r="E59" s="7">
        <f>COUNTIF(E9:E58,1.5)</f>
        <v>5</v>
      </c>
      <c r="F59" s="8">
        <f>COUNTIF(F9:F58,2)</f>
        <v>5</v>
      </c>
      <c r="G59" s="70">
        <f>M59+G8</f>
        <v>114222.15484911535</v>
      </c>
      <c r="H59" s="71">
        <f>N59+H8</f>
        <v>110323.59093561798</v>
      </c>
      <c r="I59" s="72">
        <f>O59+I8</f>
        <v>118472.14820073771</v>
      </c>
      <c r="J59" s="67" t="s">
        <v>33</v>
      </c>
      <c r="K59" s="68">
        <f>B58-B9</f>
        <v>-44271</v>
      </c>
      <c r="L59" s="69" t="s">
        <v>34</v>
      </c>
      <c r="M59" s="81">
        <f>SUM(M9:M58)</f>
        <v>14222.154849115348</v>
      </c>
      <c r="N59" s="82">
        <f>SUM(N9:N58)</f>
        <v>10323.590935617984</v>
      </c>
      <c r="O59" s="83">
        <f>SUM(O9:O58)</f>
        <v>18472.148200737702</v>
      </c>
    </row>
    <row r="60" spans="1:15" ht="19.5" thickBot="1" x14ac:dyDescent="0.45">
      <c r="A60" s="9"/>
      <c r="B60" s="90" t="s">
        <v>6</v>
      </c>
      <c r="C60" s="91"/>
      <c r="D60" s="7">
        <f>COUNTIF(D9:D58,-1)</f>
        <v>3</v>
      </c>
      <c r="E60" s="7">
        <f>COUNTIF(E9:E58,-1)</f>
        <v>4</v>
      </c>
      <c r="F60" s="8">
        <f>COUNTIF(F9:F58,-1)</f>
        <v>4</v>
      </c>
      <c r="G60" s="88" t="s">
        <v>32</v>
      </c>
      <c r="H60" s="89"/>
      <c r="I60" s="95"/>
      <c r="J60" s="88" t="s">
        <v>35</v>
      </c>
      <c r="K60" s="89"/>
      <c r="L60" s="95"/>
      <c r="M60" s="9"/>
      <c r="N60" s="3"/>
      <c r="O60" s="4"/>
    </row>
    <row r="61" spans="1:15" ht="19.5" thickBot="1" x14ac:dyDescent="0.45">
      <c r="A61" s="9"/>
      <c r="B61" s="90" t="s">
        <v>37</v>
      </c>
      <c r="C61" s="91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1.1422215484911535</v>
      </c>
      <c r="H61" s="77">
        <f t="shared" ref="H61" si="21">H59/H8</f>
        <v>1.1032359093561797</v>
      </c>
      <c r="I61" s="78">
        <f>I59/I8</f>
        <v>1.184721482007377</v>
      </c>
      <c r="J61" s="65">
        <f>(G61-100%)*30/K59</f>
        <v>-9.6375651210377138E-5</v>
      </c>
      <c r="K61" s="65">
        <f>(H61-100%)*30/K59</f>
        <v>-6.9957246971728436E-5</v>
      </c>
      <c r="L61" s="66">
        <f>(I61-100%)*30/K59</f>
        <v>-1.2517549773488992E-4</v>
      </c>
      <c r="M61" s="10"/>
      <c r="N61" s="2"/>
      <c r="O61" s="11"/>
    </row>
    <row r="62" spans="1:15" ht="19.5" thickBot="1" x14ac:dyDescent="0.45">
      <c r="A62" s="3"/>
      <c r="B62" s="88" t="s">
        <v>4</v>
      </c>
      <c r="C62" s="89"/>
      <c r="D62" s="79">
        <f t="shared" ref="D62:E62" si="22">D59/(D59+D60+D61)</f>
        <v>0.66666666666666663</v>
      </c>
      <c r="E62" s="74">
        <f t="shared" si="22"/>
        <v>0.55555555555555558</v>
      </c>
      <c r="F62" s="75">
        <f>F59/(F59+F60+F61)</f>
        <v>0.55555555555555558</v>
      </c>
    </row>
    <row r="64" spans="1:15" x14ac:dyDescent="0.4">
      <c r="D64" s="73"/>
      <c r="E64" s="73"/>
      <c r="F64" s="73"/>
    </row>
  </sheetData>
  <mergeCells count="14">
    <mergeCell ref="P11:W11"/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  <mergeCell ref="P14:W14"/>
    <mergeCell ref="P16:R16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AH147"/>
  <sheetViews>
    <sheetView tabSelected="1" topLeftCell="D145" zoomScale="80" zoomScaleNormal="80" workbookViewId="0">
      <selection activeCell="O146" sqref="O146:AA147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2" spans="2:30" x14ac:dyDescent="0.4">
      <c r="B2" s="98" t="s">
        <v>38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S2" s="98" t="s">
        <v>39</v>
      </c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</row>
    <row r="3" spans="2:30" x14ac:dyDescent="0.4"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</row>
    <row r="38" spans="2:29" ht="14.25" customHeight="1" x14ac:dyDescent="0.4">
      <c r="B38" s="100" t="s">
        <v>40</v>
      </c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84"/>
    </row>
    <row r="39" spans="2:29" ht="14.25" customHeight="1" x14ac:dyDescent="0.4"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84"/>
      <c r="S39" s="98" t="s">
        <v>44</v>
      </c>
      <c r="T39" s="99"/>
      <c r="U39" s="99"/>
      <c r="V39" s="99"/>
      <c r="W39" s="99"/>
      <c r="X39" s="99"/>
      <c r="Y39" s="99"/>
      <c r="Z39" s="99"/>
      <c r="AA39" s="99"/>
      <c r="AB39" s="99"/>
      <c r="AC39" s="99"/>
    </row>
    <row r="40" spans="2:29" x14ac:dyDescent="0.4"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</row>
    <row r="72" spans="2:34" x14ac:dyDescent="0.4">
      <c r="B72" s="98" t="s">
        <v>45</v>
      </c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99"/>
      <c r="Q72" s="99"/>
      <c r="S72" s="98" t="s">
        <v>46</v>
      </c>
      <c r="T72" s="99"/>
      <c r="U72" s="99"/>
      <c r="V72" s="99"/>
      <c r="W72" s="99"/>
      <c r="X72" s="99"/>
      <c r="Y72" s="99"/>
      <c r="Z72" s="99"/>
      <c r="AA72" s="99"/>
      <c r="AB72" s="99"/>
      <c r="AC72" s="99"/>
      <c r="AD72" s="99"/>
      <c r="AE72" s="99"/>
      <c r="AF72" s="99"/>
      <c r="AG72" s="99"/>
      <c r="AH72" s="99"/>
    </row>
    <row r="73" spans="2:34" x14ac:dyDescent="0.4">
      <c r="B73" s="99"/>
      <c r="C73" s="99"/>
      <c r="D73" s="99"/>
      <c r="E73" s="99"/>
      <c r="F73" s="99"/>
      <c r="G73" s="99"/>
      <c r="H73" s="99"/>
      <c r="I73" s="99"/>
      <c r="J73" s="99"/>
      <c r="K73" s="99"/>
      <c r="L73" s="99"/>
      <c r="M73" s="99"/>
      <c r="N73" s="99"/>
      <c r="O73" s="99"/>
      <c r="P73" s="99"/>
      <c r="Q73" s="99"/>
      <c r="S73" s="99"/>
      <c r="T73" s="99"/>
      <c r="U73" s="99"/>
      <c r="V73" s="99"/>
      <c r="W73" s="99"/>
      <c r="X73" s="99"/>
      <c r="Y73" s="99"/>
      <c r="Z73" s="99"/>
      <c r="AA73" s="99"/>
      <c r="AB73" s="99"/>
      <c r="AC73" s="99"/>
      <c r="AD73" s="99"/>
      <c r="AE73" s="99"/>
      <c r="AF73" s="99"/>
      <c r="AG73" s="99"/>
      <c r="AH73" s="99"/>
    </row>
    <row r="105" spans="4:15" x14ac:dyDescent="0.4">
      <c r="D105" s="98" t="s">
        <v>48</v>
      </c>
      <c r="E105" s="99"/>
      <c r="F105" s="99"/>
      <c r="G105" s="99"/>
      <c r="H105" s="99"/>
      <c r="I105" s="99"/>
      <c r="J105" s="99"/>
      <c r="K105" s="99"/>
      <c r="L105" s="99"/>
      <c r="M105" s="99"/>
      <c r="N105" s="99"/>
      <c r="O105" s="99"/>
    </row>
    <row r="106" spans="4:15" x14ac:dyDescent="0.4">
      <c r="D106" s="99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99"/>
    </row>
    <row r="146" spans="5:27" x14ac:dyDescent="0.4">
      <c r="E146" s="98" t="s">
        <v>51</v>
      </c>
      <c r="F146" s="99"/>
      <c r="G146" s="99"/>
      <c r="H146" s="99"/>
      <c r="I146" s="99"/>
      <c r="J146" s="99"/>
      <c r="K146" s="99"/>
      <c r="L146" s="99"/>
      <c r="M146" s="99"/>
      <c r="N146" s="99"/>
      <c r="O146" s="98" t="s">
        <v>52</v>
      </c>
      <c r="P146" s="99"/>
      <c r="Q146" s="99"/>
      <c r="R146" s="99"/>
      <c r="S146" s="99"/>
      <c r="T146" s="99"/>
      <c r="U146" s="99"/>
      <c r="V146" s="99"/>
      <c r="W146" s="99"/>
      <c r="X146" s="99"/>
      <c r="Y146" s="99"/>
      <c r="Z146" s="99"/>
      <c r="AA146" s="99"/>
    </row>
    <row r="147" spans="5:27" x14ac:dyDescent="0.4">
      <c r="E147" s="99"/>
      <c r="F147" s="99"/>
      <c r="G147" s="99"/>
      <c r="H147" s="99"/>
      <c r="I147" s="99"/>
      <c r="J147" s="99"/>
      <c r="K147" s="99"/>
      <c r="L147" s="99"/>
      <c r="M147" s="99"/>
      <c r="N147" s="99"/>
      <c r="O147" s="99"/>
      <c r="P147" s="99"/>
      <c r="Q147" s="99"/>
      <c r="R147" s="99"/>
      <c r="S147" s="99"/>
      <c r="T147" s="99"/>
      <c r="U147" s="99"/>
      <c r="V147" s="99"/>
      <c r="W147" s="99"/>
      <c r="X147" s="99"/>
      <c r="Y147" s="99"/>
      <c r="Z147" s="99"/>
      <c r="AA147" s="99"/>
    </row>
  </sheetData>
  <mergeCells count="9">
    <mergeCell ref="D105:O106"/>
    <mergeCell ref="E146:N147"/>
    <mergeCell ref="O146:AA147"/>
    <mergeCell ref="B2:P3"/>
    <mergeCell ref="S2:AD3"/>
    <mergeCell ref="B38:P39"/>
    <mergeCell ref="S39:AC40"/>
    <mergeCell ref="B72:Q73"/>
    <mergeCell ref="S72:AH73"/>
  </mergeCells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22" sqref="A22:J2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28</v>
      </c>
    </row>
    <row r="2" spans="1:10" ht="13.5" customHeight="1" x14ac:dyDescent="0.4">
      <c r="A2" s="102" t="s">
        <v>42</v>
      </c>
      <c r="B2" s="103"/>
      <c r="C2" s="103"/>
      <c r="D2" s="103"/>
      <c r="E2" s="103"/>
      <c r="F2" s="103"/>
      <c r="G2" s="103"/>
      <c r="H2" s="103"/>
      <c r="I2" s="103"/>
      <c r="J2" s="103"/>
    </row>
    <row r="3" spans="1:10" x14ac:dyDescent="0.4">
      <c r="A3" s="103"/>
      <c r="B3" s="103"/>
      <c r="C3" s="103"/>
      <c r="D3" s="103"/>
      <c r="E3" s="103"/>
      <c r="F3" s="103"/>
      <c r="G3" s="103"/>
      <c r="H3" s="103"/>
      <c r="I3" s="103"/>
      <c r="J3" s="103"/>
    </row>
    <row r="4" spans="1:10" x14ac:dyDescent="0.4">
      <c r="A4" s="103"/>
      <c r="B4" s="103"/>
      <c r="C4" s="103"/>
      <c r="D4" s="103"/>
      <c r="E4" s="103"/>
      <c r="F4" s="103"/>
      <c r="G4" s="103"/>
      <c r="H4" s="103"/>
      <c r="I4" s="103"/>
      <c r="J4" s="103"/>
    </row>
    <row r="5" spans="1:10" x14ac:dyDescent="0.4">
      <c r="A5" s="103"/>
      <c r="B5" s="103"/>
      <c r="C5" s="103"/>
      <c r="D5" s="103"/>
      <c r="E5" s="103"/>
      <c r="F5" s="103"/>
      <c r="G5" s="103"/>
      <c r="H5" s="103"/>
      <c r="I5" s="103"/>
      <c r="J5" s="103"/>
    </row>
    <row r="6" spans="1:10" x14ac:dyDescent="0.4">
      <c r="A6" s="103"/>
      <c r="B6" s="103"/>
      <c r="C6" s="103"/>
      <c r="D6" s="103"/>
      <c r="E6" s="103"/>
      <c r="F6" s="103"/>
      <c r="G6" s="103"/>
      <c r="H6" s="103"/>
      <c r="I6" s="103"/>
      <c r="J6" s="103"/>
    </row>
    <row r="7" spans="1:10" x14ac:dyDescent="0.4">
      <c r="A7" s="103"/>
      <c r="B7" s="103"/>
      <c r="C7" s="103"/>
      <c r="D7" s="103"/>
      <c r="E7" s="103"/>
      <c r="F7" s="103"/>
      <c r="G7" s="103"/>
      <c r="H7" s="103"/>
      <c r="I7" s="103"/>
      <c r="J7" s="103"/>
    </row>
    <row r="8" spans="1:10" x14ac:dyDescent="0.4">
      <c r="A8" s="103"/>
      <c r="B8" s="103"/>
      <c r="C8" s="103"/>
      <c r="D8" s="103"/>
      <c r="E8" s="103"/>
      <c r="F8" s="103"/>
      <c r="G8" s="103"/>
      <c r="H8" s="103"/>
      <c r="I8" s="103"/>
      <c r="J8" s="103"/>
    </row>
    <row r="9" spans="1:10" x14ac:dyDescent="0.4">
      <c r="A9" s="103"/>
      <c r="B9" s="103"/>
      <c r="C9" s="103"/>
      <c r="D9" s="103"/>
      <c r="E9" s="103"/>
      <c r="F9" s="103"/>
      <c r="G9" s="103"/>
      <c r="H9" s="103"/>
      <c r="I9" s="103"/>
      <c r="J9" s="103"/>
    </row>
    <row r="11" spans="1:10" x14ac:dyDescent="0.4">
      <c r="A11" s="52" t="s">
        <v>29</v>
      </c>
    </row>
    <row r="12" spans="1:10" x14ac:dyDescent="0.4">
      <c r="A12" s="104" t="s">
        <v>41</v>
      </c>
      <c r="B12" s="105"/>
      <c r="C12" s="105"/>
      <c r="D12" s="105"/>
      <c r="E12" s="105"/>
      <c r="F12" s="105"/>
      <c r="G12" s="105"/>
      <c r="H12" s="105"/>
      <c r="I12" s="105"/>
      <c r="J12" s="105"/>
    </row>
    <row r="13" spans="1:10" x14ac:dyDescent="0.4">
      <c r="A13" s="105"/>
      <c r="B13" s="105"/>
      <c r="C13" s="105"/>
      <c r="D13" s="105"/>
      <c r="E13" s="105"/>
      <c r="F13" s="105"/>
      <c r="G13" s="105"/>
      <c r="H13" s="105"/>
      <c r="I13" s="105"/>
      <c r="J13" s="105"/>
    </row>
    <row r="14" spans="1:10" x14ac:dyDescent="0.4">
      <c r="A14" s="105"/>
      <c r="B14" s="105"/>
      <c r="C14" s="105"/>
      <c r="D14" s="105"/>
      <c r="E14" s="105"/>
      <c r="F14" s="105"/>
      <c r="G14" s="105"/>
      <c r="H14" s="105"/>
      <c r="I14" s="105"/>
      <c r="J14" s="105"/>
    </row>
    <row r="15" spans="1:10" x14ac:dyDescent="0.4">
      <c r="A15" s="105"/>
      <c r="B15" s="105"/>
      <c r="C15" s="105"/>
      <c r="D15" s="105"/>
      <c r="E15" s="105"/>
      <c r="F15" s="105"/>
      <c r="G15" s="105"/>
      <c r="H15" s="105"/>
      <c r="I15" s="105"/>
      <c r="J15" s="105"/>
    </row>
    <row r="16" spans="1:10" x14ac:dyDescent="0.4">
      <c r="A16" s="105"/>
      <c r="B16" s="105"/>
      <c r="C16" s="105"/>
      <c r="D16" s="105"/>
      <c r="E16" s="105"/>
      <c r="F16" s="105"/>
      <c r="G16" s="105"/>
      <c r="H16" s="105"/>
      <c r="I16" s="105"/>
      <c r="J16" s="105"/>
    </row>
    <row r="17" spans="1:10" x14ac:dyDescent="0.4">
      <c r="A17" s="105"/>
      <c r="B17" s="105"/>
      <c r="C17" s="105"/>
      <c r="D17" s="105"/>
      <c r="E17" s="105"/>
      <c r="F17" s="105"/>
      <c r="G17" s="105"/>
      <c r="H17" s="105"/>
      <c r="I17" s="105"/>
      <c r="J17" s="105"/>
    </row>
    <row r="18" spans="1:10" x14ac:dyDescent="0.4">
      <c r="A18" s="105"/>
      <c r="B18" s="105"/>
      <c r="C18" s="105"/>
      <c r="D18" s="105"/>
      <c r="E18" s="105"/>
      <c r="F18" s="105"/>
      <c r="G18" s="105"/>
      <c r="H18" s="105"/>
      <c r="I18" s="105"/>
      <c r="J18" s="105"/>
    </row>
    <row r="19" spans="1:10" x14ac:dyDescent="0.4">
      <c r="A19" s="105"/>
      <c r="B19" s="105"/>
      <c r="C19" s="105"/>
      <c r="D19" s="105"/>
      <c r="E19" s="105"/>
      <c r="F19" s="105"/>
      <c r="G19" s="105"/>
      <c r="H19" s="105"/>
      <c r="I19" s="105"/>
      <c r="J19" s="105"/>
    </row>
    <row r="21" spans="1:10" x14ac:dyDescent="0.4">
      <c r="A21" s="52" t="s">
        <v>30</v>
      </c>
    </row>
    <row r="22" spans="1:10" x14ac:dyDescent="0.4">
      <c r="A22" s="104" t="s">
        <v>43</v>
      </c>
      <c r="B22" s="104"/>
      <c r="C22" s="104"/>
      <c r="D22" s="104"/>
      <c r="E22" s="104"/>
      <c r="F22" s="104"/>
      <c r="G22" s="104"/>
      <c r="H22" s="104"/>
      <c r="I22" s="104"/>
      <c r="J22" s="104"/>
    </row>
    <row r="23" spans="1:10" x14ac:dyDescent="0.4">
      <c r="A23" s="104"/>
      <c r="B23" s="104"/>
      <c r="C23" s="104"/>
      <c r="D23" s="104"/>
      <c r="E23" s="104"/>
      <c r="F23" s="104"/>
      <c r="G23" s="104"/>
      <c r="H23" s="104"/>
      <c r="I23" s="104"/>
      <c r="J23" s="104"/>
    </row>
    <row r="24" spans="1:10" x14ac:dyDescent="0.4">
      <c r="A24" s="104"/>
      <c r="B24" s="104"/>
      <c r="C24" s="104"/>
      <c r="D24" s="104"/>
      <c r="E24" s="104"/>
      <c r="F24" s="104"/>
      <c r="G24" s="104"/>
      <c r="H24" s="104"/>
      <c r="I24" s="104"/>
      <c r="J24" s="104"/>
    </row>
    <row r="25" spans="1:10" x14ac:dyDescent="0.4">
      <c r="A25" s="104"/>
      <c r="B25" s="104"/>
      <c r="C25" s="104"/>
      <c r="D25" s="104"/>
      <c r="E25" s="104"/>
      <c r="F25" s="104"/>
      <c r="G25" s="104"/>
      <c r="H25" s="104"/>
      <c r="I25" s="104"/>
      <c r="J25" s="104"/>
    </row>
    <row r="26" spans="1:10" x14ac:dyDescent="0.4">
      <c r="A26" s="104"/>
      <c r="B26" s="104"/>
      <c r="C26" s="104"/>
      <c r="D26" s="104"/>
      <c r="E26" s="104"/>
      <c r="F26" s="104"/>
      <c r="G26" s="104"/>
      <c r="H26" s="104"/>
      <c r="I26" s="104"/>
      <c r="J26" s="104"/>
    </row>
    <row r="27" spans="1:10" x14ac:dyDescent="0.4">
      <c r="A27" s="104"/>
      <c r="B27" s="104"/>
      <c r="C27" s="104"/>
      <c r="D27" s="104"/>
      <c r="E27" s="104"/>
      <c r="F27" s="104"/>
      <c r="G27" s="104"/>
      <c r="H27" s="104"/>
      <c r="I27" s="104"/>
      <c r="J27" s="104"/>
    </row>
    <row r="28" spans="1:10" x14ac:dyDescent="0.4">
      <c r="A28" s="104"/>
      <c r="B28" s="104"/>
      <c r="C28" s="104"/>
      <c r="D28" s="104"/>
      <c r="E28" s="104"/>
      <c r="F28" s="104"/>
      <c r="G28" s="104"/>
      <c r="H28" s="104"/>
      <c r="I28" s="104"/>
      <c r="J28" s="104"/>
    </row>
    <row r="29" spans="1:10" x14ac:dyDescent="0.4">
      <c r="A29" s="104"/>
      <c r="B29" s="104"/>
      <c r="C29" s="104"/>
      <c r="D29" s="104"/>
      <c r="E29" s="104"/>
      <c r="F29" s="104"/>
      <c r="G29" s="104"/>
      <c r="H29" s="104"/>
      <c r="I29" s="104"/>
      <c r="J29" s="104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15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16</v>
      </c>
      <c r="B3" s="35" t="s">
        <v>17</v>
      </c>
      <c r="C3" s="35" t="s">
        <v>18</v>
      </c>
      <c r="D3" s="36" t="s">
        <v>19</v>
      </c>
      <c r="E3" s="35" t="s">
        <v>20</v>
      </c>
      <c r="F3" s="36" t="s">
        <v>19</v>
      </c>
      <c r="G3" s="35" t="s">
        <v>21</v>
      </c>
      <c r="H3" s="36" t="s">
        <v>19</v>
      </c>
    </row>
    <row r="4" spans="1:8" x14ac:dyDescent="0.4">
      <c r="A4" s="37" t="s">
        <v>22</v>
      </c>
      <c r="B4" s="37" t="s">
        <v>23</v>
      </c>
      <c r="C4" s="37"/>
      <c r="D4" s="38"/>
      <c r="E4" s="37"/>
      <c r="F4" s="38"/>
      <c r="G4" s="37"/>
      <c r="H4" s="38"/>
    </row>
    <row r="5" spans="1:8" x14ac:dyDescent="0.4">
      <c r="A5" s="37" t="s">
        <v>22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22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22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22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22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22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22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newne</cp:lastModifiedBy>
  <dcterms:created xsi:type="dcterms:W3CDTF">2020-09-18T03:10:57Z</dcterms:created>
  <dcterms:modified xsi:type="dcterms:W3CDTF">2021-04-01T08:05:49Z</dcterms:modified>
</cp:coreProperties>
</file>