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チャートマスター\"/>
    </mc:Choice>
  </mc:AlternateContent>
  <xr:revisionPtr revIDLastSave="0" documentId="13_ncr:1_{CB8A7189-C7FD-4904-A490-172E9C2B872E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<sst xmlns="http://schemas.openxmlformats.org/spreadsheetml/2006/main" count="53" uniqueCount="42">
  <si>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</si>
  <si>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</si>
  <si>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</si>
  <si>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</si>
  <si>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</si>
  <si>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</si>
  <si>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</si>
  <si>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</si>
  <si>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</si>
  <si>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</si>
  <si>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</si>
  <si>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</si>
  <si>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</si>
  <si>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</si>
  <si>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</si>
  <si>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</si>
  <si>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</si>
  <si>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</si>
  <si>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</si>
  <si>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</si>
  <si>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</si>
  <si>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</si>
  <si>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</si>
  <si>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</si>
  <si>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</si>
  <si>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</si>
  <si>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</si>
  <si>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</si>
  <si>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</si>
  <si>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</si>
  <si>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</si>
  <si>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</si>
  <si>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</si>
  <si>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</si>
  <si>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</si>
  <si>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10MA・20MAの両方の上側に右ローソク終値があれば買い方向、下側なら売り方向。MAに触れてEB出現でエントリー待ち、EB高値or安値ブレイクでエントリー。</t>
    <rPh sb="0" eb="2">
      <t>ミオ</t>
    </rPh>
    <phoneticPr fontId="1"/>
  </si>
  <si>
    <t>前の高値、安値ラインがサポレジになって、MAからいったん離れて戻ってきたローソクがMAに支えられているEBをねらってみましたが、前回のNZDJPY　１Hのときはうまくいきましたが今回はなかなかエントリーできそうなEBが見つけにくかったです。通貨ペアと時間足を選ばないといけないのかも？</t>
    <rPh sb="120" eb="122">
      <t>ツウカ</t>
    </rPh>
    <rPh sb="125" eb="128">
      <t>ジカンアシ</t>
    </rPh>
    <rPh sb="129" eb="130">
      <t>エラ</t>
    </rPh>
    <phoneticPr fontId="1"/>
  </si>
  <si>
    <t>EB</t>
    <phoneticPr fontId="1"/>
  </si>
  <si>
    <t>USDJPY</t>
    <phoneticPr fontId="5"/>
  </si>
  <si>
    <t>AUDJPY</t>
    <phoneticPr fontId="1"/>
  </si>
  <si>
    <t>NZDJPY</t>
    <phoneticPr fontId="1"/>
  </si>
  <si>
    <t>EURUSD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</si>
</sst>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6" fillId="0" borderId="0" xfId="2" applyFont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12</xdr:col>
      <xdr:colOff>198436</xdr:colOff>
      <xdr:row>30</xdr:row>
      <xdr:rowOff>68153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19F8449-0020-4036-BF2B-81E0EB104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292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12</xdr:col>
      <xdr:colOff>198436</xdr:colOff>
      <xdr:row>27</xdr:row>
      <xdr:rowOff>58628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D29F5318-B466-4422-808A-50F4AF69F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12</xdr:col>
      <xdr:colOff>198436</xdr:colOff>
      <xdr:row>60</xdr:row>
      <xdr:rowOff>68153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6E56A77B-8C3C-4C93-9C46-CBDCA72AB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6752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12</xdr:col>
      <xdr:colOff>198436</xdr:colOff>
      <xdr:row>90</xdr:row>
      <xdr:rowOff>68153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F4DF3B6E-4EFC-4318-B0E0-C00E4838A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87780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12</xdr:col>
      <xdr:colOff>198436</xdr:colOff>
      <xdr:row>120</xdr:row>
      <xdr:rowOff>68153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A204DA1-2C72-47CB-8D3F-0CFA76A5E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71662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12</xdr:col>
      <xdr:colOff>198436</xdr:colOff>
      <xdr:row>150</xdr:row>
      <xdr:rowOff>68153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42B43DC3-F2F5-496B-B6EE-ABD654539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463165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12</xdr:col>
      <xdr:colOff>198436</xdr:colOff>
      <xdr:row>180</xdr:row>
      <xdr:rowOff>68153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DFB1E9B-04E9-4EF1-BF5F-799431F55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044190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12</xdr:col>
      <xdr:colOff>198436</xdr:colOff>
      <xdr:row>210</xdr:row>
      <xdr:rowOff>68153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AAA0D6C1-50B7-457A-969B-7B56D87DC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618547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12</xdr:col>
      <xdr:colOff>198436</xdr:colOff>
      <xdr:row>240</xdr:row>
      <xdr:rowOff>68153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521F440F-618F-44B9-BBC8-084A4681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206240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12</xdr:col>
      <xdr:colOff>198436</xdr:colOff>
      <xdr:row>270</xdr:row>
      <xdr:rowOff>68153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5213FA63-DCB0-45D7-B5AE-800898CCA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790122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12</xdr:col>
      <xdr:colOff>198436</xdr:colOff>
      <xdr:row>300</xdr:row>
      <xdr:rowOff>68153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99C5182D-8C37-4BE6-85C9-D3A7EB6BE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3673375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12</xdr:col>
      <xdr:colOff>198436</xdr:colOff>
      <xdr:row>330</xdr:row>
      <xdr:rowOff>68153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54E20DDE-02B5-4C26-BC54-21BAB4027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9474100"/>
          <a:ext cx="7446961" cy="4954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12</xdr:col>
      <xdr:colOff>198436</xdr:colOff>
      <xdr:row>360</xdr:row>
      <xdr:rowOff>68153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D264964F-235C-4185-9962-25A403F96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65312925"/>
          <a:ext cx="7446961" cy="4954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C4" sqref="C4:R4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9</v>
      </c>
    </row>
    <row r="2" spans="1:18" x14ac:dyDescent="0.45">
      <c r="A2" s="1" t="s">
        <v>8</v>
      </c>
      <c r="C2" t="s">
        <v>21</v>
      </c>
    </row>
    <row r="3" spans="1:18" x14ac:dyDescent="0.45">
      <c r="A3" s="1" t="s">
        <v>11</v>
      </c>
      <c r="C3" s="29">
        <v>100000</v>
      </c>
    </row>
    <row r="4" spans="1:18" x14ac:dyDescent="0.45">
      <c r="A4" s="1" t="s">
        <v>12</v>
      </c>
      <c r="C4" s="29" t="s">
        <v>35</v>
      </c>
    </row>
    <row r="5" spans="1:18" ht="18.600000000000001" thickBot="1" x14ac:dyDescent="0.5">
      <c r="A5" s="1" t="s">
        <v>13</v>
      </c>
      <c r="C5" s="29" t="s">
        <v>33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6" t="s">
        <v>3</v>
      </c>
      <c r="H6" s="87"/>
      <c r="I6" s="93"/>
      <c r="J6" s="86" t="s">
        <v>22</v>
      </c>
      <c r="K6" s="87"/>
      <c r="L6" s="93"/>
      <c r="M6" s="86" t="s">
        <v>23</v>
      </c>
      <c r="N6" s="87"/>
      <c r="O6" s="93"/>
    </row>
    <row r="7" spans="1:18" ht="18.600000000000001" thickBot="1" x14ac:dyDescent="0.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0" t="s">
        <v>22</v>
      </c>
      <c r="K8" s="91"/>
      <c r="L8" s="92"/>
      <c r="M8" s="90"/>
      <c r="N8" s="91"/>
      <c r="O8" s="92"/>
    </row>
    <row r="9" spans="1:18" x14ac:dyDescent="0.45">
      <c r="A9" s="9">
        <v>1</v>
      </c>
      <c r="B9" s="23">
        <v>42004</v>
      </c>
      <c r="C9" s="50">
        <v>2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>
        <v>42102</v>
      </c>
      <c r="C10" s="47">
        <v>2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5">
      <c r="A11" s="9">
        <v>3</v>
      </c>
      <c r="B11" s="5">
        <v>42227</v>
      </c>
      <c r="C11" s="47">
        <v>1</v>
      </c>
      <c r="D11" s="57">
        <v>1.27</v>
      </c>
      <c r="E11" s="58">
        <v>1.5</v>
      </c>
      <c r="F11" s="80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5">
      <c r="A12" s="9">
        <v>4</v>
      </c>
      <c r="B12" s="5">
        <v>42508</v>
      </c>
      <c r="C12" s="47">
        <v>2</v>
      </c>
      <c r="D12" s="57">
        <v>1.27</v>
      </c>
      <c r="E12" s="58">
        <v>1.5</v>
      </c>
      <c r="F12" s="59">
        <v>-1</v>
      </c>
      <c r="G12" s="22">
        <f t="shared" si="2"/>
        <v>116133.29925355921</v>
      </c>
      <c r="H12" s="22">
        <f t="shared" si="3"/>
        <v>119251.8600625</v>
      </c>
      <c r="I12" s="22">
        <f t="shared" si="4"/>
        <v>115528.55200000001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4262.2856194592096</v>
      </c>
      <c r="N12" s="45">
        <f t="shared" si="9"/>
        <v>5135.2475625000006</v>
      </c>
      <c r="O12" s="46">
        <f t="shared" si="10"/>
        <v>-3573.0480000000002</v>
      </c>
      <c r="P12" s="40"/>
      <c r="Q12" s="40"/>
      <c r="R12" s="40"/>
    </row>
    <row r="13" spans="1:18" x14ac:dyDescent="0.45">
      <c r="A13" s="9">
        <v>5</v>
      </c>
      <c r="B13" s="5">
        <v>42674</v>
      </c>
      <c r="C13" s="47">
        <v>1</v>
      </c>
      <c r="D13" s="57">
        <v>1.27</v>
      </c>
      <c r="E13" s="58">
        <v>1.5</v>
      </c>
      <c r="F13" s="80">
        <v>2</v>
      </c>
      <c r="G13" s="22">
        <f t="shared" si="2"/>
        <v>120557.97795511982</v>
      </c>
      <c r="H13" s="22">
        <f t="shared" si="3"/>
        <v>124618.19376531249</v>
      </c>
      <c r="I13" s="22">
        <f t="shared" si="4"/>
        <v>122460.26512000001</v>
      </c>
      <c r="J13" s="44">
        <f t="shared" ref="J13:J58" si="11">IF(G12="","",G12*0.03)</f>
        <v>3483.998977606776</v>
      </c>
      <c r="K13" s="45">
        <f t="shared" ref="K13:K58" si="12">IF(H12="","",H12*0.03)</f>
        <v>3577.5558018749998</v>
      </c>
      <c r="L13" s="46">
        <f t="shared" ref="L13:L58" si="13">IF(I12="","",I12*0.03)</f>
        <v>3465.8565600000002</v>
      </c>
      <c r="M13" s="44">
        <f t="shared" ref="M13:M58" si="14">IF(D13="","",J13*D13)</f>
        <v>4424.6787015606051</v>
      </c>
      <c r="N13" s="45">
        <f t="shared" ref="N13:N58" si="15">IF(E13="","",K13*E13)</f>
        <v>5366.3337028124997</v>
      </c>
      <c r="O13" s="46">
        <f t="shared" ref="O13:O58" si="16">IF(F13="","",L13*F13)</f>
        <v>6931.7131200000003</v>
      </c>
      <c r="P13" s="40"/>
      <c r="Q13" s="40"/>
      <c r="R13" s="40"/>
    </row>
    <row r="14" spans="1:18" x14ac:dyDescent="0.45">
      <c r="A14" s="9">
        <v>6</v>
      </c>
      <c r="B14" s="5">
        <v>42691</v>
      </c>
      <c r="C14" s="47">
        <v>2</v>
      </c>
      <c r="D14" s="57">
        <v>1.27</v>
      </c>
      <c r="E14" s="58">
        <v>1.5</v>
      </c>
      <c r="F14" s="59">
        <v>2</v>
      </c>
      <c r="G14" s="22">
        <f t="shared" si="2"/>
        <v>125151.23691520988</v>
      </c>
      <c r="H14" s="22">
        <f t="shared" si="3"/>
        <v>130226.01248475155</v>
      </c>
      <c r="I14" s="22">
        <f t="shared" si="4"/>
        <v>129807.88102720001</v>
      </c>
      <c r="J14" s="44">
        <f t="shared" si="11"/>
        <v>3616.7393386535941</v>
      </c>
      <c r="K14" s="45">
        <f t="shared" si="12"/>
        <v>3738.5458129593744</v>
      </c>
      <c r="L14" s="46">
        <f t="shared" si="13"/>
        <v>3673.8079536</v>
      </c>
      <c r="M14" s="44">
        <f t="shared" si="14"/>
        <v>4593.2589600900646</v>
      </c>
      <c r="N14" s="45">
        <f t="shared" si="15"/>
        <v>5607.8187194390612</v>
      </c>
      <c r="O14" s="46">
        <f t="shared" si="16"/>
        <v>7347.6159072</v>
      </c>
      <c r="P14" s="40"/>
      <c r="Q14" s="40"/>
      <c r="R14" s="40"/>
    </row>
    <row r="15" spans="1:18" x14ac:dyDescent="0.45">
      <c r="A15" s="9">
        <v>7</v>
      </c>
      <c r="B15" s="5">
        <v>42779</v>
      </c>
      <c r="C15" s="47">
        <v>2</v>
      </c>
      <c r="D15" s="57">
        <v>1.27</v>
      </c>
      <c r="E15" s="58">
        <v>1.5</v>
      </c>
      <c r="F15" s="59">
        <v>2</v>
      </c>
      <c r="G15" s="22">
        <f t="shared" si="2"/>
        <v>129919.49904167937</v>
      </c>
      <c r="H15" s="22">
        <f t="shared" si="3"/>
        <v>136086.18304656536</v>
      </c>
      <c r="I15" s="22">
        <f t="shared" si="4"/>
        <v>137596.353888832</v>
      </c>
      <c r="J15" s="44">
        <f t="shared" si="11"/>
        <v>3754.5371074562963</v>
      </c>
      <c r="K15" s="45">
        <f t="shared" si="12"/>
        <v>3906.7803745425463</v>
      </c>
      <c r="L15" s="46">
        <f t="shared" si="13"/>
        <v>3894.2364308160004</v>
      </c>
      <c r="M15" s="44">
        <f t="shared" si="14"/>
        <v>4768.2621264694963</v>
      </c>
      <c r="N15" s="45">
        <f t="shared" si="15"/>
        <v>5860.1705618138194</v>
      </c>
      <c r="O15" s="46">
        <f t="shared" si="16"/>
        <v>7788.4728616320008</v>
      </c>
      <c r="P15" s="40"/>
      <c r="Q15" s="40"/>
      <c r="R15" s="40"/>
    </row>
    <row r="16" spans="1:18" x14ac:dyDescent="0.45">
      <c r="A16" s="9">
        <v>8</v>
      </c>
      <c r="B16" s="5">
        <v>43075</v>
      </c>
      <c r="C16" s="47">
        <v>2</v>
      </c>
      <c r="D16" s="57">
        <v>1.27</v>
      </c>
      <c r="E16" s="58">
        <v>1.5</v>
      </c>
      <c r="F16" s="59">
        <v>2</v>
      </c>
      <c r="G16" s="22">
        <f t="shared" si="2"/>
        <v>134869.43195516735</v>
      </c>
      <c r="H16" s="22">
        <f t="shared" si="3"/>
        <v>142210.06128366079</v>
      </c>
      <c r="I16" s="22">
        <f t="shared" si="4"/>
        <v>145852.13512216191</v>
      </c>
      <c r="J16" s="44">
        <f t="shared" si="11"/>
        <v>3897.5849712503809</v>
      </c>
      <c r="K16" s="45">
        <f t="shared" si="12"/>
        <v>4082.5854913969606</v>
      </c>
      <c r="L16" s="46">
        <f t="shared" si="13"/>
        <v>4127.8906166649604</v>
      </c>
      <c r="M16" s="44">
        <f t="shared" si="14"/>
        <v>4949.9329134879836</v>
      </c>
      <c r="N16" s="45">
        <f t="shared" si="15"/>
        <v>6123.8782370954414</v>
      </c>
      <c r="O16" s="46">
        <f t="shared" si="16"/>
        <v>8255.7812333299207</v>
      </c>
      <c r="P16" s="40"/>
      <c r="Q16" s="40"/>
      <c r="R16" s="40"/>
    </row>
    <row r="17" spans="1:18" x14ac:dyDescent="0.45">
      <c r="A17" s="9">
        <v>9</v>
      </c>
      <c r="B17" s="5">
        <v>43138</v>
      </c>
      <c r="C17" s="47">
        <v>2</v>
      </c>
      <c r="D17" s="57">
        <v>1.27</v>
      </c>
      <c r="E17" s="58">
        <v>1.5</v>
      </c>
      <c r="F17" s="59">
        <v>2</v>
      </c>
      <c r="G17" s="22">
        <f t="shared" si="2"/>
        <v>140007.95731265924</v>
      </c>
      <c r="H17" s="22">
        <f t="shared" si="3"/>
        <v>148609.51404142551</v>
      </c>
      <c r="I17" s="22">
        <f t="shared" si="4"/>
        <v>154603.26322949163</v>
      </c>
      <c r="J17" s="44">
        <f t="shared" si="11"/>
        <v>4046.0829586550203</v>
      </c>
      <c r="K17" s="45">
        <f t="shared" si="12"/>
        <v>4266.3018385098239</v>
      </c>
      <c r="L17" s="46">
        <f t="shared" si="13"/>
        <v>4375.5640536648571</v>
      </c>
      <c r="M17" s="44">
        <f t="shared" si="14"/>
        <v>5138.5253574918761</v>
      </c>
      <c r="N17" s="45">
        <f t="shared" si="15"/>
        <v>6399.4527577647359</v>
      </c>
      <c r="O17" s="46">
        <f t="shared" si="16"/>
        <v>8751.1281073297141</v>
      </c>
      <c r="P17" s="40"/>
      <c r="Q17" s="40"/>
      <c r="R17" s="40"/>
    </row>
    <row r="18" spans="1:18" x14ac:dyDescent="0.45">
      <c r="A18" s="9">
        <v>10</v>
      </c>
      <c r="B18" s="5">
        <v>43216</v>
      </c>
      <c r="C18" s="47">
        <v>2</v>
      </c>
      <c r="D18" s="57">
        <v>1.27</v>
      </c>
      <c r="E18" s="58">
        <v>1.5</v>
      </c>
      <c r="F18" s="59">
        <v>2</v>
      </c>
      <c r="G18" s="22">
        <f t="shared" si="2"/>
        <v>145342.26048627155</v>
      </c>
      <c r="H18" s="22">
        <f t="shared" si="3"/>
        <v>155296.94217328966</v>
      </c>
      <c r="I18" s="22">
        <f t="shared" si="4"/>
        <v>163879.45902326112</v>
      </c>
      <c r="J18" s="44">
        <f t="shared" si="11"/>
        <v>4200.2387193797767</v>
      </c>
      <c r="K18" s="45">
        <f t="shared" si="12"/>
        <v>4458.2854212427656</v>
      </c>
      <c r="L18" s="46">
        <f t="shared" si="13"/>
        <v>4638.0978968847485</v>
      </c>
      <c r="M18" s="44">
        <f t="shared" si="14"/>
        <v>5334.3031736123166</v>
      </c>
      <c r="N18" s="45">
        <f t="shared" si="15"/>
        <v>6687.4281318641479</v>
      </c>
      <c r="O18" s="46">
        <f t="shared" si="16"/>
        <v>9276.195793769497</v>
      </c>
      <c r="P18" s="40"/>
      <c r="Q18" s="40"/>
      <c r="R18" s="40"/>
    </row>
    <row r="19" spans="1:18" x14ac:dyDescent="0.45">
      <c r="A19" s="9">
        <v>11</v>
      </c>
      <c r="B19" s="5">
        <v>43801</v>
      </c>
      <c r="C19" s="47">
        <v>1</v>
      </c>
      <c r="D19" s="57">
        <v>1.27</v>
      </c>
      <c r="E19" s="58">
        <v>1.5</v>
      </c>
      <c r="F19" s="59">
        <v>2</v>
      </c>
      <c r="G19" s="22">
        <f t="shared" si="2"/>
        <v>150879.8006107985</v>
      </c>
      <c r="H19" s="22">
        <f t="shared" si="3"/>
        <v>162285.3045710877</v>
      </c>
      <c r="I19" s="22">
        <f t="shared" si="4"/>
        <v>173712.2265646568</v>
      </c>
      <c r="J19" s="44">
        <f t="shared" si="11"/>
        <v>4360.2678145881464</v>
      </c>
      <c r="K19" s="45">
        <f t="shared" si="12"/>
        <v>4658.9082651986892</v>
      </c>
      <c r="L19" s="46">
        <f t="shared" si="13"/>
        <v>4916.3837706978338</v>
      </c>
      <c r="M19" s="44">
        <f t="shared" si="14"/>
        <v>5537.5401245269459</v>
      </c>
      <c r="N19" s="45">
        <f t="shared" si="15"/>
        <v>6988.3623977980333</v>
      </c>
      <c r="O19" s="46">
        <f t="shared" si="16"/>
        <v>9832.7675413956676</v>
      </c>
      <c r="P19" s="40"/>
      <c r="Q19" s="40"/>
      <c r="R19" s="40"/>
    </row>
    <row r="20" spans="1:18" x14ac:dyDescent="0.45">
      <c r="A20" s="9">
        <v>12</v>
      </c>
      <c r="B20" s="5">
        <v>44035</v>
      </c>
      <c r="C20" s="47">
        <v>1</v>
      </c>
      <c r="D20" s="57">
        <v>1.27</v>
      </c>
      <c r="E20" s="58">
        <v>1.5</v>
      </c>
      <c r="F20" s="59">
        <v>2</v>
      </c>
      <c r="G20" s="22">
        <f t="shared" si="2"/>
        <v>156628.32101406992</v>
      </c>
      <c r="H20" s="22">
        <f t="shared" si="3"/>
        <v>169588.14327678666</v>
      </c>
      <c r="I20" s="22">
        <f t="shared" si="4"/>
        <v>184134.96015853621</v>
      </c>
      <c r="J20" s="44">
        <f t="shared" si="11"/>
        <v>4526.3940183239547</v>
      </c>
      <c r="K20" s="45">
        <f t="shared" si="12"/>
        <v>4868.5591371326309</v>
      </c>
      <c r="L20" s="46">
        <f t="shared" si="13"/>
        <v>5211.3667969397038</v>
      </c>
      <c r="M20" s="44">
        <f t="shared" si="14"/>
        <v>5748.5204032714228</v>
      </c>
      <c r="N20" s="45">
        <f t="shared" si="15"/>
        <v>7302.8387056989468</v>
      </c>
      <c r="O20" s="46">
        <f t="shared" si="16"/>
        <v>10422.733593879408</v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>
        <f t="shared" si="11"/>
        <v>4698.8496304220971</v>
      </c>
      <c r="K21" s="45">
        <f t="shared" si="12"/>
        <v>5087.6442983035995</v>
      </c>
      <c r="L21" s="46">
        <f t="shared" si="13"/>
        <v>5524.0488047560857</v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4" t="s">
        <v>5</v>
      </c>
      <c r="C59" s="95"/>
      <c r="D59" s="7">
        <f>COUNTIF(D9:D58,1.27)</f>
        <v>12</v>
      </c>
      <c r="E59" s="7">
        <f>COUNTIF(E9:E58,1.5)</f>
        <v>12</v>
      </c>
      <c r="F59" s="8">
        <f>COUNTIF(F9:F58,2)</f>
        <v>11</v>
      </c>
      <c r="G59" s="70">
        <f>M59+G8</f>
        <v>156628.32101406992</v>
      </c>
      <c r="H59" s="71">
        <f>N59+H8</f>
        <v>169588.14327678669</v>
      </c>
      <c r="I59" s="72">
        <f>O59+I8</f>
        <v>184134.96015853621</v>
      </c>
      <c r="J59" s="67" t="s">
        <v>30</v>
      </c>
      <c r="K59" s="68">
        <f>B58-B9</f>
        <v>-42004</v>
      </c>
      <c r="L59" s="69" t="s">
        <v>31</v>
      </c>
      <c r="M59" s="81">
        <f>SUM(M9:M58)</f>
        <v>56628.321014069923</v>
      </c>
      <c r="N59" s="82">
        <f>SUM(N9:N58)</f>
        <v>69588.143276786694</v>
      </c>
      <c r="O59" s="83">
        <f>SUM(O9:O58)</f>
        <v>84134.960158536211</v>
      </c>
    </row>
    <row r="60" spans="1:15" ht="18.600000000000001" thickBot="1" x14ac:dyDescent="0.5">
      <c r="A60" s="9"/>
      <c r="B60" s="88" t="s">
        <v>6</v>
      </c>
      <c r="C60" s="89"/>
      <c r="D60" s="7">
        <f>COUNTIF(D9:D58,-1)</f>
        <v>0</v>
      </c>
      <c r="E60" s="7">
        <f>COUNTIF(E9:E58,-1)</f>
        <v>0</v>
      </c>
      <c r="F60" s="8">
        <f>COUNTIF(F9:F58,-1)</f>
        <v>1</v>
      </c>
      <c r="G60" s="86" t="s">
        <v>29</v>
      </c>
      <c r="H60" s="87"/>
      <c r="I60" s="93"/>
      <c r="J60" s="86" t="s">
        <v>32</v>
      </c>
      <c r="K60" s="87"/>
      <c r="L60" s="93"/>
      <c r="M60" s="9"/>
      <c r="N60" s="3"/>
      <c r="O60" s="4"/>
    </row>
    <row r="61" spans="1:15" ht="18.600000000000001" thickBot="1" x14ac:dyDescent="0.5">
      <c r="A61" s="9"/>
      <c r="B61" s="88" t="s">
        <v>34</v>
      </c>
      <c r="C61" s="89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1.5662832101406992</v>
      </c>
      <c r="H61" s="77">
        <f t="shared" ref="H61" si="21">H59/H8</f>
        <v>1.6958814327678668</v>
      </c>
      <c r="I61" s="78">
        <f>I59/I8</f>
        <v>1.8413496015853621</v>
      </c>
      <c r="J61" s="65">
        <f>(G61-100%)*30/K59</f>
        <v>-4.0444948824447608E-4</v>
      </c>
      <c r="K61" s="65">
        <f>(H61-100%)*30/K59</f>
        <v>-4.9701083189781939E-4</v>
      </c>
      <c r="L61" s="66">
        <f>(I61-100%)*30/K59</f>
        <v>-6.009067719160285E-4</v>
      </c>
      <c r="M61" s="10"/>
      <c r="N61" s="2"/>
      <c r="O61" s="11"/>
    </row>
    <row r="62" spans="1:15" ht="18.600000000000001" thickBot="1" x14ac:dyDescent="0.5">
      <c r="A62" s="3"/>
      <c r="B62" s="86" t="s">
        <v>4</v>
      </c>
      <c r="C62" s="87"/>
      <c r="D62" s="79">
        <f t="shared" ref="D62:E62" si="22">D59/(D59+D60+D61)</f>
        <v>1</v>
      </c>
      <c r="E62" s="74">
        <f t="shared" si="22"/>
        <v>1</v>
      </c>
      <c r="F62" s="75">
        <f>F59/(F59+F60+F61)</f>
        <v>0.91666666666666663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A333"/>
  <sheetViews>
    <sheetView topLeftCell="D77" zoomScale="232" zoomScaleNormal="232" workbookViewId="0">
      <selection activeCell="A333" sqref="A333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2" spans="1:1" ht="55.2" customHeight="1" x14ac:dyDescent="0.45">
      <c r="A2" s="84">
        <v>1</v>
      </c>
    </row>
    <row r="3" spans="1:1" ht="43.8" customHeight="1" x14ac:dyDescent="0.45">
      <c r="A3" s="53">
        <v>1</v>
      </c>
    </row>
    <row r="33" spans="1:1" ht="60" customHeight="1" x14ac:dyDescent="0.45">
      <c r="A33" s="84">
        <v>2</v>
      </c>
    </row>
    <row r="63" spans="1:1" ht="46.8" customHeight="1" x14ac:dyDescent="0.45">
      <c r="A63" s="84">
        <v>3</v>
      </c>
    </row>
    <row r="93" spans="1:1" ht="52.8" customHeight="1" x14ac:dyDescent="0.45">
      <c r="A93" s="84">
        <v>4</v>
      </c>
    </row>
    <row r="123" spans="1:1" ht="44.4" customHeight="1" x14ac:dyDescent="0.45">
      <c r="A123" s="85">
        <v>5</v>
      </c>
    </row>
    <row r="153" spans="1:1" ht="39" customHeight="1" x14ac:dyDescent="0.45">
      <c r="A153" s="84">
        <v>6</v>
      </c>
    </row>
    <row r="183" spans="1:1" ht="49.2" customHeight="1" x14ac:dyDescent="0.45">
      <c r="A183" s="85">
        <v>7</v>
      </c>
    </row>
    <row r="213" spans="1:1" ht="46.2" customHeight="1" x14ac:dyDescent="0.45">
      <c r="A213" s="84">
        <v>8</v>
      </c>
    </row>
    <row r="243" spans="1:1" ht="41.4" customHeight="1" x14ac:dyDescent="0.45">
      <c r="A243" s="84">
        <v>9</v>
      </c>
    </row>
    <row r="273" spans="1:1" ht="43.8" customHeight="1" x14ac:dyDescent="0.45">
      <c r="A273" s="84">
        <v>10</v>
      </c>
    </row>
    <row r="303" spans="1:1" ht="46.8" customHeight="1" x14ac:dyDescent="0.45">
      <c r="A303" s="84">
        <v>11</v>
      </c>
    </row>
    <row r="333" spans="1:1" ht="43.2" customHeight="1" x14ac:dyDescent="0.45">
      <c r="A333" s="100">
        <v>12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10" sqref="A10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25</v>
      </c>
    </row>
    <row r="2" spans="1:10" x14ac:dyDescent="0.45">
      <c r="A2" s="96" t="s">
        <v>36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45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45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45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45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45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45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45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 x14ac:dyDescent="0.45">
      <c r="A11" s="52" t="s">
        <v>26</v>
      </c>
    </row>
    <row r="12" spans="1:10" x14ac:dyDescent="0.45">
      <c r="A12" s="98"/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45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45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x14ac:dyDescent="0.45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45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45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45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x14ac:dyDescent="0.45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 x14ac:dyDescent="0.45">
      <c r="A21" s="52" t="s">
        <v>27</v>
      </c>
    </row>
    <row r="22" spans="1:10" x14ac:dyDescent="0.45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0" x14ac:dyDescent="0.45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x14ac:dyDescent="0.45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 x14ac:dyDescent="0.45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45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45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45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 x14ac:dyDescent="0.45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tabSelected="1" zoomScale="80" zoomScaleNormal="80" workbookViewId="0">
      <selection activeCell="F8" sqref="F8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37</v>
      </c>
      <c r="B4" s="37" t="s">
        <v>38</v>
      </c>
      <c r="C4" s="37"/>
      <c r="D4" s="38"/>
      <c r="E4" s="37">
        <v>14</v>
      </c>
      <c r="F4" s="38">
        <v>44249</v>
      </c>
      <c r="G4" s="37"/>
      <c r="H4" s="38"/>
    </row>
    <row r="5" spans="1:8" x14ac:dyDescent="0.45">
      <c r="A5" s="37" t="s">
        <v>37</v>
      </c>
      <c r="B5" s="37" t="s">
        <v>39</v>
      </c>
      <c r="C5" s="37"/>
      <c r="D5" s="38"/>
      <c r="E5" s="37">
        <v>22</v>
      </c>
      <c r="F5" s="38">
        <v>44271</v>
      </c>
      <c r="G5" s="37"/>
      <c r="H5" s="39"/>
    </row>
    <row r="6" spans="1:8" x14ac:dyDescent="0.45">
      <c r="A6" s="37" t="s">
        <v>37</v>
      </c>
      <c r="B6" s="37" t="s">
        <v>40</v>
      </c>
      <c r="C6" s="37"/>
      <c r="D6" s="39"/>
      <c r="E6" s="37"/>
      <c r="F6" s="39"/>
      <c r="G6" s="37">
        <v>28</v>
      </c>
      <c r="H6" s="38">
        <v>44282</v>
      </c>
    </row>
    <row r="7" spans="1:8" x14ac:dyDescent="0.45">
      <c r="A7" s="37" t="s">
        <v>37</v>
      </c>
      <c r="B7" s="37" t="s">
        <v>41</v>
      </c>
      <c r="C7" s="37"/>
      <c r="D7" s="39"/>
      <c r="E7" s="37">
        <v>12</v>
      </c>
      <c r="F7" s="38">
        <v>44288</v>
      </c>
      <c r="G7" s="37"/>
      <c r="H7" s="39"/>
    </row>
    <row r="8" spans="1:8" x14ac:dyDescent="0.45">
      <c r="A8" s="37" t="s">
        <v>37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37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37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37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森敦史</cp:lastModifiedBy>
  <dcterms:created xsi:type="dcterms:W3CDTF">2020-09-18T03:10:57Z</dcterms:created>
  <dcterms:modified xsi:type="dcterms:W3CDTF">2021-04-02T09:32:15Z</dcterms:modified>
</cp:coreProperties>
</file>