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Owner\Documents\Documents\Property\FX研究\実践記\"/>
    </mc:Choice>
  </mc:AlternateContent>
  <xr:revisionPtr revIDLastSave="0" documentId="13_ncr:1_{B3ABCBDC-3711-45C7-AC62-18BE8C80A141}" xr6:coauthVersionLast="46" xr6:coauthVersionMax="46" xr10:uidLastSave="{00000000-0000-0000-0000-000000000000}"/>
  <bookViews>
    <workbookView xWindow="20370" yWindow="-120" windowWidth="21840" windowHeight="13740" xr2:uid="{00000000-000D-0000-FFFF-FFFF00000000}"/>
  </bookViews>
  <sheets>
    <sheet name="検証シート" sheetId="1" r:id="rId1"/>
    <sheet name="画像" sheetId="6" r:id="rId2"/>
    <sheet name="気づき" sheetId="5" r:id="rId3"/>
    <sheet name="検証終了通貨"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1" l="1"/>
  <c r="E59" i="1"/>
  <c r="D59" i="1"/>
  <c r="D61" i="1" l="1"/>
  <c r="E61" i="1"/>
  <c r="F61" i="1"/>
  <c r="K59" i="1"/>
  <c r="I8" i="1" l="1"/>
  <c r="H8" i="1"/>
  <c r="G8" i="1"/>
  <c r="F60" i="1"/>
  <c r="F62" i="1" s="1"/>
  <c r="E60" i="1"/>
  <c r="E62" i="1" s="1"/>
  <c r="D60" i="1"/>
  <c r="D62" i="1" s="1"/>
  <c r="J9" i="1" l="1"/>
  <c r="M9" i="1" s="1"/>
  <c r="K9" i="1"/>
  <c r="N9" i="1" s="1"/>
  <c r="L9" i="1"/>
  <c r="O9" i="1" s="1"/>
  <c r="G9" i="1" l="1"/>
  <c r="J10" i="1" s="1"/>
  <c r="M10" i="1" s="1"/>
  <c r="I9" i="1"/>
  <c r="L10" i="1" s="1"/>
  <c r="O10" i="1" s="1"/>
  <c r="H9" i="1"/>
  <c r="K10" i="1" s="1"/>
  <c r="N10" i="1" s="1"/>
  <c r="H10" i="1" s="1"/>
  <c r="G10" i="1" l="1"/>
  <c r="J11" i="1" s="1"/>
  <c r="M11" i="1" s="1"/>
  <c r="I10" i="1"/>
  <c r="L11" i="1" l="1"/>
  <c r="O11" i="1" s="1"/>
  <c r="G11" i="1"/>
  <c r="K11" i="1"/>
  <c r="N11" i="1" s="1"/>
  <c r="H11" i="1" l="1"/>
  <c r="K12" i="1" s="1"/>
  <c r="N12" i="1" s="1"/>
  <c r="H12" i="1" s="1"/>
  <c r="I11" i="1"/>
  <c r="L12" i="1" s="1"/>
  <c r="O12" i="1" s="1"/>
  <c r="I12" i="1" s="1"/>
  <c r="J12" i="1"/>
  <c r="M12" i="1" s="1"/>
  <c r="G12" i="1" l="1"/>
  <c r="L13" i="1"/>
  <c r="O13" i="1" s="1"/>
  <c r="I13" i="1" s="1"/>
  <c r="K13" i="1"/>
  <c r="N13" i="1" s="1"/>
  <c r="L14" i="1" l="1"/>
  <c r="O14" i="1" s="1"/>
  <c r="I14" i="1" s="1"/>
  <c r="J13" i="1"/>
  <c r="M13" i="1" s="1"/>
  <c r="H13" i="1"/>
  <c r="G13" i="1" l="1"/>
  <c r="J14" i="1" s="1"/>
  <c r="M14" i="1" s="1"/>
  <c r="G14" i="1" s="1"/>
  <c r="L15" i="1"/>
  <c r="O15" i="1" s="1"/>
  <c r="I15" i="1" s="1"/>
  <c r="K14" i="1"/>
  <c r="N14" i="1" s="1"/>
  <c r="H14" i="1" l="1"/>
  <c r="K15" i="1" s="1"/>
  <c r="N15" i="1" s="1"/>
  <c r="H15" i="1" s="1"/>
  <c r="L16" i="1"/>
  <c r="O16" i="1" s="1"/>
  <c r="I16" i="1" s="1"/>
  <c r="J15" i="1"/>
  <c r="M15" i="1" s="1"/>
  <c r="G15" i="1" s="1"/>
  <c r="J16" i="1" l="1"/>
  <c r="M16" i="1" s="1"/>
  <c r="G16" i="1" s="1"/>
  <c r="K16" i="1"/>
  <c r="N16" i="1" s="1"/>
  <c r="H16" i="1" s="1"/>
  <c r="L17" i="1"/>
  <c r="O17" i="1" s="1"/>
  <c r="I17" i="1" s="1"/>
  <c r="L18" i="1" l="1"/>
  <c r="O18" i="1" s="1"/>
  <c r="I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L58" i="1"/>
  <c r="O58" i="1" s="1"/>
  <c r="H58" i="1" l="1"/>
  <c r="N59" i="1"/>
  <c r="H59" i="1" s="1"/>
  <c r="I58" i="1"/>
  <c r="O59" i="1"/>
  <c r="I59" i="1" s="1"/>
  <c r="I61" i="1" s="1"/>
  <c r="J56" i="1"/>
  <c r="M56" i="1" s="1"/>
  <c r="G56" i="1" s="1"/>
  <c r="H61" i="1" l="1"/>
  <c r="K61" i="1" s="1"/>
  <c r="L61" i="1"/>
  <c r="J57" i="1"/>
  <c r="M57" i="1" s="1"/>
  <c r="G57" i="1" s="1"/>
  <c r="J58" i="1" l="1"/>
  <c r="M58" i="1" s="1"/>
  <c r="G58" i="1" l="1"/>
  <c r="M59" i="1"/>
  <c r="G59" i="1" s="1"/>
  <c r="G61" i="1" s="1"/>
  <c r="J61" i="1" s="1"/>
</calcChain>
</file>

<file path=xl/sharedStrings.xml><?xml version="1.0" encoding="utf-8"?>
<sst xmlns="http://schemas.openxmlformats.org/spreadsheetml/2006/main" count="257" uniqueCount="72">
  <si>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</si>
  <si>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</si>
  <si>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</si>
  <si>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</si>
  <si>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</si>
  <si>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</si>
  <si>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</si>
  <si>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</si>
  <si>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</si>
  <si>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</si>
  <si>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</si>
  <si>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</si>
  <si>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</si>
  <si>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</si>
  <si>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</si>
  <si>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</si>
  <si>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</si>
  <si>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</si>
  <si>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</si>
  <si>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</si>
  <si>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</si>
  <si>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</si>
  <si>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</si>
  <si>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</si>
  <si>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</si>
  <si>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</si>
  <si>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</si>
  <si>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</si>
  <si>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</si>
  <si>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</si>
  <si>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</si>
  <si>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</si>
  <si>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引分</t>
    <rPh sb="0" eb="2">
      <t>ヒキワケ</t>
    </rPh>
    <phoneticPr fontId="1"/>
  </si>
  <si>
    <t>検証内容</t>
    <rPh sb="0" eb="4">
      <t>ケンショウナイヨウ</t>
    </rPh>
    <phoneticPr fontId="1"/>
  </si>
  <si>
    <t>H&amp;SにPBまたはEBが出たらヘッドの高値からショルダーの安値にFIBを引き、安値を割ったところでエントリー</t>
    <rPh sb="12" eb="13">
      <t>デ</t>
    </rPh>
    <rPh sb="19" eb="21">
      <t>タカネ</t>
    </rPh>
    <rPh sb="29" eb="31">
      <t>ヤスネ</t>
    </rPh>
    <rPh sb="36" eb="37">
      <t>ヒ</t>
    </rPh>
    <rPh sb="39" eb="41">
      <t>ヤスネ</t>
    </rPh>
    <rPh sb="42" eb="43">
      <t>ワ</t>
    </rPh>
    <phoneticPr fontId="1"/>
  </si>
  <si>
    <t>0.382、0.618、1.0で決済、安値を割ったら損切り</t>
    <phoneticPr fontId="1"/>
  </si>
  <si>
    <t>H&amp;S</t>
    <phoneticPr fontId="1"/>
  </si>
  <si>
    <t>H&amp;S</t>
    <phoneticPr fontId="1"/>
  </si>
  <si>
    <t>4H</t>
    <phoneticPr fontId="1"/>
  </si>
  <si>
    <t>EURUSD</t>
    <phoneticPr fontId="1"/>
  </si>
  <si>
    <t>笹田さんはH&amp;Sが出ることがテッパンのようなので、もっときれいな形のものがないかを探してみます</t>
    <rPh sb="0" eb="2">
      <t>ササダ</t>
    </rPh>
    <rPh sb="9" eb="10">
      <t>デ</t>
    </rPh>
    <rPh sb="32" eb="33">
      <t>カタチ</t>
    </rPh>
    <rPh sb="41" eb="42">
      <t>サガ</t>
    </rPh>
    <phoneticPr fontId="1"/>
  </si>
  <si>
    <t>引き続き、H&amp;Sの基本形を別の通貨で探してみます。</t>
    <rPh sb="0" eb="1">
      <t>ヒ</t>
    </rPh>
    <rPh sb="2" eb="3">
      <t>ツヅ</t>
    </rPh>
    <rPh sb="9" eb="12">
      <t>キホンケイ</t>
    </rPh>
    <rPh sb="13" eb="14">
      <t>ベツ</t>
    </rPh>
    <rPh sb="15" eb="17">
      <t>ツウカ</t>
    </rPh>
    <rPh sb="18" eb="19">
      <t>サガ</t>
    </rPh>
    <phoneticPr fontId="1"/>
  </si>
  <si>
    <t>2年遡ってH&amp;Sを探したのですが、なかなかいい形のものが見つからず、4件しかありませんでした。
先日の笹田さんの分析動画で質問したところ、検証はまずきれいな形のものを探すこと、そして、自分なりにパターンがつかめてきたら少し崩れたものもありだというコメントでした。また、解説の途中で、ヘッドが二つあって、一見ダブルトップに見えるものも、その両方に肩にあたる部分があればそれもH&amp;Sとして解説していました。No.2がそれに近いと思います。</t>
    <rPh sb="1" eb="2">
      <t>ネン</t>
    </rPh>
    <rPh sb="2" eb="3">
      <t>サカノボ</t>
    </rPh>
    <rPh sb="9" eb="10">
      <t>サガ</t>
    </rPh>
    <rPh sb="23" eb="24">
      <t>カタチ</t>
    </rPh>
    <rPh sb="28" eb="29">
      <t>ミ</t>
    </rPh>
    <rPh sb="35" eb="36">
      <t>ケン</t>
    </rPh>
    <rPh sb="48" eb="50">
      <t>センジツ</t>
    </rPh>
    <rPh sb="51" eb="53">
      <t>ササダ</t>
    </rPh>
    <rPh sb="56" eb="60">
      <t>ブンセキドウガ</t>
    </rPh>
    <rPh sb="61" eb="63">
      <t>シツモン</t>
    </rPh>
    <rPh sb="69" eb="71">
      <t>ケンショウ</t>
    </rPh>
    <rPh sb="78" eb="79">
      <t>カタチ</t>
    </rPh>
    <rPh sb="83" eb="84">
      <t>サガ</t>
    </rPh>
    <rPh sb="92" eb="94">
      <t>ジブン</t>
    </rPh>
    <rPh sb="109" eb="110">
      <t>スコ</t>
    </rPh>
    <rPh sb="111" eb="112">
      <t>クズ</t>
    </rPh>
    <rPh sb="134" eb="136">
      <t>カイセツ</t>
    </rPh>
    <rPh sb="137" eb="139">
      <t>トチュウ</t>
    </rPh>
    <rPh sb="145" eb="146">
      <t>フタ</t>
    </rPh>
    <rPh sb="151" eb="153">
      <t>イッケン</t>
    </rPh>
    <rPh sb="160" eb="161">
      <t>ミ</t>
    </rPh>
    <rPh sb="169" eb="171">
      <t>リョウホウ</t>
    </rPh>
    <rPh sb="172" eb="173">
      <t>カタ</t>
    </rPh>
    <rPh sb="177" eb="179">
      <t>ブブン</t>
    </rPh>
    <rPh sb="192" eb="194">
      <t>カイセツ</t>
    </rPh>
    <rPh sb="209" eb="210">
      <t>チカ</t>
    </rPh>
    <rPh sb="212" eb="213">
      <t>オモ</t>
    </rPh>
    <phoneticPr fontId="1"/>
  </si>
  <si>
    <t>色選択</t>
    <rPh sb="0" eb="1">
      <t>イロ</t>
    </rPh>
    <rPh sb="1" eb="3">
      <t>センタク</t>
    </rPh>
    <phoneticPr fontId="1"/>
  </si>
  <si>
    <t>1D</t>
    <phoneticPr fontId="1"/>
  </si>
  <si>
    <t>1H</t>
    <phoneticPr fontId="1"/>
  </si>
  <si>
    <t>15M</t>
    <phoneticPr fontId="1"/>
  </si>
  <si>
    <t>ルール</t>
    <phoneticPr fontId="1"/>
  </si>
  <si>
    <t>時間軸</t>
    <rPh sb="0" eb="3">
      <t>ジカンジク</t>
    </rPh>
    <phoneticPr fontId="1"/>
  </si>
  <si>
    <t>日数</t>
    <rPh sb="0" eb="2">
      <t>ニッスウ</t>
    </rPh>
    <phoneticPr fontId="1"/>
  </si>
  <si>
    <t>検証数</t>
    <rPh sb="0" eb="3">
      <t>ケンショウスウ</t>
    </rPh>
    <phoneticPr fontId="1"/>
  </si>
  <si>
    <t>利益率</t>
    <rPh sb="0" eb="3">
      <t>リエキリツ</t>
    </rPh>
    <phoneticPr fontId="1"/>
  </si>
  <si>
    <t>15M足</t>
    <rPh sb="3" eb="4">
      <t>アシ</t>
    </rPh>
    <phoneticPr fontId="5"/>
  </si>
  <si>
    <t>EURJPY</t>
    <phoneticPr fontId="5"/>
  </si>
  <si>
    <t>EURJPY</t>
    <phoneticPr fontId="1"/>
  </si>
  <si>
    <t>PB</t>
    <phoneticPr fontId="1"/>
  </si>
  <si>
    <t>-</t>
    <phoneticPr fontId="1"/>
  </si>
  <si>
    <t>EB</t>
    <phoneticPr fontId="5"/>
  </si>
  <si>
    <t>USDJPY</t>
    <phoneticPr fontId="5"/>
  </si>
  <si>
    <t>EB</t>
    <phoneticPr fontId="1"/>
  </si>
  <si>
    <t>FIB</t>
    <phoneticPr fontId="1"/>
  </si>
  <si>
    <t>USDCHF</t>
    <phoneticPr fontId="5"/>
  </si>
  <si>
    <t>USDCAD</t>
    <phoneticPr fontId="1"/>
  </si>
  <si>
    <t>FIB(2回目)</t>
    <rPh sb="5" eb="7">
      <t>カイメ</t>
    </rPh>
    <phoneticPr fontId="1"/>
  </si>
  <si>
    <t>TRB</t>
    <phoneticPr fontId="1"/>
  </si>
  <si>
    <t>USDJPY</t>
    <phoneticPr fontId="1"/>
  </si>
  <si>
    <t>AUDUSD</t>
    <phoneticPr fontId="1"/>
  </si>
  <si>
    <t>GBPJPY</t>
    <phoneticPr fontId="1"/>
  </si>
  <si>
    <t>AUDJPY</t>
    <phoneticPr fontId="1"/>
  </si>
  <si>
    <t>4H(1)</t>
    <phoneticPr fontId="1"/>
  </si>
  <si>
    <t>4H(2)</t>
    <phoneticPr fontId="1"/>
  </si>
  <si>
    <t>USDCHF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</si>
</sst>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d;@"/>
    <numFmt numFmtId="177" formatCode="#,##0_);[Red]\(#,##0\)"/>
    <numFmt numFmtId="178" formatCode="#,##0_ "/>
    <numFmt numFmtId="179" formatCode="0.0%"/>
    <numFmt numFmtId="180" formatCode="#,##0.000_);[Red]\(#,##0.000\)"/>
    <numFmt numFmtId="181" formatCode="0.0"/>
    <numFmt numFmtId="182" formatCode="0.00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sz val="11"/>
      <color theme="0"/>
      <name val="游ゴシック"/>
      <family val="3"/>
      <charset val="128"/>
      <scheme val="minor"/>
    </font>
  </fonts>
  <fills count="13">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002060"/>
        <bgColor indexed="64"/>
      </patternFill>
    </fill>
  </fills>
  <borders count="2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3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180" fontId="0" fillId="0" borderId="0" xfId="0" applyNumberFormat="1">
      <alignment vertical="center"/>
    </xf>
    <xf numFmtId="181" fontId="0" fillId="0" borderId="0" xfId="0" applyNumberFormat="1">
      <alignment vertical="center"/>
    </xf>
    <xf numFmtId="182" fontId="0" fillId="0" borderId="0" xfId="0" applyNumberFormat="1">
      <alignment vertical="center"/>
    </xf>
    <xf numFmtId="0" fontId="0" fillId="0" borderId="8" xfId="0" applyBorder="1" applyAlignment="1">
      <alignment horizontal="center" vertical="center"/>
    </xf>
    <xf numFmtId="0" fontId="0" fillId="0" borderId="0"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xf numFmtId="0" fontId="3" fillId="0" borderId="0" xfId="0" applyFont="1" applyAlignment="1">
      <alignment horizontal="center" vertical="center"/>
    </xf>
    <xf numFmtId="0" fontId="3" fillId="4" borderId="16" xfId="0" applyFont="1" applyFill="1" applyBorder="1" applyAlignment="1">
      <alignment horizontal="center" vertical="center"/>
    </xf>
    <xf numFmtId="0" fontId="3" fillId="5" borderId="16" xfId="0" applyFont="1" applyFill="1" applyBorder="1" applyAlignment="1">
      <alignment horizontal="center" vertical="center"/>
    </xf>
    <xf numFmtId="0" fontId="3" fillId="6" borderId="16" xfId="0" applyFont="1" applyFill="1" applyBorder="1" applyAlignment="1">
      <alignment horizontal="center" vertical="center"/>
    </xf>
    <xf numFmtId="0" fontId="3" fillId="7" borderId="16"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8" borderId="16" xfId="0" applyFont="1" applyFill="1" applyBorder="1" applyAlignment="1">
      <alignment horizontal="center" vertical="center"/>
    </xf>
    <xf numFmtId="9" fontId="3" fillId="4" borderId="16" xfId="3" applyFont="1" applyFill="1" applyBorder="1" applyAlignment="1">
      <alignment horizontal="center" vertical="center"/>
    </xf>
    <xf numFmtId="0" fontId="3" fillId="0" borderId="22" xfId="0" applyFont="1" applyBorder="1" applyAlignment="1">
      <alignment horizontal="center" vertical="center"/>
    </xf>
    <xf numFmtId="9" fontId="3" fillId="5" borderId="16" xfId="3" applyFont="1" applyFill="1" applyBorder="1" applyAlignment="1">
      <alignment horizontal="center" vertical="center"/>
    </xf>
    <xf numFmtId="9" fontId="3" fillId="6" borderId="16" xfId="3" applyFont="1" applyFill="1" applyBorder="1" applyAlignment="1">
      <alignment horizontal="center" vertical="center"/>
    </xf>
    <xf numFmtId="9" fontId="3" fillId="7" borderId="16" xfId="3" applyFont="1" applyFill="1" applyBorder="1" applyAlignment="1">
      <alignment horizontal="center" vertical="center"/>
    </xf>
    <xf numFmtId="0" fontId="3" fillId="9" borderId="16" xfId="0" applyFont="1" applyFill="1" applyBorder="1" applyAlignment="1">
      <alignment horizontal="center" vertical="center"/>
    </xf>
    <xf numFmtId="0" fontId="14" fillId="10" borderId="16" xfId="0" applyFont="1" applyFill="1" applyBorder="1" applyAlignment="1">
      <alignment horizontal="center" vertical="center"/>
    </xf>
    <xf numFmtId="0" fontId="14" fillId="11" borderId="21"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21"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21" xfId="0" applyFont="1" applyFill="1" applyBorder="1" applyAlignment="1">
      <alignment horizontal="center" vertical="center"/>
    </xf>
    <xf numFmtId="0" fontId="14" fillId="11" borderId="17" xfId="0" applyFont="1" applyFill="1" applyBorder="1" applyAlignment="1">
      <alignment horizontal="center" vertical="center"/>
    </xf>
    <xf numFmtId="0" fontId="14" fillId="11" borderId="21" xfId="0" applyFont="1" applyFill="1" applyBorder="1" applyAlignment="1">
      <alignment horizontal="center" vertical="center"/>
    </xf>
    <xf numFmtId="0" fontId="14" fillId="12" borderId="16" xfId="0" applyFont="1" applyFill="1" applyBorder="1" applyAlignment="1">
      <alignment horizontal="center" vertical="center"/>
    </xf>
    <xf numFmtId="0" fontId="3" fillId="0" borderId="16" xfId="0" applyFont="1" applyBorder="1">
      <alignment vertical="center"/>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84</xdr:row>
      <xdr:rowOff>0</xdr:rowOff>
    </xdr:from>
    <xdr:to>
      <xdr:col>21</xdr:col>
      <xdr:colOff>198399</xdr:colOff>
      <xdr:row>124</xdr:row>
      <xdr:rowOff>170536</xdr:rowOff>
    </xdr:to>
    <xdr:pic>
      <xdr:nvPicPr>
        <xdr:cNvPr id="80" name="図 79">
          <a:extLst>
            <a:ext uri="{FF2B5EF4-FFF2-40B4-BE49-F238E27FC236}">
              <a16:creationId xmlns:a16="http://schemas.microsoft.com/office/drawing/2014/main" id="{712F9582-643A-4ACB-B9A7-0C325AC0096D}"/>
            </a:ext>
          </a:extLst>
        </xdr:cNvPr>
        <xdr:cNvPicPr>
          <a:picLocks noChangeAspect="1"/>
        </xdr:cNvPicPr>
      </xdr:nvPicPr>
      <xdr:blipFill>
        <a:blip xmlns:r="http://schemas.openxmlformats.org/officeDocument/2006/relationships" r:embed="rId1"/>
        <a:stretch>
          <a:fillRect/>
        </a:stretch>
      </xdr:blipFill>
      <xdr:spPr>
        <a:xfrm>
          <a:off x="0" y="15001875"/>
          <a:ext cx="13009524" cy="7314286"/>
        </a:xfrm>
        <a:prstGeom prst="rect">
          <a:avLst/>
        </a:prstGeom>
      </xdr:spPr>
    </xdr:pic>
    <xdr:clientData/>
  </xdr:twoCellAnchor>
  <xdr:twoCellAnchor editAs="oneCell">
    <xdr:from>
      <xdr:col>0</xdr:col>
      <xdr:colOff>0</xdr:colOff>
      <xdr:row>42</xdr:row>
      <xdr:rowOff>0</xdr:rowOff>
    </xdr:from>
    <xdr:to>
      <xdr:col>21</xdr:col>
      <xdr:colOff>198399</xdr:colOff>
      <xdr:row>82</xdr:row>
      <xdr:rowOff>170536</xdr:rowOff>
    </xdr:to>
    <xdr:pic>
      <xdr:nvPicPr>
        <xdr:cNvPr id="27" name="図 26">
          <a:extLst>
            <a:ext uri="{FF2B5EF4-FFF2-40B4-BE49-F238E27FC236}">
              <a16:creationId xmlns:a16="http://schemas.microsoft.com/office/drawing/2014/main" id="{FAB5A527-B3D5-4BA4-9F7E-C7731F3705EB}"/>
            </a:ext>
          </a:extLst>
        </xdr:cNvPr>
        <xdr:cNvPicPr>
          <a:picLocks noChangeAspect="1"/>
        </xdr:cNvPicPr>
      </xdr:nvPicPr>
      <xdr:blipFill>
        <a:blip xmlns:r="http://schemas.openxmlformats.org/officeDocument/2006/relationships" r:embed="rId2"/>
        <a:stretch>
          <a:fillRect/>
        </a:stretch>
      </xdr:blipFill>
      <xdr:spPr>
        <a:xfrm>
          <a:off x="0" y="7500938"/>
          <a:ext cx="13009524" cy="7314286"/>
        </a:xfrm>
        <a:prstGeom prst="rect">
          <a:avLst/>
        </a:prstGeom>
      </xdr:spPr>
    </xdr:pic>
    <xdr:clientData/>
  </xdr:twoCellAnchor>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0</xdr:row>
      <xdr:rowOff>0</xdr:rowOff>
    </xdr:from>
    <xdr:to>
      <xdr:col>21</xdr:col>
      <xdr:colOff>198399</xdr:colOff>
      <xdr:row>40</xdr:row>
      <xdr:rowOff>170536</xdr:rowOff>
    </xdr:to>
    <xdr:pic>
      <xdr:nvPicPr>
        <xdr:cNvPr id="25" name="図 24">
          <a:extLst>
            <a:ext uri="{FF2B5EF4-FFF2-40B4-BE49-F238E27FC236}">
              <a16:creationId xmlns:a16="http://schemas.microsoft.com/office/drawing/2014/main" id="{F58F3E1C-8841-4956-9826-887E18524802}"/>
            </a:ext>
          </a:extLst>
        </xdr:cNvPr>
        <xdr:cNvPicPr>
          <a:picLocks noChangeAspect="1"/>
        </xdr:cNvPicPr>
      </xdr:nvPicPr>
      <xdr:blipFill>
        <a:blip xmlns:r="http://schemas.openxmlformats.org/officeDocument/2006/relationships" r:embed="rId3"/>
        <a:stretch>
          <a:fillRect/>
        </a:stretch>
      </xdr:blipFill>
      <xdr:spPr>
        <a:xfrm>
          <a:off x="0" y="0"/>
          <a:ext cx="13009524" cy="7314286"/>
        </a:xfrm>
        <a:prstGeom prst="rect">
          <a:avLst/>
        </a:prstGeom>
      </xdr:spPr>
    </xdr:pic>
    <xdr:clientData/>
  </xdr:twoCellAnchor>
  <xdr:oneCellAnchor>
    <xdr:from>
      <xdr:col>9</xdr:col>
      <xdr:colOff>440531</xdr:colOff>
      <xdr:row>8</xdr:row>
      <xdr:rowOff>59531</xdr:rowOff>
    </xdr:from>
    <xdr:ext cx="865622" cy="609013"/>
    <xdr:sp macro="" textlink="">
      <xdr:nvSpPr>
        <xdr:cNvPr id="26" name="テキスト ボックス 25">
          <a:extLst>
            <a:ext uri="{FF2B5EF4-FFF2-40B4-BE49-F238E27FC236}">
              <a16:creationId xmlns:a16="http://schemas.microsoft.com/office/drawing/2014/main" id="{DD109404-AC27-47FC-8BB2-A79FFA8098A3}"/>
            </a:ext>
          </a:extLst>
        </xdr:cNvPr>
        <xdr:cNvSpPr txBox="1"/>
      </xdr:nvSpPr>
      <xdr:spPr>
        <a:xfrm>
          <a:off x="5869781" y="1498864"/>
          <a:ext cx="865622" cy="6090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rPr>
            <a:t>No.1 </a:t>
          </a:r>
        </a:p>
        <a:p>
          <a:r>
            <a:rPr kumimoji="1" lang="en-US" altLang="ja-JP" sz="1100">
              <a:solidFill>
                <a:srgbClr val="FF0000"/>
              </a:solidFill>
            </a:rPr>
            <a:t>2019/11/15</a:t>
          </a:r>
        </a:p>
        <a:p>
          <a:r>
            <a:rPr kumimoji="1" lang="en-US" altLang="ja-JP" sz="1100">
              <a:solidFill>
                <a:srgbClr val="FF0000"/>
              </a:solidFill>
            </a:rPr>
            <a:t>H&amp;S + EB</a:t>
          </a:r>
          <a:endParaRPr kumimoji="1" lang="ja-JP" altLang="en-US" sz="1100">
            <a:solidFill>
              <a:srgbClr val="FF0000"/>
            </a:solidFill>
          </a:endParaRPr>
        </a:p>
      </xdr:txBody>
    </xdr:sp>
    <xdr:clientData/>
  </xdr:oneCellAnchor>
  <xdr:twoCellAnchor>
    <xdr:from>
      <xdr:col>7</xdr:col>
      <xdr:colOff>130969</xdr:colOff>
      <xdr:row>16</xdr:row>
      <xdr:rowOff>107156</xdr:rowOff>
    </xdr:from>
    <xdr:to>
      <xdr:col>8</xdr:col>
      <xdr:colOff>214312</xdr:colOff>
      <xdr:row>21</xdr:row>
      <xdr:rowOff>47625</xdr:rowOff>
    </xdr:to>
    <xdr:cxnSp macro="">
      <xdr:nvCxnSpPr>
        <xdr:cNvPr id="28" name="直線コネクタ 27">
          <a:extLst>
            <a:ext uri="{FF2B5EF4-FFF2-40B4-BE49-F238E27FC236}">
              <a16:creationId xmlns:a16="http://schemas.microsoft.com/office/drawing/2014/main" id="{BF9B173E-721B-4FA5-BF57-11D9D526861F}"/>
            </a:ext>
          </a:extLst>
        </xdr:cNvPr>
        <xdr:cNvCxnSpPr/>
      </xdr:nvCxnSpPr>
      <xdr:spPr>
        <a:xfrm>
          <a:off x="4274344" y="2964656"/>
          <a:ext cx="702468" cy="833438"/>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8</xdr:col>
      <xdr:colOff>500062</xdr:colOff>
      <xdr:row>20</xdr:row>
      <xdr:rowOff>35719</xdr:rowOff>
    </xdr:from>
    <xdr:to>
      <xdr:col>9</xdr:col>
      <xdr:colOff>464344</xdr:colOff>
      <xdr:row>24</xdr:row>
      <xdr:rowOff>0</xdr:rowOff>
    </xdr:to>
    <xdr:cxnSp macro="">
      <xdr:nvCxnSpPr>
        <xdr:cNvPr id="29" name="直線コネクタ 28">
          <a:extLst>
            <a:ext uri="{FF2B5EF4-FFF2-40B4-BE49-F238E27FC236}">
              <a16:creationId xmlns:a16="http://schemas.microsoft.com/office/drawing/2014/main" id="{EEF673CE-A153-4114-B722-0338DAB56844}"/>
            </a:ext>
          </a:extLst>
        </xdr:cNvPr>
        <xdr:cNvCxnSpPr/>
      </xdr:nvCxnSpPr>
      <xdr:spPr>
        <a:xfrm>
          <a:off x="5262562" y="3607594"/>
          <a:ext cx="583407" cy="678656"/>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8</xdr:col>
      <xdr:colOff>214312</xdr:colOff>
      <xdr:row>20</xdr:row>
      <xdr:rowOff>35719</xdr:rowOff>
    </xdr:from>
    <xdr:to>
      <xdr:col>8</xdr:col>
      <xdr:colOff>500062</xdr:colOff>
      <xdr:row>21</xdr:row>
      <xdr:rowOff>59531</xdr:rowOff>
    </xdr:to>
    <xdr:cxnSp macro="">
      <xdr:nvCxnSpPr>
        <xdr:cNvPr id="32" name="直線コネクタ 31">
          <a:extLst>
            <a:ext uri="{FF2B5EF4-FFF2-40B4-BE49-F238E27FC236}">
              <a16:creationId xmlns:a16="http://schemas.microsoft.com/office/drawing/2014/main" id="{7330CD01-61CA-467E-A99E-05B5461DBF7F}"/>
            </a:ext>
          </a:extLst>
        </xdr:cNvPr>
        <xdr:cNvCxnSpPr/>
      </xdr:nvCxnSpPr>
      <xdr:spPr>
        <a:xfrm flipH="1">
          <a:off x="4976812" y="3607594"/>
          <a:ext cx="285750" cy="202406"/>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9</xdr:col>
      <xdr:colOff>488157</xdr:colOff>
      <xdr:row>20</xdr:row>
      <xdr:rowOff>142875</xdr:rowOff>
    </xdr:from>
    <xdr:to>
      <xdr:col>9</xdr:col>
      <xdr:colOff>595312</xdr:colOff>
      <xdr:row>24</xdr:row>
      <xdr:rowOff>0</xdr:rowOff>
    </xdr:to>
    <xdr:cxnSp macro="">
      <xdr:nvCxnSpPr>
        <xdr:cNvPr id="34" name="直線コネクタ 33">
          <a:extLst>
            <a:ext uri="{FF2B5EF4-FFF2-40B4-BE49-F238E27FC236}">
              <a16:creationId xmlns:a16="http://schemas.microsoft.com/office/drawing/2014/main" id="{99113DE1-527D-40B0-9148-F51E348DA1F7}"/>
            </a:ext>
          </a:extLst>
        </xdr:cNvPr>
        <xdr:cNvCxnSpPr/>
      </xdr:nvCxnSpPr>
      <xdr:spPr>
        <a:xfrm flipH="1">
          <a:off x="5869782" y="3714750"/>
          <a:ext cx="107155" cy="571500"/>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9</xdr:col>
      <xdr:colOff>571500</xdr:colOff>
      <xdr:row>20</xdr:row>
      <xdr:rowOff>119063</xdr:rowOff>
    </xdr:from>
    <xdr:to>
      <xdr:col>10</xdr:col>
      <xdr:colOff>35719</xdr:colOff>
      <xdr:row>21</xdr:row>
      <xdr:rowOff>95250</xdr:rowOff>
    </xdr:to>
    <xdr:cxnSp macro="">
      <xdr:nvCxnSpPr>
        <xdr:cNvPr id="37" name="直線コネクタ 36">
          <a:extLst>
            <a:ext uri="{FF2B5EF4-FFF2-40B4-BE49-F238E27FC236}">
              <a16:creationId xmlns:a16="http://schemas.microsoft.com/office/drawing/2014/main" id="{27D7DB56-D778-4B72-AF4F-E5533750D0BD}"/>
            </a:ext>
          </a:extLst>
        </xdr:cNvPr>
        <xdr:cNvCxnSpPr/>
      </xdr:nvCxnSpPr>
      <xdr:spPr>
        <a:xfrm>
          <a:off x="5953125" y="3690938"/>
          <a:ext cx="83344" cy="154781"/>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10</xdr:col>
      <xdr:colOff>59532</xdr:colOff>
      <xdr:row>15</xdr:row>
      <xdr:rowOff>154781</xdr:rowOff>
    </xdr:from>
    <xdr:to>
      <xdr:col>10</xdr:col>
      <xdr:colOff>583406</xdr:colOff>
      <xdr:row>21</xdr:row>
      <xdr:rowOff>71439</xdr:rowOff>
    </xdr:to>
    <xdr:cxnSp macro="">
      <xdr:nvCxnSpPr>
        <xdr:cNvPr id="40" name="直線コネクタ 39">
          <a:extLst>
            <a:ext uri="{FF2B5EF4-FFF2-40B4-BE49-F238E27FC236}">
              <a16:creationId xmlns:a16="http://schemas.microsoft.com/office/drawing/2014/main" id="{98A844E2-1316-46B4-988E-B2E2F429F52A}"/>
            </a:ext>
          </a:extLst>
        </xdr:cNvPr>
        <xdr:cNvCxnSpPr/>
      </xdr:nvCxnSpPr>
      <xdr:spPr>
        <a:xfrm flipV="1">
          <a:off x="6060282" y="2833687"/>
          <a:ext cx="523874" cy="988221"/>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8</xdr:col>
      <xdr:colOff>295276</xdr:colOff>
      <xdr:row>28</xdr:row>
      <xdr:rowOff>23812</xdr:rowOff>
    </xdr:from>
    <xdr:to>
      <xdr:col>10</xdr:col>
      <xdr:colOff>0</xdr:colOff>
      <xdr:row>29</xdr:row>
      <xdr:rowOff>21434</xdr:rowOff>
    </xdr:to>
    <xdr:cxnSp macro="">
      <xdr:nvCxnSpPr>
        <xdr:cNvPr id="48" name="直線コネクタ 47">
          <a:extLst>
            <a:ext uri="{FF2B5EF4-FFF2-40B4-BE49-F238E27FC236}">
              <a16:creationId xmlns:a16="http://schemas.microsoft.com/office/drawing/2014/main" id="{7961A962-2FE5-4FC6-8238-4D817890BB88}"/>
            </a:ext>
          </a:extLst>
        </xdr:cNvPr>
        <xdr:cNvCxnSpPr/>
      </xdr:nvCxnSpPr>
      <xdr:spPr>
        <a:xfrm flipV="1">
          <a:off x="5057776" y="5024437"/>
          <a:ext cx="942974" cy="176216"/>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oneCellAnchor>
    <xdr:from>
      <xdr:col>13</xdr:col>
      <xdr:colOff>533399</xdr:colOff>
      <xdr:row>63</xdr:row>
      <xdr:rowOff>69057</xdr:rowOff>
    </xdr:from>
    <xdr:ext cx="794128" cy="609013"/>
    <xdr:sp macro="" textlink="">
      <xdr:nvSpPr>
        <xdr:cNvPr id="52" name="テキスト ボックス 51">
          <a:extLst>
            <a:ext uri="{FF2B5EF4-FFF2-40B4-BE49-F238E27FC236}">
              <a16:creationId xmlns:a16="http://schemas.microsoft.com/office/drawing/2014/main" id="{2530659C-A623-4D2A-9734-0042D1D5C091}"/>
            </a:ext>
          </a:extLst>
        </xdr:cNvPr>
        <xdr:cNvSpPr txBox="1"/>
      </xdr:nvSpPr>
      <xdr:spPr>
        <a:xfrm>
          <a:off x="8391524" y="11320463"/>
          <a:ext cx="794128" cy="6090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rPr>
            <a:t>No.2 </a:t>
          </a:r>
        </a:p>
        <a:p>
          <a:r>
            <a:rPr kumimoji="1" lang="en-US" altLang="ja-JP" sz="1100">
              <a:solidFill>
                <a:srgbClr val="FF0000"/>
              </a:solidFill>
            </a:rPr>
            <a:t>2020/1/22</a:t>
          </a:r>
        </a:p>
        <a:p>
          <a:r>
            <a:rPr kumimoji="1" lang="en-US" altLang="ja-JP" sz="1100">
              <a:solidFill>
                <a:srgbClr val="FF0000"/>
              </a:solidFill>
            </a:rPr>
            <a:t>H&amp;S +EB</a:t>
          </a:r>
          <a:endParaRPr kumimoji="1" lang="ja-JP" altLang="en-US" sz="1100">
            <a:solidFill>
              <a:srgbClr val="FF0000"/>
            </a:solidFill>
          </a:endParaRPr>
        </a:p>
      </xdr:txBody>
    </xdr:sp>
    <xdr:clientData/>
  </xdr:oneCellAnchor>
  <xdr:twoCellAnchor>
    <xdr:from>
      <xdr:col>3</xdr:col>
      <xdr:colOff>47625</xdr:colOff>
      <xdr:row>48</xdr:row>
      <xdr:rowOff>83344</xdr:rowOff>
    </xdr:from>
    <xdr:to>
      <xdr:col>4</xdr:col>
      <xdr:colOff>392906</xdr:colOff>
      <xdr:row>58</xdr:row>
      <xdr:rowOff>47624</xdr:rowOff>
    </xdr:to>
    <xdr:cxnSp macro="">
      <xdr:nvCxnSpPr>
        <xdr:cNvPr id="53" name="直線コネクタ 52">
          <a:extLst>
            <a:ext uri="{FF2B5EF4-FFF2-40B4-BE49-F238E27FC236}">
              <a16:creationId xmlns:a16="http://schemas.microsoft.com/office/drawing/2014/main" id="{7A24B94C-7FD0-46EA-8FDC-4E0D556289C3}"/>
            </a:ext>
          </a:extLst>
        </xdr:cNvPr>
        <xdr:cNvCxnSpPr/>
      </xdr:nvCxnSpPr>
      <xdr:spPr>
        <a:xfrm flipV="1">
          <a:off x="1714500" y="8655844"/>
          <a:ext cx="964406" cy="1750218"/>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452437</xdr:colOff>
      <xdr:row>48</xdr:row>
      <xdr:rowOff>107157</xdr:rowOff>
    </xdr:from>
    <xdr:to>
      <xdr:col>6</xdr:col>
      <xdr:colOff>523875</xdr:colOff>
      <xdr:row>56</xdr:row>
      <xdr:rowOff>154781</xdr:rowOff>
    </xdr:to>
    <xdr:cxnSp macro="">
      <xdr:nvCxnSpPr>
        <xdr:cNvPr id="56" name="直線コネクタ 55">
          <a:extLst>
            <a:ext uri="{FF2B5EF4-FFF2-40B4-BE49-F238E27FC236}">
              <a16:creationId xmlns:a16="http://schemas.microsoft.com/office/drawing/2014/main" id="{D6A2D45E-DE90-4224-9277-AB73278371C9}"/>
            </a:ext>
          </a:extLst>
        </xdr:cNvPr>
        <xdr:cNvCxnSpPr/>
      </xdr:nvCxnSpPr>
      <xdr:spPr>
        <a:xfrm flipH="1" flipV="1">
          <a:off x="2738437" y="8679657"/>
          <a:ext cx="1309688" cy="1476374"/>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547687</xdr:colOff>
      <xdr:row>45</xdr:row>
      <xdr:rowOff>142875</xdr:rowOff>
    </xdr:from>
    <xdr:to>
      <xdr:col>8</xdr:col>
      <xdr:colOff>452437</xdr:colOff>
      <xdr:row>56</xdr:row>
      <xdr:rowOff>130970</xdr:rowOff>
    </xdr:to>
    <xdr:cxnSp macro="">
      <xdr:nvCxnSpPr>
        <xdr:cNvPr id="59" name="直線コネクタ 58">
          <a:extLst>
            <a:ext uri="{FF2B5EF4-FFF2-40B4-BE49-F238E27FC236}">
              <a16:creationId xmlns:a16="http://schemas.microsoft.com/office/drawing/2014/main" id="{3E694B8D-AD38-48ED-97BA-EC51026094A6}"/>
            </a:ext>
          </a:extLst>
        </xdr:cNvPr>
        <xdr:cNvCxnSpPr/>
      </xdr:nvCxnSpPr>
      <xdr:spPr>
        <a:xfrm flipV="1">
          <a:off x="4071937" y="8179594"/>
          <a:ext cx="1143000" cy="1952626"/>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8</xdr:col>
      <xdr:colOff>440531</xdr:colOff>
      <xdr:row>46</xdr:row>
      <xdr:rowOff>0</xdr:rowOff>
    </xdr:from>
    <xdr:to>
      <xdr:col>11</xdr:col>
      <xdr:colOff>71437</xdr:colOff>
      <xdr:row>55</xdr:row>
      <xdr:rowOff>142875</xdr:rowOff>
    </xdr:to>
    <xdr:cxnSp macro="">
      <xdr:nvCxnSpPr>
        <xdr:cNvPr id="62" name="直線コネクタ 61">
          <a:extLst>
            <a:ext uri="{FF2B5EF4-FFF2-40B4-BE49-F238E27FC236}">
              <a16:creationId xmlns:a16="http://schemas.microsoft.com/office/drawing/2014/main" id="{7643A801-C10C-4BEF-8D89-DF90DE531535}"/>
            </a:ext>
          </a:extLst>
        </xdr:cNvPr>
        <xdr:cNvCxnSpPr/>
      </xdr:nvCxnSpPr>
      <xdr:spPr>
        <a:xfrm flipH="1" flipV="1">
          <a:off x="5203031" y="8215313"/>
          <a:ext cx="1488281" cy="1750218"/>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11</xdr:col>
      <xdr:colOff>47626</xdr:colOff>
      <xdr:row>50</xdr:row>
      <xdr:rowOff>59531</xdr:rowOff>
    </xdr:from>
    <xdr:to>
      <xdr:col>12</xdr:col>
      <xdr:colOff>309562</xdr:colOff>
      <xdr:row>55</xdr:row>
      <xdr:rowOff>154782</xdr:rowOff>
    </xdr:to>
    <xdr:cxnSp macro="">
      <xdr:nvCxnSpPr>
        <xdr:cNvPr id="66" name="直線コネクタ 65">
          <a:extLst>
            <a:ext uri="{FF2B5EF4-FFF2-40B4-BE49-F238E27FC236}">
              <a16:creationId xmlns:a16="http://schemas.microsoft.com/office/drawing/2014/main" id="{19F1BAC8-80C1-4B98-8F0D-1B7BC4A9BC75}"/>
            </a:ext>
          </a:extLst>
        </xdr:cNvPr>
        <xdr:cNvCxnSpPr/>
      </xdr:nvCxnSpPr>
      <xdr:spPr>
        <a:xfrm flipV="1">
          <a:off x="6667501" y="8989219"/>
          <a:ext cx="881061" cy="988219"/>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12</xdr:col>
      <xdr:colOff>381000</xdr:colOff>
      <xdr:row>50</xdr:row>
      <xdr:rowOff>23812</xdr:rowOff>
    </xdr:from>
    <xdr:to>
      <xdr:col>16</xdr:col>
      <xdr:colOff>0</xdr:colOff>
      <xdr:row>61</xdr:row>
      <xdr:rowOff>142875</xdr:rowOff>
    </xdr:to>
    <xdr:cxnSp macro="">
      <xdr:nvCxnSpPr>
        <xdr:cNvPr id="68" name="直線コネクタ 67">
          <a:extLst>
            <a:ext uri="{FF2B5EF4-FFF2-40B4-BE49-F238E27FC236}">
              <a16:creationId xmlns:a16="http://schemas.microsoft.com/office/drawing/2014/main" id="{FFCECE77-D2F7-42D6-96BF-651C4A47EDEA}"/>
            </a:ext>
          </a:extLst>
        </xdr:cNvPr>
        <xdr:cNvCxnSpPr/>
      </xdr:nvCxnSpPr>
      <xdr:spPr>
        <a:xfrm flipH="1" flipV="1">
          <a:off x="7620000" y="8953500"/>
          <a:ext cx="2095500" cy="2083594"/>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oneCellAnchor>
    <xdr:from>
      <xdr:col>10</xdr:col>
      <xdr:colOff>173832</xdr:colOff>
      <xdr:row>105</xdr:row>
      <xdr:rowOff>173831</xdr:rowOff>
    </xdr:from>
    <xdr:ext cx="917431" cy="609013"/>
    <xdr:sp macro="" textlink="">
      <xdr:nvSpPr>
        <xdr:cNvPr id="75" name="テキスト ボックス 74">
          <a:extLst>
            <a:ext uri="{FF2B5EF4-FFF2-40B4-BE49-F238E27FC236}">
              <a16:creationId xmlns:a16="http://schemas.microsoft.com/office/drawing/2014/main" id="{D1901F01-28BD-4647-B034-2143A90CCF10}"/>
            </a:ext>
          </a:extLst>
        </xdr:cNvPr>
        <xdr:cNvSpPr txBox="1"/>
      </xdr:nvSpPr>
      <xdr:spPr>
        <a:xfrm>
          <a:off x="6174582" y="18926175"/>
          <a:ext cx="917431" cy="6090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rPr>
            <a:t>No.3 </a:t>
          </a:r>
        </a:p>
        <a:p>
          <a:r>
            <a:rPr kumimoji="1" lang="en-US" altLang="ja-JP" sz="1100">
              <a:solidFill>
                <a:srgbClr val="FF0000"/>
              </a:solidFill>
            </a:rPr>
            <a:t>2020/3/17</a:t>
          </a:r>
        </a:p>
        <a:p>
          <a:r>
            <a:rPr kumimoji="1" lang="en-US" altLang="ja-JP" sz="1100">
              <a:solidFill>
                <a:srgbClr val="FF0000"/>
              </a:solidFill>
            </a:rPr>
            <a:t>H&amp;S + PB/EB</a:t>
          </a:r>
          <a:endParaRPr kumimoji="1" lang="ja-JP" altLang="en-US" sz="1100">
            <a:solidFill>
              <a:srgbClr val="FF0000"/>
            </a:solidFill>
          </a:endParaRPr>
        </a:p>
      </xdr:txBody>
    </xdr:sp>
    <xdr:clientData/>
  </xdr:oneCellAnchor>
  <xdr:twoCellAnchor>
    <xdr:from>
      <xdr:col>4</xdr:col>
      <xdr:colOff>309562</xdr:colOff>
      <xdr:row>96</xdr:row>
      <xdr:rowOff>83344</xdr:rowOff>
    </xdr:from>
    <xdr:to>
      <xdr:col>7</xdr:col>
      <xdr:colOff>202406</xdr:colOff>
      <xdr:row>108</xdr:row>
      <xdr:rowOff>71437</xdr:rowOff>
    </xdr:to>
    <xdr:cxnSp macro="">
      <xdr:nvCxnSpPr>
        <xdr:cNvPr id="76" name="直線コネクタ 75">
          <a:extLst>
            <a:ext uri="{FF2B5EF4-FFF2-40B4-BE49-F238E27FC236}">
              <a16:creationId xmlns:a16="http://schemas.microsoft.com/office/drawing/2014/main" id="{72E9B47A-B9EB-4355-B849-84A51F497039}"/>
            </a:ext>
          </a:extLst>
        </xdr:cNvPr>
        <xdr:cNvCxnSpPr/>
      </xdr:nvCxnSpPr>
      <xdr:spPr>
        <a:xfrm flipH="1">
          <a:off x="2595562" y="17228344"/>
          <a:ext cx="1750219" cy="2131218"/>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7</xdr:col>
      <xdr:colOff>190499</xdr:colOff>
      <xdr:row>96</xdr:row>
      <xdr:rowOff>95250</xdr:rowOff>
    </xdr:from>
    <xdr:to>
      <xdr:col>7</xdr:col>
      <xdr:colOff>476250</xdr:colOff>
      <xdr:row>99</xdr:row>
      <xdr:rowOff>71438</xdr:rowOff>
    </xdr:to>
    <xdr:cxnSp macro="">
      <xdr:nvCxnSpPr>
        <xdr:cNvPr id="79" name="直線コネクタ 78">
          <a:extLst>
            <a:ext uri="{FF2B5EF4-FFF2-40B4-BE49-F238E27FC236}">
              <a16:creationId xmlns:a16="http://schemas.microsoft.com/office/drawing/2014/main" id="{D9F9D546-CDEB-411D-8CE6-613F12152F95}"/>
            </a:ext>
          </a:extLst>
        </xdr:cNvPr>
        <xdr:cNvCxnSpPr/>
      </xdr:nvCxnSpPr>
      <xdr:spPr>
        <a:xfrm>
          <a:off x="4333874" y="17240250"/>
          <a:ext cx="285751" cy="511969"/>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7</xdr:col>
      <xdr:colOff>488156</xdr:colOff>
      <xdr:row>88</xdr:row>
      <xdr:rowOff>83344</xdr:rowOff>
    </xdr:from>
    <xdr:to>
      <xdr:col>8</xdr:col>
      <xdr:colOff>500062</xdr:colOff>
      <xdr:row>99</xdr:row>
      <xdr:rowOff>95250</xdr:rowOff>
    </xdr:to>
    <xdr:cxnSp macro="">
      <xdr:nvCxnSpPr>
        <xdr:cNvPr id="82" name="直線コネクタ 81">
          <a:extLst>
            <a:ext uri="{FF2B5EF4-FFF2-40B4-BE49-F238E27FC236}">
              <a16:creationId xmlns:a16="http://schemas.microsoft.com/office/drawing/2014/main" id="{E3AF8C54-29BE-47A1-ADEA-172E28A60BC8}"/>
            </a:ext>
          </a:extLst>
        </xdr:cNvPr>
        <xdr:cNvCxnSpPr/>
      </xdr:nvCxnSpPr>
      <xdr:spPr>
        <a:xfrm flipV="1">
          <a:off x="4631531" y="15799594"/>
          <a:ext cx="631031" cy="1976437"/>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8</xdr:col>
      <xdr:colOff>547687</xdr:colOff>
      <xdr:row>88</xdr:row>
      <xdr:rowOff>119062</xdr:rowOff>
    </xdr:from>
    <xdr:to>
      <xdr:col>10</xdr:col>
      <xdr:colOff>333375</xdr:colOff>
      <xdr:row>100</xdr:row>
      <xdr:rowOff>166687</xdr:rowOff>
    </xdr:to>
    <xdr:cxnSp macro="">
      <xdr:nvCxnSpPr>
        <xdr:cNvPr id="85" name="直線コネクタ 84">
          <a:extLst>
            <a:ext uri="{FF2B5EF4-FFF2-40B4-BE49-F238E27FC236}">
              <a16:creationId xmlns:a16="http://schemas.microsoft.com/office/drawing/2014/main" id="{F520D419-86EE-418B-9A80-F90573655007}"/>
            </a:ext>
          </a:extLst>
        </xdr:cNvPr>
        <xdr:cNvCxnSpPr/>
      </xdr:nvCxnSpPr>
      <xdr:spPr>
        <a:xfrm>
          <a:off x="5310187" y="15835312"/>
          <a:ext cx="1023938" cy="2190750"/>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10</xdr:col>
      <xdr:colOff>333375</xdr:colOff>
      <xdr:row>95</xdr:row>
      <xdr:rowOff>119062</xdr:rowOff>
    </xdr:from>
    <xdr:to>
      <xdr:col>10</xdr:col>
      <xdr:colOff>404812</xdr:colOff>
      <xdr:row>101</xdr:row>
      <xdr:rowOff>11906</xdr:rowOff>
    </xdr:to>
    <xdr:cxnSp macro="">
      <xdr:nvCxnSpPr>
        <xdr:cNvPr id="88" name="直線コネクタ 87">
          <a:extLst>
            <a:ext uri="{FF2B5EF4-FFF2-40B4-BE49-F238E27FC236}">
              <a16:creationId xmlns:a16="http://schemas.microsoft.com/office/drawing/2014/main" id="{D8A531F5-7D70-4569-970B-F648E611FBF5}"/>
            </a:ext>
          </a:extLst>
        </xdr:cNvPr>
        <xdr:cNvCxnSpPr/>
      </xdr:nvCxnSpPr>
      <xdr:spPr>
        <a:xfrm flipH="1">
          <a:off x="6334125" y="17085468"/>
          <a:ext cx="71437" cy="964407"/>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10</xdr:col>
      <xdr:colOff>404812</xdr:colOff>
      <xdr:row>95</xdr:row>
      <xdr:rowOff>154781</xdr:rowOff>
    </xdr:from>
    <xdr:to>
      <xdr:col>12</xdr:col>
      <xdr:colOff>273844</xdr:colOff>
      <xdr:row>111</xdr:row>
      <xdr:rowOff>95250</xdr:rowOff>
    </xdr:to>
    <xdr:cxnSp macro="">
      <xdr:nvCxnSpPr>
        <xdr:cNvPr id="91" name="直線コネクタ 90">
          <a:extLst>
            <a:ext uri="{FF2B5EF4-FFF2-40B4-BE49-F238E27FC236}">
              <a16:creationId xmlns:a16="http://schemas.microsoft.com/office/drawing/2014/main" id="{FDD6097F-69A9-483C-BCEA-3CB7E07446B5}"/>
            </a:ext>
          </a:extLst>
        </xdr:cNvPr>
        <xdr:cNvCxnSpPr/>
      </xdr:nvCxnSpPr>
      <xdr:spPr>
        <a:xfrm>
          <a:off x="6405562" y="17121187"/>
          <a:ext cx="1107282" cy="2797969"/>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7</xdr:col>
      <xdr:colOff>381000</xdr:colOff>
      <xdr:row>137</xdr:row>
      <xdr:rowOff>23813</xdr:rowOff>
    </xdr:from>
    <xdr:to>
      <xdr:col>9</xdr:col>
      <xdr:colOff>488156</xdr:colOff>
      <xdr:row>145</xdr:row>
      <xdr:rowOff>83343</xdr:rowOff>
    </xdr:to>
    <xdr:cxnSp macro="">
      <xdr:nvCxnSpPr>
        <xdr:cNvPr id="97" name="直線コネクタ 96">
          <a:extLst>
            <a:ext uri="{FF2B5EF4-FFF2-40B4-BE49-F238E27FC236}">
              <a16:creationId xmlns:a16="http://schemas.microsoft.com/office/drawing/2014/main" id="{0378845C-376B-4738-A84D-84C29E614EFE}"/>
            </a:ext>
          </a:extLst>
        </xdr:cNvPr>
        <xdr:cNvCxnSpPr/>
      </xdr:nvCxnSpPr>
      <xdr:spPr>
        <a:xfrm flipV="1">
          <a:off x="4524375" y="24491157"/>
          <a:ext cx="1345406" cy="1488280"/>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9</xdr:col>
      <xdr:colOff>488156</xdr:colOff>
      <xdr:row>137</xdr:row>
      <xdr:rowOff>23812</xdr:rowOff>
    </xdr:from>
    <xdr:to>
      <xdr:col>10</xdr:col>
      <xdr:colOff>369094</xdr:colOff>
      <xdr:row>138</xdr:row>
      <xdr:rowOff>11907</xdr:rowOff>
    </xdr:to>
    <xdr:cxnSp macro="">
      <xdr:nvCxnSpPr>
        <xdr:cNvPr id="101" name="直線コネクタ 100">
          <a:extLst>
            <a:ext uri="{FF2B5EF4-FFF2-40B4-BE49-F238E27FC236}">
              <a16:creationId xmlns:a16="http://schemas.microsoft.com/office/drawing/2014/main" id="{B0242B9F-9E14-49E8-BC9C-9D0DF60666E1}"/>
            </a:ext>
          </a:extLst>
        </xdr:cNvPr>
        <xdr:cNvCxnSpPr/>
      </xdr:nvCxnSpPr>
      <xdr:spPr>
        <a:xfrm>
          <a:off x="5869781" y="24491156"/>
          <a:ext cx="500063" cy="166689"/>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10</xdr:col>
      <xdr:colOff>452437</xdr:colOff>
      <xdr:row>129</xdr:row>
      <xdr:rowOff>119062</xdr:rowOff>
    </xdr:from>
    <xdr:to>
      <xdr:col>11</xdr:col>
      <xdr:colOff>238125</xdr:colOff>
      <xdr:row>138</xdr:row>
      <xdr:rowOff>47624</xdr:rowOff>
    </xdr:to>
    <xdr:cxnSp macro="">
      <xdr:nvCxnSpPr>
        <xdr:cNvPr id="104" name="直線コネクタ 103">
          <a:extLst>
            <a:ext uri="{FF2B5EF4-FFF2-40B4-BE49-F238E27FC236}">
              <a16:creationId xmlns:a16="http://schemas.microsoft.com/office/drawing/2014/main" id="{1CB98537-903A-4941-8839-9672284A9FAF}"/>
            </a:ext>
          </a:extLst>
        </xdr:cNvPr>
        <xdr:cNvCxnSpPr/>
      </xdr:nvCxnSpPr>
      <xdr:spPr>
        <a:xfrm flipV="1">
          <a:off x="6453187" y="23157656"/>
          <a:ext cx="404813" cy="1535906"/>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11</xdr:col>
      <xdr:colOff>238125</xdr:colOff>
      <xdr:row>129</xdr:row>
      <xdr:rowOff>130968</xdr:rowOff>
    </xdr:from>
    <xdr:to>
      <xdr:col>13</xdr:col>
      <xdr:colOff>119062</xdr:colOff>
      <xdr:row>137</xdr:row>
      <xdr:rowOff>107156</xdr:rowOff>
    </xdr:to>
    <xdr:cxnSp macro="">
      <xdr:nvCxnSpPr>
        <xdr:cNvPr id="107" name="直線コネクタ 106">
          <a:extLst>
            <a:ext uri="{FF2B5EF4-FFF2-40B4-BE49-F238E27FC236}">
              <a16:creationId xmlns:a16="http://schemas.microsoft.com/office/drawing/2014/main" id="{BCF72D5D-EA47-484C-BF56-A064F5E5C997}"/>
            </a:ext>
          </a:extLst>
        </xdr:cNvPr>
        <xdr:cNvCxnSpPr/>
      </xdr:nvCxnSpPr>
      <xdr:spPr>
        <a:xfrm flipH="1" flipV="1">
          <a:off x="6858000" y="23169562"/>
          <a:ext cx="1119187" cy="1404938"/>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13</xdr:col>
      <xdr:colOff>119062</xdr:colOff>
      <xdr:row>136</xdr:row>
      <xdr:rowOff>83344</xdr:rowOff>
    </xdr:from>
    <xdr:to>
      <xdr:col>13</xdr:col>
      <xdr:colOff>261937</xdr:colOff>
      <xdr:row>137</xdr:row>
      <xdr:rowOff>130968</xdr:rowOff>
    </xdr:to>
    <xdr:cxnSp macro="">
      <xdr:nvCxnSpPr>
        <xdr:cNvPr id="110" name="直線コネクタ 109">
          <a:extLst>
            <a:ext uri="{FF2B5EF4-FFF2-40B4-BE49-F238E27FC236}">
              <a16:creationId xmlns:a16="http://schemas.microsoft.com/office/drawing/2014/main" id="{BB2D84C4-83B4-45A4-984F-E23CAE0B9B06}"/>
            </a:ext>
          </a:extLst>
        </xdr:cNvPr>
        <xdr:cNvCxnSpPr/>
      </xdr:nvCxnSpPr>
      <xdr:spPr>
        <a:xfrm flipV="1">
          <a:off x="7977187" y="24372094"/>
          <a:ext cx="142875" cy="226218"/>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13</xdr:col>
      <xdr:colOff>273844</xdr:colOff>
      <xdr:row>136</xdr:row>
      <xdr:rowOff>119062</xdr:rowOff>
    </xdr:from>
    <xdr:to>
      <xdr:col>15</xdr:col>
      <xdr:colOff>71437</xdr:colOff>
      <xdr:row>147</xdr:row>
      <xdr:rowOff>166688</xdr:rowOff>
    </xdr:to>
    <xdr:cxnSp macro="">
      <xdr:nvCxnSpPr>
        <xdr:cNvPr id="113" name="直線コネクタ 112">
          <a:extLst>
            <a:ext uri="{FF2B5EF4-FFF2-40B4-BE49-F238E27FC236}">
              <a16:creationId xmlns:a16="http://schemas.microsoft.com/office/drawing/2014/main" id="{5D9009ED-054F-4C93-AA2B-BCC754B412A3}"/>
            </a:ext>
          </a:extLst>
        </xdr:cNvPr>
        <xdr:cNvCxnSpPr/>
      </xdr:nvCxnSpPr>
      <xdr:spPr>
        <a:xfrm>
          <a:off x="8131969" y="24407812"/>
          <a:ext cx="1035843" cy="2012157"/>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500062</xdr:colOff>
      <xdr:row>97</xdr:row>
      <xdr:rowOff>35718</xdr:rowOff>
    </xdr:from>
    <xdr:to>
      <xdr:col>20</xdr:col>
      <xdr:colOff>333375</xdr:colOff>
      <xdr:row>107</xdr:row>
      <xdr:rowOff>23813</xdr:rowOff>
    </xdr:to>
    <xdr:cxnSp macro="">
      <xdr:nvCxnSpPr>
        <xdr:cNvPr id="84" name="直線コネクタ 83">
          <a:extLst>
            <a:ext uri="{FF2B5EF4-FFF2-40B4-BE49-F238E27FC236}">
              <a16:creationId xmlns:a16="http://schemas.microsoft.com/office/drawing/2014/main" id="{FB1BA5EA-5720-4D08-81DF-D84F5E068493}"/>
            </a:ext>
          </a:extLst>
        </xdr:cNvPr>
        <xdr:cNvCxnSpPr/>
      </xdr:nvCxnSpPr>
      <xdr:spPr>
        <a:xfrm flipH="1" flipV="1">
          <a:off x="2166937" y="17359312"/>
          <a:ext cx="10358438" cy="1774032"/>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editAs="oneCell">
    <xdr:from>
      <xdr:col>0</xdr:col>
      <xdr:colOff>0</xdr:colOff>
      <xdr:row>126</xdr:row>
      <xdr:rowOff>0</xdr:rowOff>
    </xdr:from>
    <xdr:to>
      <xdr:col>21</xdr:col>
      <xdr:colOff>198399</xdr:colOff>
      <xdr:row>166</xdr:row>
      <xdr:rowOff>170536</xdr:rowOff>
    </xdr:to>
    <xdr:pic>
      <xdr:nvPicPr>
        <xdr:cNvPr id="81" name="図 80">
          <a:extLst>
            <a:ext uri="{FF2B5EF4-FFF2-40B4-BE49-F238E27FC236}">
              <a16:creationId xmlns:a16="http://schemas.microsoft.com/office/drawing/2014/main" id="{9D71F1C7-6417-4523-8E25-9389CB4D9F9F}"/>
            </a:ext>
          </a:extLst>
        </xdr:cNvPr>
        <xdr:cNvPicPr>
          <a:picLocks noChangeAspect="1"/>
        </xdr:cNvPicPr>
      </xdr:nvPicPr>
      <xdr:blipFill>
        <a:blip xmlns:r="http://schemas.openxmlformats.org/officeDocument/2006/relationships" r:embed="rId4"/>
        <a:stretch>
          <a:fillRect/>
        </a:stretch>
      </xdr:blipFill>
      <xdr:spPr>
        <a:xfrm>
          <a:off x="0" y="22502813"/>
          <a:ext cx="13009524" cy="7314286"/>
        </a:xfrm>
        <a:prstGeom prst="rect">
          <a:avLst/>
        </a:prstGeom>
      </xdr:spPr>
    </xdr:pic>
    <xdr:clientData/>
  </xdr:twoCellAnchor>
  <xdr:twoCellAnchor>
    <xdr:from>
      <xdr:col>5</xdr:col>
      <xdr:colOff>166687</xdr:colOff>
      <xdr:row>134</xdr:row>
      <xdr:rowOff>95250</xdr:rowOff>
    </xdr:from>
    <xdr:to>
      <xdr:col>7</xdr:col>
      <xdr:colOff>226219</xdr:colOff>
      <xdr:row>150</xdr:row>
      <xdr:rowOff>154781</xdr:rowOff>
    </xdr:to>
    <xdr:cxnSp macro="">
      <xdr:nvCxnSpPr>
        <xdr:cNvPr id="98" name="直線コネクタ 97">
          <a:extLst>
            <a:ext uri="{FF2B5EF4-FFF2-40B4-BE49-F238E27FC236}">
              <a16:creationId xmlns:a16="http://schemas.microsoft.com/office/drawing/2014/main" id="{AB429005-E3B7-4B10-AC3F-A4E56ED6D7AA}"/>
            </a:ext>
          </a:extLst>
        </xdr:cNvPr>
        <xdr:cNvCxnSpPr/>
      </xdr:nvCxnSpPr>
      <xdr:spPr>
        <a:xfrm>
          <a:off x="3071812" y="24026813"/>
          <a:ext cx="1297782" cy="2917031"/>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7</xdr:col>
      <xdr:colOff>238125</xdr:colOff>
      <xdr:row>146</xdr:row>
      <xdr:rowOff>83343</xdr:rowOff>
    </xdr:from>
    <xdr:to>
      <xdr:col>8</xdr:col>
      <xdr:colOff>95250</xdr:colOff>
      <xdr:row>150</xdr:row>
      <xdr:rowOff>119062</xdr:rowOff>
    </xdr:to>
    <xdr:cxnSp macro="">
      <xdr:nvCxnSpPr>
        <xdr:cNvPr id="99" name="直線コネクタ 98">
          <a:extLst>
            <a:ext uri="{FF2B5EF4-FFF2-40B4-BE49-F238E27FC236}">
              <a16:creationId xmlns:a16="http://schemas.microsoft.com/office/drawing/2014/main" id="{339464CF-5733-481C-B8AF-0EBCFE6C7401}"/>
            </a:ext>
          </a:extLst>
        </xdr:cNvPr>
        <xdr:cNvCxnSpPr/>
      </xdr:nvCxnSpPr>
      <xdr:spPr>
        <a:xfrm flipH="1">
          <a:off x="4381500" y="26158031"/>
          <a:ext cx="476250" cy="750094"/>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8</xdr:col>
      <xdr:colOff>83344</xdr:colOff>
      <xdr:row>146</xdr:row>
      <xdr:rowOff>107156</xdr:rowOff>
    </xdr:from>
    <xdr:to>
      <xdr:col>10</xdr:col>
      <xdr:colOff>11906</xdr:colOff>
      <xdr:row>155</xdr:row>
      <xdr:rowOff>130969</xdr:rowOff>
    </xdr:to>
    <xdr:cxnSp macro="">
      <xdr:nvCxnSpPr>
        <xdr:cNvPr id="102" name="直線コネクタ 101">
          <a:extLst>
            <a:ext uri="{FF2B5EF4-FFF2-40B4-BE49-F238E27FC236}">
              <a16:creationId xmlns:a16="http://schemas.microsoft.com/office/drawing/2014/main" id="{A2AB983A-66E1-4E10-AC13-569106283CF3}"/>
            </a:ext>
          </a:extLst>
        </xdr:cNvPr>
        <xdr:cNvCxnSpPr/>
      </xdr:nvCxnSpPr>
      <xdr:spPr>
        <a:xfrm>
          <a:off x="4845844" y="26181844"/>
          <a:ext cx="1166812" cy="1631156"/>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10</xdr:col>
      <xdr:colOff>0</xdr:colOff>
      <xdr:row>148</xdr:row>
      <xdr:rowOff>35719</xdr:rowOff>
    </xdr:from>
    <xdr:to>
      <xdr:col>11</xdr:col>
      <xdr:colOff>333375</xdr:colOff>
      <xdr:row>155</xdr:row>
      <xdr:rowOff>166688</xdr:rowOff>
    </xdr:to>
    <xdr:cxnSp macro="">
      <xdr:nvCxnSpPr>
        <xdr:cNvPr id="105" name="直線コネクタ 104">
          <a:extLst>
            <a:ext uri="{FF2B5EF4-FFF2-40B4-BE49-F238E27FC236}">
              <a16:creationId xmlns:a16="http://schemas.microsoft.com/office/drawing/2014/main" id="{086ED65A-E893-4920-BF53-1580D522A14F}"/>
            </a:ext>
          </a:extLst>
        </xdr:cNvPr>
        <xdr:cNvCxnSpPr/>
      </xdr:nvCxnSpPr>
      <xdr:spPr>
        <a:xfrm flipH="1">
          <a:off x="6000750" y="26467594"/>
          <a:ext cx="952500" cy="1381125"/>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11</xdr:col>
      <xdr:colOff>321469</xdr:colOff>
      <xdr:row>148</xdr:row>
      <xdr:rowOff>59531</xdr:rowOff>
    </xdr:from>
    <xdr:to>
      <xdr:col>12</xdr:col>
      <xdr:colOff>345281</xdr:colOff>
      <xdr:row>152</xdr:row>
      <xdr:rowOff>142875</xdr:rowOff>
    </xdr:to>
    <xdr:cxnSp macro="">
      <xdr:nvCxnSpPr>
        <xdr:cNvPr id="108" name="直線コネクタ 107">
          <a:extLst>
            <a:ext uri="{FF2B5EF4-FFF2-40B4-BE49-F238E27FC236}">
              <a16:creationId xmlns:a16="http://schemas.microsoft.com/office/drawing/2014/main" id="{05BB3ADA-ED81-4712-A087-873F020934B0}"/>
            </a:ext>
          </a:extLst>
        </xdr:cNvPr>
        <xdr:cNvCxnSpPr/>
      </xdr:nvCxnSpPr>
      <xdr:spPr>
        <a:xfrm>
          <a:off x="6941344" y="26491406"/>
          <a:ext cx="642937" cy="797719"/>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12</xdr:col>
      <xdr:colOff>333375</xdr:colOff>
      <xdr:row>138</xdr:row>
      <xdr:rowOff>83343</xdr:rowOff>
    </xdr:from>
    <xdr:to>
      <xdr:col>13</xdr:col>
      <xdr:colOff>547687</xdr:colOff>
      <xdr:row>152</xdr:row>
      <xdr:rowOff>154781</xdr:rowOff>
    </xdr:to>
    <xdr:cxnSp macro="">
      <xdr:nvCxnSpPr>
        <xdr:cNvPr id="111" name="直線コネクタ 110">
          <a:extLst>
            <a:ext uri="{FF2B5EF4-FFF2-40B4-BE49-F238E27FC236}">
              <a16:creationId xmlns:a16="http://schemas.microsoft.com/office/drawing/2014/main" id="{4166AE1F-6FF0-4550-8014-B45524F7AACB}"/>
            </a:ext>
          </a:extLst>
        </xdr:cNvPr>
        <xdr:cNvCxnSpPr/>
      </xdr:nvCxnSpPr>
      <xdr:spPr>
        <a:xfrm flipH="1">
          <a:off x="7572375" y="24729281"/>
          <a:ext cx="833437" cy="2571750"/>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11906</xdr:colOff>
      <xdr:row>145</xdr:row>
      <xdr:rowOff>11906</xdr:rowOff>
    </xdr:from>
    <xdr:to>
      <xdr:col>16</xdr:col>
      <xdr:colOff>297657</xdr:colOff>
      <xdr:row>150</xdr:row>
      <xdr:rowOff>59531</xdr:rowOff>
    </xdr:to>
    <xdr:cxnSp macro="">
      <xdr:nvCxnSpPr>
        <xdr:cNvPr id="114" name="直線コネクタ 113">
          <a:extLst>
            <a:ext uri="{FF2B5EF4-FFF2-40B4-BE49-F238E27FC236}">
              <a16:creationId xmlns:a16="http://schemas.microsoft.com/office/drawing/2014/main" id="{57306C26-4D32-4F97-BE05-5C0F1B1C477C}"/>
            </a:ext>
          </a:extLst>
        </xdr:cNvPr>
        <xdr:cNvCxnSpPr/>
      </xdr:nvCxnSpPr>
      <xdr:spPr>
        <a:xfrm flipH="1" flipV="1">
          <a:off x="2917031" y="25908000"/>
          <a:ext cx="7096126" cy="940594"/>
        </a:xfrm>
        <a:prstGeom prst="line">
          <a:avLst/>
        </a:prstGeom>
        <a:ln>
          <a:solidFill>
            <a:srgbClr val="FFFF00"/>
          </a:solidFill>
        </a:ln>
      </xdr:spPr>
      <xdr:style>
        <a:lnRef idx="1">
          <a:schemeClr val="accent4"/>
        </a:lnRef>
        <a:fillRef idx="0">
          <a:schemeClr val="accent4"/>
        </a:fillRef>
        <a:effectRef idx="0">
          <a:schemeClr val="accent4"/>
        </a:effectRef>
        <a:fontRef idx="minor">
          <a:schemeClr val="tx1"/>
        </a:fontRef>
      </xdr:style>
    </xdr:cxnSp>
    <xdr:clientData/>
  </xdr:twoCellAnchor>
  <xdr:oneCellAnchor>
    <xdr:from>
      <xdr:col>11</xdr:col>
      <xdr:colOff>350045</xdr:colOff>
      <xdr:row>138</xdr:row>
      <xdr:rowOff>147637</xdr:rowOff>
    </xdr:from>
    <xdr:ext cx="722634" cy="609013"/>
    <xdr:sp macro="" textlink="">
      <xdr:nvSpPr>
        <xdr:cNvPr id="96" name="テキスト ボックス 95">
          <a:extLst>
            <a:ext uri="{FF2B5EF4-FFF2-40B4-BE49-F238E27FC236}">
              <a16:creationId xmlns:a16="http://schemas.microsoft.com/office/drawing/2014/main" id="{1EDBF698-E93C-4902-B71D-C6EF2B469385}"/>
            </a:ext>
          </a:extLst>
        </xdr:cNvPr>
        <xdr:cNvSpPr txBox="1"/>
      </xdr:nvSpPr>
      <xdr:spPr>
        <a:xfrm>
          <a:off x="7028128" y="24976137"/>
          <a:ext cx="722634" cy="6090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rPr>
            <a:t>No.4</a:t>
          </a:r>
        </a:p>
        <a:p>
          <a:r>
            <a:rPr kumimoji="1" lang="en-US" altLang="ja-JP" sz="1100">
              <a:solidFill>
                <a:srgbClr val="FF0000"/>
              </a:solidFill>
            </a:rPr>
            <a:t>2021/4/5</a:t>
          </a:r>
        </a:p>
        <a:p>
          <a:r>
            <a:rPr kumimoji="1" lang="en-US" altLang="ja-JP" sz="1100">
              <a:solidFill>
                <a:srgbClr val="FF0000"/>
              </a:solidFill>
            </a:rPr>
            <a:t>H&amp;S + EB</a:t>
          </a:r>
          <a:endParaRPr kumimoji="1" lang="ja-JP" altLang="en-US"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4"/>
  <sheetViews>
    <sheetView tabSelected="1" zoomScale="90" zoomScaleNormal="90" workbookViewId="0">
      <pane xSplit="1" ySplit="8" topLeftCell="B9" activePane="bottomRight" state="frozen"/>
      <selection pane="topRight" activeCell="B1" sqref="B1"/>
      <selection pane="bottomLeft" activeCell="A9" sqref="A9"/>
      <selection pane="bottomRight" activeCell="B58" sqref="B58"/>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 min="17" max="17" width="9" customWidth="1"/>
  </cols>
  <sheetData>
    <row r="1" spans="1:22" x14ac:dyDescent="0.4">
      <c r="A1" s="1" t="s">
        <v>7</v>
      </c>
      <c r="C1" t="s">
        <v>39</v>
      </c>
    </row>
    <row r="2" spans="1:22" x14ac:dyDescent="0.4">
      <c r="A2" s="1" t="s">
        <v>8</v>
      </c>
      <c r="C2" t="s">
        <v>38</v>
      </c>
      <c r="D2" t="s">
        <v>33</v>
      </c>
      <c r="E2" t="s">
        <v>37</v>
      </c>
      <c r="H2" s="28"/>
    </row>
    <row r="3" spans="1:22" x14ac:dyDescent="0.4">
      <c r="A3" s="1" t="s">
        <v>10</v>
      </c>
      <c r="C3" s="28">
        <v>100000</v>
      </c>
      <c r="H3" s="28"/>
    </row>
    <row r="4" spans="1:22" x14ac:dyDescent="0.4">
      <c r="A4" s="1" t="s">
        <v>11</v>
      </c>
      <c r="C4" s="28" t="s">
        <v>34</v>
      </c>
    </row>
    <row r="5" spans="1:22" ht="19.5" thickBot="1" x14ac:dyDescent="0.45">
      <c r="A5" s="1" t="s">
        <v>12</v>
      </c>
      <c r="C5" s="28" t="s">
        <v>35</v>
      </c>
      <c r="P5" s="28"/>
    </row>
    <row r="6" spans="1:22" ht="19.5" thickBot="1" x14ac:dyDescent="0.45">
      <c r="A6" s="23" t="s">
        <v>0</v>
      </c>
      <c r="B6" s="23" t="s">
        <v>1</v>
      </c>
      <c r="C6" s="23" t="s">
        <v>1</v>
      </c>
      <c r="D6" s="46" t="s">
        <v>23</v>
      </c>
      <c r="E6" s="24"/>
      <c r="F6" s="25"/>
      <c r="G6" s="87" t="s">
        <v>3</v>
      </c>
      <c r="H6" s="88"/>
      <c r="I6" s="94"/>
      <c r="J6" s="87" t="s">
        <v>21</v>
      </c>
      <c r="K6" s="88"/>
      <c r="L6" s="94"/>
      <c r="M6" s="87" t="s">
        <v>22</v>
      </c>
      <c r="N6" s="88"/>
      <c r="O6" s="94"/>
      <c r="P6" s="28"/>
    </row>
    <row r="7" spans="1:22" ht="19.5" thickBot="1" x14ac:dyDescent="0.45">
      <c r="A7" s="26"/>
      <c r="B7" s="26" t="s">
        <v>2</v>
      </c>
      <c r="C7" s="62" t="s">
        <v>27</v>
      </c>
      <c r="D7" s="12">
        <v>0.38200000000000001</v>
      </c>
      <c r="E7" s="13">
        <v>0.61799999999999999</v>
      </c>
      <c r="F7" s="14">
        <v>1</v>
      </c>
      <c r="G7" s="12">
        <v>0.38200000000000001</v>
      </c>
      <c r="H7" s="13">
        <v>0.61799999999999999</v>
      </c>
      <c r="I7" s="14">
        <v>1</v>
      </c>
      <c r="J7" s="12">
        <v>0.38200000000000001</v>
      </c>
      <c r="K7" s="13">
        <v>0.61799999999999999</v>
      </c>
      <c r="L7" s="14">
        <v>1</v>
      </c>
      <c r="M7" s="12">
        <v>0.38200000000000001</v>
      </c>
      <c r="N7" s="13">
        <v>0.61799999999999999</v>
      </c>
      <c r="O7" s="14">
        <v>1</v>
      </c>
      <c r="P7" s="85"/>
      <c r="Q7" s="86"/>
      <c r="R7" s="86"/>
      <c r="S7" s="86"/>
      <c r="T7" s="86"/>
      <c r="U7" s="86"/>
      <c r="V7" s="86"/>
    </row>
    <row r="8" spans="1:22" ht="19.5" thickBot="1" x14ac:dyDescent="0.45">
      <c r="A8" s="27" t="s">
        <v>9</v>
      </c>
      <c r="B8" s="11"/>
      <c r="C8" s="47"/>
      <c r="D8" s="16"/>
      <c r="E8" s="15"/>
      <c r="F8" s="17"/>
      <c r="G8" s="18">
        <f>C3</f>
        <v>100000</v>
      </c>
      <c r="H8" s="19">
        <f>C3</f>
        <v>100000</v>
      </c>
      <c r="I8" s="20">
        <f>C3</f>
        <v>100000</v>
      </c>
      <c r="J8" s="91" t="s">
        <v>21</v>
      </c>
      <c r="K8" s="92"/>
      <c r="L8" s="93"/>
      <c r="M8" s="91"/>
      <c r="N8" s="92"/>
      <c r="O8" s="93"/>
    </row>
    <row r="9" spans="1:22" x14ac:dyDescent="0.4">
      <c r="A9" s="8">
        <v>1</v>
      </c>
      <c r="B9" s="22">
        <v>43784</v>
      </c>
      <c r="C9" s="48">
        <v>1</v>
      </c>
      <c r="D9" s="52">
        <v>0.38200000000000001</v>
      </c>
      <c r="E9" s="53">
        <v>0.61799999999999999</v>
      </c>
      <c r="F9" s="54">
        <v>1</v>
      </c>
      <c r="G9" s="21">
        <f>IF(D9="","",G8+M9)</f>
        <v>101146</v>
      </c>
      <c r="H9" s="21">
        <f t="shared" ref="H9" si="0">IF(E9="","",H8+N9)</f>
        <v>101854</v>
      </c>
      <c r="I9" s="21">
        <f t="shared" ref="I9" si="1">IF(F9="","",I8+O9)</f>
        <v>103000</v>
      </c>
      <c r="J9" s="39">
        <f>IF(G8="","",G8*0.03)</f>
        <v>3000</v>
      </c>
      <c r="K9" s="40">
        <f>IF(H8="","",H8*0.03)</f>
        <v>3000</v>
      </c>
      <c r="L9" s="41">
        <f>IF(I8="","",I8*0.03)</f>
        <v>3000</v>
      </c>
      <c r="M9" s="39">
        <f>IF(D9="","",J9*D9)</f>
        <v>1146</v>
      </c>
      <c r="N9" s="40">
        <f>IF(E9="","",K9*E9)</f>
        <v>1854</v>
      </c>
      <c r="O9" s="41">
        <f>IF(F9="","",L9*F9)</f>
        <v>3000</v>
      </c>
      <c r="P9" s="82"/>
      <c r="Q9" s="82"/>
      <c r="R9" s="82"/>
      <c r="S9" s="82"/>
      <c r="T9" s="83"/>
      <c r="U9" s="84"/>
      <c r="V9" s="84"/>
    </row>
    <row r="10" spans="1:22" x14ac:dyDescent="0.4">
      <c r="A10" s="8">
        <v>2</v>
      </c>
      <c r="B10" s="5">
        <v>43852</v>
      </c>
      <c r="C10" s="45">
        <v>2</v>
      </c>
      <c r="D10" s="55">
        <v>0.38200000000000001</v>
      </c>
      <c r="E10" s="56">
        <v>0.61799999999999999</v>
      </c>
      <c r="F10" s="57">
        <v>1</v>
      </c>
      <c r="G10" s="21">
        <f t="shared" ref="G10:G42" si="2">IF(D10="","",G9+M10)</f>
        <v>102305.13316</v>
      </c>
      <c r="H10" s="21">
        <f t="shared" ref="H10:H42" si="3">IF(E10="","",H9+N10)</f>
        <v>103742.37316</v>
      </c>
      <c r="I10" s="21">
        <f t="shared" ref="I10:I42" si="4">IF(F10="","",I9+O10)</f>
        <v>106090</v>
      </c>
      <c r="J10" s="42">
        <f t="shared" ref="J10:J12" si="5">IF(G9="","",G9*0.03)</f>
        <v>3034.38</v>
      </c>
      <c r="K10" s="43">
        <f t="shared" ref="K10:K12" si="6">IF(H9="","",H9*0.03)</f>
        <v>3055.62</v>
      </c>
      <c r="L10" s="44">
        <f t="shared" ref="L10:L12" si="7">IF(I9="","",I9*0.03)</f>
        <v>3090</v>
      </c>
      <c r="M10" s="42">
        <f t="shared" ref="M10:M12" si="8">IF(D10="","",J10*D10)</f>
        <v>1159.1331600000001</v>
      </c>
      <c r="N10" s="43">
        <f t="shared" ref="N10:N12" si="9">IF(E10="","",K10*E10)</f>
        <v>1888.3731599999999</v>
      </c>
      <c r="O10" s="44">
        <f t="shared" ref="O10:O12" si="10">IF(F10="","",L10*F10)</f>
        <v>3090</v>
      </c>
      <c r="P10" s="82"/>
      <c r="Q10" s="82"/>
      <c r="R10" s="82"/>
      <c r="S10" s="82"/>
      <c r="T10" s="83"/>
      <c r="U10" s="84"/>
      <c r="V10" s="84"/>
    </row>
    <row r="11" spans="1:22" x14ac:dyDescent="0.4">
      <c r="A11" s="8">
        <v>3</v>
      </c>
      <c r="B11" s="5">
        <v>43907</v>
      </c>
      <c r="C11" s="45">
        <v>2</v>
      </c>
      <c r="D11" s="55">
        <v>0.38200000000000001</v>
      </c>
      <c r="E11" s="56">
        <v>0.61799999999999999</v>
      </c>
      <c r="F11" s="57">
        <v>-1</v>
      </c>
      <c r="G11" s="21">
        <f t="shared" si="2"/>
        <v>103477.5499860136</v>
      </c>
      <c r="H11" s="21">
        <f t="shared" si="3"/>
        <v>105665.7567583864</v>
      </c>
      <c r="I11" s="21">
        <f t="shared" si="4"/>
        <v>102907.3</v>
      </c>
      <c r="J11" s="42">
        <f t="shared" si="5"/>
        <v>3069.1539948</v>
      </c>
      <c r="K11" s="43">
        <f t="shared" si="6"/>
        <v>3112.2711948000001</v>
      </c>
      <c r="L11" s="44">
        <f t="shared" si="7"/>
        <v>3182.7</v>
      </c>
      <c r="M11" s="42">
        <f t="shared" si="8"/>
        <v>1172.4168260136</v>
      </c>
      <c r="N11" s="43">
        <f t="shared" si="9"/>
        <v>1923.3835983864001</v>
      </c>
      <c r="O11" s="44">
        <f t="shared" si="10"/>
        <v>-3182.7</v>
      </c>
      <c r="P11" s="82"/>
      <c r="Q11" s="82"/>
      <c r="R11" s="82"/>
      <c r="S11" s="82"/>
      <c r="T11" s="83"/>
      <c r="U11" s="84"/>
      <c r="V11" s="84"/>
    </row>
    <row r="12" spans="1:22" x14ac:dyDescent="0.4">
      <c r="A12" s="8">
        <v>4</v>
      </c>
      <c r="B12" s="5">
        <v>44291</v>
      </c>
      <c r="C12" s="45">
        <v>1</v>
      </c>
      <c r="D12" s="55">
        <v>0.38200000000000001</v>
      </c>
      <c r="E12" s="56">
        <v>0.61799999999999999</v>
      </c>
      <c r="F12" s="57">
        <v>1</v>
      </c>
      <c r="G12" s="21">
        <f t="shared" si="2"/>
        <v>104663.40270885332</v>
      </c>
      <c r="H12" s="21">
        <f t="shared" si="3"/>
        <v>107624.79988868689</v>
      </c>
      <c r="I12" s="21">
        <f t="shared" si="4"/>
        <v>105994.519</v>
      </c>
      <c r="J12" s="42">
        <f t="shared" si="5"/>
        <v>3104.3264995804079</v>
      </c>
      <c r="K12" s="43">
        <f t="shared" si="6"/>
        <v>3169.9727027515919</v>
      </c>
      <c r="L12" s="44">
        <f t="shared" si="7"/>
        <v>3087.2190000000001</v>
      </c>
      <c r="M12" s="42">
        <f t="shared" si="8"/>
        <v>1185.8527228397159</v>
      </c>
      <c r="N12" s="43">
        <f t="shared" si="9"/>
        <v>1959.0431303004839</v>
      </c>
      <c r="O12" s="44">
        <f t="shared" si="10"/>
        <v>3087.2190000000001</v>
      </c>
      <c r="P12" s="82"/>
      <c r="Q12" s="82"/>
      <c r="R12" s="82"/>
      <c r="S12" s="82"/>
      <c r="T12" s="83"/>
      <c r="U12" s="84"/>
      <c r="V12" s="84"/>
    </row>
    <row r="13" spans="1:22" x14ac:dyDescent="0.4">
      <c r="A13" s="8">
        <v>5</v>
      </c>
      <c r="B13" s="5"/>
      <c r="C13" s="45"/>
      <c r="D13" s="55"/>
      <c r="E13" s="56"/>
      <c r="F13" s="57"/>
      <c r="G13" s="21" t="str">
        <f t="shared" si="2"/>
        <v/>
      </c>
      <c r="H13" s="21" t="str">
        <f t="shared" si="3"/>
        <v/>
      </c>
      <c r="I13" s="21" t="str">
        <f t="shared" si="4"/>
        <v/>
      </c>
      <c r="J13" s="42">
        <f t="shared" ref="J13:J58" si="11">IF(G12="","",G12*0.03)</f>
        <v>3139.9020812655995</v>
      </c>
      <c r="K13" s="43">
        <f t="shared" ref="K13:K58" si="12">IF(H12="","",H12*0.03)</f>
        <v>3228.7439966606066</v>
      </c>
      <c r="L13" s="44">
        <f t="shared" ref="L13:L58" si="13">IF(I12="","",I12*0.03)</f>
        <v>3179.8355699999997</v>
      </c>
      <c r="M13" s="42" t="str">
        <f t="shared" ref="M13:M58" si="14">IF(D13="","",J13*D13)</f>
        <v/>
      </c>
      <c r="N13" s="43" t="str">
        <f t="shared" ref="N13:N58" si="15">IF(E13="","",K13*E13)</f>
        <v/>
      </c>
      <c r="O13" s="44" t="str">
        <f t="shared" ref="O13:O58" si="16">IF(F13="","",L13*F13)</f>
        <v/>
      </c>
      <c r="P13" s="82"/>
      <c r="Q13" s="82"/>
      <c r="R13" s="82"/>
      <c r="S13" s="82"/>
      <c r="T13" s="83"/>
      <c r="U13" s="84"/>
      <c r="V13" s="84"/>
    </row>
    <row r="14" spans="1:22" x14ac:dyDescent="0.4">
      <c r="A14" s="8">
        <v>6</v>
      </c>
      <c r="B14" s="5"/>
      <c r="C14" s="45"/>
      <c r="D14" s="55"/>
      <c r="E14" s="56"/>
      <c r="F14" s="57"/>
      <c r="G14" s="21" t="str">
        <f t="shared" si="2"/>
        <v/>
      </c>
      <c r="H14" s="21" t="str">
        <f t="shared" si="3"/>
        <v/>
      </c>
      <c r="I14" s="21" t="str">
        <f t="shared" si="4"/>
        <v/>
      </c>
      <c r="J14" s="42" t="str">
        <f t="shared" si="11"/>
        <v/>
      </c>
      <c r="K14" s="43" t="str">
        <f t="shared" si="12"/>
        <v/>
      </c>
      <c r="L14" s="44" t="str">
        <f t="shared" si="13"/>
        <v/>
      </c>
      <c r="M14" s="42" t="str">
        <f t="shared" si="14"/>
        <v/>
      </c>
      <c r="N14" s="43" t="str">
        <f t="shared" si="15"/>
        <v/>
      </c>
      <c r="O14" s="44" t="str">
        <f t="shared" si="16"/>
        <v/>
      </c>
      <c r="P14" s="82"/>
      <c r="Q14" s="82"/>
      <c r="R14" s="82"/>
      <c r="S14" s="82"/>
      <c r="T14" s="83"/>
      <c r="U14" s="84"/>
      <c r="V14" s="84"/>
    </row>
    <row r="15" spans="1:22" x14ac:dyDescent="0.4">
      <c r="A15" s="8">
        <v>7</v>
      </c>
      <c r="B15" s="5"/>
      <c r="C15" s="45"/>
      <c r="D15" s="55"/>
      <c r="E15" s="56"/>
      <c r="F15" s="57"/>
      <c r="G15" s="21" t="str">
        <f t="shared" si="2"/>
        <v/>
      </c>
      <c r="H15" s="21" t="str">
        <f t="shared" si="3"/>
        <v/>
      </c>
      <c r="I15" s="21" t="str">
        <f t="shared" si="4"/>
        <v/>
      </c>
      <c r="J15" s="42" t="str">
        <f t="shared" si="11"/>
        <v/>
      </c>
      <c r="K15" s="43" t="str">
        <f t="shared" si="12"/>
        <v/>
      </c>
      <c r="L15" s="44" t="str">
        <f t="shared" si="13"/>
        <v/>
      </c>
      <c r="M15" s="42" t="str">
        <f t="shared" si="14"/>
        <v/>
      </c>
      <c r="N15" s="43" t="str">
        <f t="shared" si="15"/>
        <v/>
      </c>
      <c r="O15" s="44" t="str">
        <f t="shared" si="16"/>
        <v/>
      </c>
      <c r="P15" s="82"/>
      <c r="Q15" s="82"/>
      <c r="R15" s="82"/>
      <c r="S15" s="82"/>
      <c r="T15" s="83"/>
      <c r="U15" s="84"/>
      <c r="V15" s="84"/>
    </row>
    <row r="16" spans="1:22" x14ac:dyDescent="0.4">
      <c r="A16" s="8">
        <v>8</v>
      </c>
      <c r="B16" s="5"/>
      <c r="C16" s="45"/>
      <c r="D16" s="55"/>
      <c r="E16" s="56"/>
      <c r="F16" s="57"/>
      <c r="G16" s="21" t="str">
        <f t="shared" si="2"/>
        <v/>
      </c>
      <c r="H16" s="21" t="str">
        <f t="shared" si="3"/>
        <v/>
      </c>
      <c r="I16" s="21" t="str">
        <f t="shared" si="4"/>
        <v/>
      </c>
      <c r="J16" s="42" t="str">
        <f t="shared" si="11"/>
        <v/>
      </c>
      <c r="K16" s="43" t="str">
        <f t="shared" si="12"/>
        <v/>
      </c>
      <c r="L16" s="44" t="str">
        <f t="shared" si="13"/>
        <v/>
      </c>
      <c r="M16" s="42" t="str">
        <f t="shared" si="14"/>
        <v/>
      </c>
      <c r="N16" s="43" t="str">
        <f t="shared" si="15"/>
        <v/>
      </c>
      <c r="O16" s="44" t="str">
        <f t="shared" si="16"/>
        <v/>
      </c>
      <c r="P16" s="82"/>
      <c r="Q16" s="82"/>
      <c r="R16" s="82"/>
      <c r="S16" s="82"/>
      <c r="T16" s="83"/>
      <c r="U16" s="84"/>
      <c r="V16" s="84"/>
    </row>
    <row r="17" spans="1:22" x14ac:dyDescent="0.4">
      <c r="A17" s="8">
        <v>9</v>
      </c>
      <c r="B17" s="5"/>
      <c r="C17" s="45"/>
      <c r="D17" s="55"/>
      <c r="E17" s="56"/>
      <c r="F17" s="57"/>
      <c r="G17" s="21" t="str">
        <f t="shared" si="2"/>
        <v/>
      </c>
      <c r="H17" s="21" t="str">
        <f t="shared" si="3"/>
        <v/>
      </c>
      <c r="I17" s="21" t="str">
        <f t="shared" si="4"/>
        <v/>
      </c>
      <c r="J17" s="42" t="str">
        <f t="shared" si="11"/>
        <v/>
      </c>
      <c r="K17" s="43" t="str">
        <f t="shared" si="12"/>
        <v/>
      </c>
      <c r="L17" s="44" t="str">
        <f t="shared" si="13"/>
        <v/>
      </c>
      <c r="M17" s="42" t="str">
        <f t="shared" si="14"/>
        <v/>
      </c>
      <c r="N17" s="43" t="str">
        <f t="shared" si="15"/>
        <v/>
      </c>
      <c r="O17" s="44" t="str">
        <f t="shared" si="16"/>
        <v/>
      </c>
      <c r="P17" s="82"/>
      <c r="Q17" s="82"/>
      <c r="R17" s="82"/>
      <c r="S17" s="82"/>
      <c r="T17" s="83"/>
      <c r="U17" s="84"/>
      <c r="V17" s="84"/>
    </row>
    <row r="18" spans="1:22" x14ac:dyDescent="0.4">
      <c r="A18" s="8">
        <v>10</v>
      </c>
      <c r="B18" s="5"/>
      <c r="C18" s="45"/>
      <c r="D18" s="55"/>
      <c r="E18" s="56"/>
      <c r="F18" s="57"/>
      <c r="G18" s="21" t="str">
        <f t="shared" si="2"/>
        <v/>
      </c>
      <c r="H18" s="21" t="str">
        <f t="shared" si="3"/>
        <v/>
      </c>
      <c r="I18" s="21" t="str">
        <f t="shared" si="4"/>
        <v/>
      </c>
      <c r="J18" s="42" t="str">
        <f t="shared" si="11"/>
        <v/>
      </c>
      <c r="K18" s="43" t="str">
        <f t="shared" si="12"/>
        <v/>
      </c>
      <c r="L18" s="44" t="str">
        <f t="shared" si="13"/>
        <v/>
      </c>
      <c r="M18" s="42" t="str">
        <f t="shared" si="14"/>
        <v/>
      </c>
      <c r="N18" s="43" t="str">
        <f t="shared" si="15"/>
        <v/>
      </c>
      <c r="O18" s="44" t="str">
        <f t="shared" si="16"/>
        <v/>
      </c>
      <c r="P18" s="82"/>
      <c r="Q18" s="82"/>
      <c r="R18" s="82"/>
      <c r="S18" s="82"/>
      <c r="T18" s="83"/>
      <c r="U18" s="84"/>
      <c r="V18" s="84"/>
    </row>
    <row r="19" spans="1:22" x14ac:dyDescent="0.4">
      <c r="A19" s="8">
        <v>11</v>
      </c>
      <c r="B19" s="5"/>
      <c r="C19" s="45"/>
      <c r="D19" s="55"/>
      <c r="E19" s="56"/>
      <c r="F19" s="57"/>
      <c r="G19" s="21" t="str">
        <f t="shared" si="2"/>
        <v/>
      </c>
      <c r="H19" s="21" t="str">
        <f t="shared" si="3"/>
        <v/>
      </c>
      <c r="I19" s="21" t="str">
        <f t="shared" si="4"/>
        <v/>
      </c>
      <c r="J19" s="42" t="str">
        <f t="shared" si="11"/>
        <v/>
      </c>
      <c r="K19" s="43" t="str">
        <f t="shared" si="12"/>
        <v/>
      </c>
      <c r="L19" s="44" t="str">
        <f t="shared" si="13"/>
        <v/>
      </c>
      <c r="M19" s="42" t="str">
        <f t="shared" si="14"/>
        <v/>
      </c>
      <c r="N19" s="43" t="str">
        <f t="shared" si="15"/>
        <v/>
      </c>
      <c r="O19" s="44" t="str">
        <f t="shared" si="16"/>
        <v/>
      </c>
      <c r="P19" s="82"/>
      <c r="Q19" s="82"/>
      <c r="R19" s="82"/>
      <c r="S19" s="82"/>
      <c r="T19" s="83"/>
      <c r="U19" s="84"/>
      <c r="V19" s="84"/>
    </row>
    <row r="20" spans="1:22" x14ac:dyDescent="0.4">
      <c r="A20" s="8">
        <v>12</v>
      </c>
      <c r="B20" s="5"/>
      <c r="C20" s="45"/>
      <c r="D20" s="55"/>
      <c r="E20" s="56"/>
      <c r="F20" s="57"/>
      <c r="G20" s="21" t="str">
        <f t="shared" si="2"/>
        <v/>
      </c>
      <c r="H20" s="21" t="str">
        <f t="shared" si="3"/>
        <v/>
      </c>
      <c r="I20" s="21" t="str">
        <f t="shared" si="4"/>
        <v/>
      </c>
      <c r="J20" s="42" t="str">
        <f t="shared" si="11"/>
        <v/>
      </c>
      <c r="K20" s="43" t="str">
        <f t="shared" si="12"/>
        <v/>
      </c>
      <c r="L20" s="44" t="str">
        <f t="shared" si="13"/>
        <v/>
      </c>
      <c r="M20" s="42" t="str">
        <f t="shared" si="14"/>
        <v/>
      </c>
      <c r="N20" s="43" t="str">
        <f t="shared" si="15"/>
        <v/>
      </c>
      <c r="O20" s="44" t="str">
        <f t="shared" si="16"/>
        <v/>
      </c>
      <c r="P20" s="82"/>
      <c r="Q20" s="82"/>
      <c r="R20" s="82"/>
      <c r="S20" s="82"/>
      <c r="T20" s="83"/>
      <c r="U20" s="84"/>
      <c r="V20" s="84"/>
    </row>
    <row r="21" spans="1:22" x14ac:dyDescent="0.4">
      <c r="A21" s="8">
        <v>13</v>
      </c>
      <c r="B21" s="5"/>
      <c r="C21" s="45"/>
      <c r="D21" s="55"/>
      <c r="E21" s="56"/>
      <c r="F21" s="57"/>
      <c r="G21" s="21" t="str">
        <f t="shared" si="2"/>
        <v/>
      </c>
      <c r="H21" s="21" t="str">
        <f t="shared" si="3"/>
        <v/>
      </c>
      <c r="I21" s="21" t="str">
        <f t="shared" si="4"/>
        <v/>
      </c>
      <c r="J21" s="42" t="str">
        <f t="shared" si="11"/>
        <v/>
      </c>
      <c r="K21" s="43" t="str">
        <f t="shared" si="12"/>
        <v/>
      </c>
      <c r="L21" s="44" t="str">
        <f t="shared" si="13"/>
        <v/>
      </c>
      <c r="M21" s="42" t="str">
        <f t="shared" si="14"/>
        <v/>
      </c>
      <c r="N21" s="43" t="str">
        <f t="shared" si="15"/>
        <v/>
      </c>
      <c r="O21" s="44" t="str">
        <f t="shared" si="16"/>
        <v/>
      </c>
      <c r="P21" s="82"/>
      <c r="Q21" s="82"/>
      <c r="R21" s="82"/>
      <c r="S21" s="82"/>
      <c r="T21" s="83"/>
      <c r="U21" s="84"/>
      <c r="V21" s="84"/>
    </row>
    <row r="22" spans="1:22" x14ac:dyDescent="0.4">
      <c r="A22" s="8">
        <v>14</v>
      </c>
      <c r="B22" s="5"/>
      <c r="C22" s="45"/>
      <c r="D22" s="55"/>
      <c r="E22" s="56"/>
      <c r="F22" s="57"/>
      <c r="G22" s="21" t="str">
        <f t="shared" si="2"/>
        <v/>
      </c>
      <c r="H22" s="21" t="str">
        <f t="shared" si="3"/>
        <v/>
      </c>
      <c r="I22" s="21" t="str">
        <f t="shared" si="4"/>
        <v/>
      </c>
      <c r="J22" s="42" t="str">
        <f t="shared" si="11"/>
        <v/>
      </c>
      <c r="K22" s="43" t="str">
        <f t="shared" si="12"/>
        <v/>
      </c>
      <c r="L22" s="44" t="str">
        <f t="shared" si="13"/>
        <v/>
      </c>
      <c r="M22" s="42" t="str">
        <f t="shared" si="14"/>
        <v/>
      </c>
      <c r="N22" s="43" t="str">
        <f t="shared" si="15"/>
        <v/>
      </c>
      <c r="O22" s="44" t="str">
        <f t="shared" si="16"/>
        <v/>
      </c>
      <c r="P22" s="82"/>
      <c r="Q22" s="82"/>
      <c r="R22" s="82"/>
      <c r="S22" s="82"/>
      <c r="T22" s="83"/>
      <c r="U22" s="84"/>
      <c r="V22" s="84"/>
    </row>
    <row r="23" spans="1:22" x14ac:dyDescent="0.4">
      <c r="A23" s="8">
        <v>15</v>
      </c>
      <c r="B23" s="5"/>
      <c r="C23" s="45"/>
      <c r="D23" s="55"/>
      <c r="E23" s="56"/>
      <c r="F23" s="78"/>
      <c r="G23" s="21" t="str">
        <f t="shared" si="2"/>
        <v/>
      </c>
      <c r="H23" s="21" t="str">
        <f t="shared" si="3"/>
        <v/>
      </c>
      <c r="I23" s="21" t="str">
        <f t="shared" si="4"/>
        <v/>
      </c>
      <c r="J23" s="42" t="str">
        <f t="shared" si="11"/>
        <v/>
      </c>
      <c r="K23" s="43" t="str">
        <f t="shared" si="12"/>
        <v/>
      </c>
      <c r="L23" s="44" t="str">
        <f t="shared" si="13"/>
        <v/>
      </c>
      <c r="M23" s="42" t="str">
        <f t="shared" si="14"/>
        <v/>
      </c>
      <c r="N23" s="43" t="str">
        <f t="shared" si="15"/>
        <v/>
      </c>
      <c r="O23" s="44" t="str">
        <f t="shared" si="16"/>
        <v/>
      </c>
      <c r="P23" s="82"/>
      <c r="Q23" s="82"/>
      <c r="R23" s="82"/>
      <c r="S23" s="82"/>
      <c r="T23" s="83"/>
      <c r="U23" s="84"/>
      <c r="V23" s="84"/>
    </row>
    <row r="24" spans="1:22" x14ac:dyDescent="0.4">
      <c r="A24" s="8">
        <v>16</v>
      </c>
      <c r="B24" s="5"/>
      <c r="C24" s="45"/>
      <c r="D24" s="55"/>
      <c r="E24" s="56"/>
      <c r="F24" s="57"/>
      <c r="G24" s="21" t="str">
        <f t="shared" si="2"/>
        <v/>
      </c>
      <c r="H24" s="21" t="str">
        <f t="shared" si="3"/>
        <v/>
      </c>
      <c r="I24" s="21" t="str">
        <f t="shared" si="4"/>
        <v/>
      </c>
      <c r="J24" s="42" t="str">
        <f t="shared" si="11"/>
        <v/>
      </c>
      <c r="K24" s="43" t="str">
        <f t="shared" si="12"/>
        <v/>
      </c>
      <c r="L24" s="44" t="str">
        <f t="shared" si="13"/>
        <v/>
      </c>
      <c r="M24" s="42" t="str">
        <f t="shared" si="14"/>
        <v/>
      </c>
      <c r="N24" s="43" t="str">
        <f t="shared" si="15"/>
        <v/>
      </c>
      <c r="O24" s="44" t="str">
        <f t="shared" si="16"/>
        <v/>
      </c>
      <c r="P24" s="82"/>
      <c r="Q24" s="82"/>
      <c r="R24" s="82"/>
      <c r="S24" s="82"/>
      <c r="T24" s="83"/>
      <c r="U24" s="84"/>
      <c r="V24" s="84"/>
    </row>
    <row r="25" spans="1:22" x14ac:dyDescent="0.4">
      <c r="A25" s="8">
        <v>17</v>
      </c>
      <c r="B25" s="5"/>
      <c r="C25" s="45"/>
      <c r="D25" s="55"/>
      <c r="E25" s="56"/>
      <c r="F25" s="57"/>
      <c r="G25" s="21" t="str">
        <f t="shared" si="2"/>
        <v/>
      </c>
      <c r="H25" s="21" t="str">
        <f t="shared" si="3"/>
        <v/>
      </c>
      <c r="I25" s="21" t="str">
        <f t="shared" si="4"/>
        <v/>
      </c>
      <c r="J25" s="42" t="str">
        <f t="shared" si="11"/>
        <v/>
      </c>
      <c r="K25" s="43" t="str">
        <f t="shared" si="12"/>
        <v/>
      </c>
      <c r="L25" s="44" t="str">
        <f t="shared" si="13"/>
        <v/>
      </c>
      <c r="M25" s="42" t="str">
        <f t="shared" si="14"/>
        <v/>
      </c>
      <c r="N25" s="43" t="str">
        <f t="shared" si="15"/>
        <v/>
      </c>
      <c r="O25" s="44" t="str">
        <f t="shared" si="16"/>
        <v/>
      </c>
      <c r="P25" s="82"/>
      <c r="Q25" s="82"/>
      <c r="R25" s="82"/>
      <c r="S25" s="82"/>
      <c r="T25" s="83"/>
      <c r="U25" s="84"/>
      <c r="V25" s="84"/>
    </row>
    <row r="26" spans="1:22" x14ac:dyDescent="0.4">
      <c r="A26" s="8">
        <v>18</v>
      </c>
      <c r="B26" s="5"/>
      <c r="C26" s="45"/>
      <c r="D26" s="55"/>
      <c r="E26" s="56"/>
      <c r="F26" s="57"/>
      <c r="G26" s="21" t="str">
        <f t="shared" si="2"/>
        <v/>
      </c>
      <c r="H26" s="21" t="str">
        <f t="shared" si="3"/>
        <v/>
      </c>
      <c r="I26" s="21" t="str">
        <f t="shared" si="4"/>
        <v/>
      </c>
      <c r="J26" s="42" t="str">
        <f t="shared" si="11"/>
        <v/>
      </c>
      <c r="K26" s="43" t="str">
        <f t="shared" si="12"/>
        <v/>
      </c>
      <c r="L26" s="44" t="str">
        <f t="shared" si="13"/>
        <v/>
      </c>
      <c r="M26" s="42" t="str">
        <f t="shared" si="14"/>
        <v/>
      </c>
      <c r="N26" s="43" t="str">
        <f t="shared" si="15"/>
        <v/>
      </c>
      <c r="O26" s="44" t="str">
        <f t="shared" si="16"/>
        <v/>
      </c>
      <c r="P26" s="82"/>
      <c r="Q26" s="82"/>
      <c r="R26" s="82"/>
      <c r="S26" s="82"/>
      <c r="T26" s="83"/>
      <c r="U26" s="84"/>
      <c r="V26" s="84"/>
    </row>
    <row r="27" spans="1:22" x14ac:dyDescent="0.4">
      <c r="A27" s="8">
        <v>19</v>
      </c>
      <c r="B27" s="5"/>
      <c r="C27" s="45"/>
      <c r="D27" s="55"/>
      <c r="E27" s="56"/>
      <c r="F27" s="57"/>
      <c r="G27" s="21" t="str">
        <f t="shared" si="2"/>
        <v/>
      </c>
      <c r="H27" s="21" t="str">
        <f t="shared" si="3"/>
        <v/>
      </c>
      <c r="I27" s="21" t="str">
        <f t="shared" si="4"/>
        <v/>
      </c>
      <c r="J27" s="42" t="str">
        <f t="shared" si="11"/>
        <v/>
      </c>
      <c r="K27" s="43" t="str">
        <f t="shared" si="12"/>
        <v/>
      </c>
      <c r="L27" s="44" t="str">
        <f t="shared" si="13"/>
        <v/>
      </c>
      <c r="M27" s="42" t="str">
        <f t="shared" si="14"/>
        <v/>
      </c>
      <c r="N27" s="43" t="str">
        <f t="shared" si="15"/>
        <v/>
      </c>
      <c r="O27" s="44" t="str">
        <f t="shared" si="16"/>
        <v/>
      </c>
      <c r="P27" s="82"/>
      <c r="Q27" s="82"/>
      <c r="R27" s="82"/>
      <c r="S27" s="82"/>
      <c r="T27" s="83"/>
      <c r="U27" s="84"/>
      <c r="V27" s="84"/>
    </row>
    <row r="28" spans="1:22" x14ac:dyDescent="0.4">
      <c r="A28" s="8">
        <v>20</v>
      </c>
      <c r="B28" s="5"/>
      <c r="C28" s="45"/>
      <c r="D28" s="55"/>
      <c r="E28" s="56"/>
      <c r="F28" s="57"/>
      <c r="G28" s="21" t="str">
        <f t="shared" si="2"/>
        <v/>
      </c>
      <c r="H28" s="21" t="str">
        <f t="shared" si="3"/>
        <v/>
      </c>
      <c r="I28" s="21" t="str">
        <f t="shared" si="4"/>
        <v/>
      </c>
      <c r="J28" s="42" t="str">
        <f t="shared" si="11"/>
        <v/>
      </c>
      <c r="K28" s="43" t="str">
        <f t="shared" si="12"/>
        <v/>
      </c>
      <c r="L28" s="44" t="str">
        <f t="shared" si="13"/>
        <v/>
      </c>
      <c r="M28" s="42" t="str">
        <f t="shared" si="14"/>
        <v/>
      </c>
      <c r="N28" s="43" t="str">
        <f t="shared" si="15"/>
        <v/>
      </c>
      <c r="O28" s="44" t="str">
        <f t="shared" si="16"/>
        <v/>
      </c>
      <c r="P28" s="82"/>
      <c r="Q28" s="82"/>
      <c r="R28" s="82"/>
      <c r="S28" s="82"/>
      <c r="T28" s="83"/>
      <c r="U28" s="84"/>
      <c r="V28" s="84"/>
    </row>
    <row r="29" spans="1:22" x14ac:dyDescent="0.4">
      <c r="A29" s="8">
        <v>21</v>
      </c>
      <c r="B29" s="5"/>
      <c r="C29" s="45"/>
      <c r="D29" s="55"/>
      <c r="E29" s="56"/>
      <c r="F29" s="78"/>
      <c r="G29" s="21" t="str">
        <f t="shared" si="2"/>
        <v/>
      </c>
      <c r="H29" s="21" t="str">
        <f t="shared" si="3"/>
        <v/>
      </c>
      <c r="I29" s="21" t="str">
        <f t="shared" si="4"/>
        <v/>
      </c>
      <c r="J29" s="42" t="str">
        <f t="shared" si="11"/>
        <v/>
      </c>
      <c r="K29" s="43" t="str">
        <f t="shared" si="12"/>
        <v/>
      </c>
      <c r="L29" s="44" t="str">
        <f t="shared" si="13"/>
        <v/>
      </c>
      <c r="M29" s="42" t="str">
        <f t="shared" si="14"/>
        <v/>
      </c>
      <c r="N29" s="43" t="str">
        <f t="shared" si="15"/>
        <v/>
      </c>
      <c r="O29" s="44" t="str">
        <f t="shared" si="16"/>
        <v/>
      </c>
      <c r="P29" s="82"/>
      <c r="Q29" s="82"/>
      <c r="R29" s="82"/>
      <c r="S29" s="82"/>
      <c r="T29" s="83"/>
      <c r="U29" s="84"/>
      <c r="V29" s="84"/>
    </row>
    <row r="30" spans="1:22" x14ac:dyDescent="0.4">
      <c r="A30" s="8">
        <v>22</v>
      </c>
      <c r="B30" s="5"/>
      <c r="C30" s="45"/>
      <c r="D30" s="55"/>
      <c r="E30" s="56"/>
      <c r="F30" s="78"/>
      <c r="G30" s="21" t="str">
        <f t="shared" si="2"/>
        <v/>
      </c>
      <c r="H30" s="21" t="str">
        <f t="shared" si="3"/>
        <v/>
      </c>
      <c r="I30" s="21" t="str">
        <f t="shared" si="4"/>
        <v/>
      </c>
      <c r="J30" s="42" t="str">
        <f t="shared" si="11"/>
        <v/>
      </c>
      <c r="K30" s="43" t="str">
        <f t="shared" si="12"/>
        <v/>
      </c>
      <c r="L30" s="44" t="str">
        <f t="shared" si="13"/>
        <v/>
      </c>
      <c r="M30" s="42" t="str">
        <f t="shared" si="14"/>
        <v/>
      </c>
      <c r="N30" s="43" t="str">
        <f t="shared" si="15"/>
        <v/>
      </c>
      <c r="O30" s="44" t="str">
        <f t="shared" si="16"/>
        <v/>
      </c>
      <c r="P30" s="82"/>
      <c r="Q30" s="82"/>
      <c r="R30" s="82"/>
      <c r="S30" s="82"/>
      <c r="T30" s="83"/>
      <c r="U30" s="84"/>
      <c r="V30" s="84"/>
    </row>
    <row r="31" spans="1:22" x14ac:dyDescent="0.4">
      <c r="A31" s="8">
        <v>23</v>
      </c>
      <c r="B31" s="5"/>
      <c r="C31" s="45"/>
      <c r="D31" s="55"/>
      <c r="E31" s="56"/>
      <c r="F31" s="57"/>
      <c r="G31" s="21" t="str">
        <f t="shared" si="2"/>
        <v/>
      </c>
      <c r="H31" s="21" t="str">
        <f t="shared" si="3"/>
        <v/>
      </c>
      <c r="I31" s="21" t="str">
        <f t="shared" si="4"/>
        <v/>
      </c>
      <c r="J31" s="42" t="str">
        <f t="shared" si="11"/>
        <v/>
      </c>
      <c r="K31" s="43" t="str">
        <f t="shared" si="12"/>
        <v/>
      </c>
      <c r="L31" s="44" t="str">
        <f t="shared" si="13"/>
        <v/>
      </c>
      <c r="M31" s="42" t="str">
        <f t="shared" si="14"/>
        <v/>
      </c>
      <c r="N31" s="43" t="str">
        <f t="shared" si="15"/>
        <v/>
      </c>
      <c r="O31" s="44" t="str">
        <f t="shared" si="16"/>
        <v/>
      </c>
      <c r="P31" s="82"/>
      <c r="Q31" s="82"/>
      <c r="R31" s="82"/>
      <c r="S31" s="82"/>
      <c r="T31" s="83"/>
      <c r="U31" s="84"/>
      <c r="V31" s="84"/>
    </row>
    <row r="32" spans="1:22" x14ac:dyDescent="0.4">
      <c r="A32" s="8">
        <v>24</v>
      </c>
      <c r="B32" s="5"/>
      <c r="C32" s="45"/>
      <c r="D32" s="55"/>
      <c r="E32" s="56"/>
      <c r="F32" s="57"/>
      <c r="G32" s="21" t="str">
        <f t="shared" si="2"/>
        <v/>
      </c>
      <c r="H32" s="21" t="str">
        <f t="shared" si="3"/>
        <v/>
      </c>
      <c r="I32" s="21" t="str">
        <f t="shared" si="4"/>
        <v/>
      </c>
      <c r="J32" s="42" t="str">
        <f t="shared" si="11"/>
        <v/>
      </c>
      <c r="K32" s="43" t="str">
        <f t="shared" si="12"/>
        <v/>
      </c>
      <c r="L32" s="44" t="str">
        <f t="shared" si="13"/>
        <v/>
      </c>
      <c r="M32" s="42" t="str">
        <f t="shared" si="14"/>
        <v/>
      </c>
      <c r="N32" s="43" t="str">
        <f t="shared" si="15"/>
        <v/>
      </c>
      <c r="O32" s="44" t="str">
        <f t="shared" si="16"/>
        <v/>
      </c>
      <c r="P32" s="82"/>
      <c r="Q32" s="82"/>
      <c r="R32" s="82"/>
      <c r="S32" s="82"/>
      <c r="T32" s="83"/>
      <c r="U32" s="84"/>
      <c r="V32" s="84"/>
    </row>
    <row r="33" spans="1:22" x14ac:dyDescent="0.4">
      <c r="A33" s="8">
        <v>25</v>
      </c>
      <c r="B33" s="5"/>
      <c r="C33" s="45"/>
      <c r="D33" s="55"/>
      <c r="E33" s="56"/>
      <c r="F33" s="57"/>
      <c r="G33" s="21" t="str">
        <f t="shared" si="2"/>
        <v/>
      </c>
      <c r="H33" s="21" t="str">
        <f t="shared" si="3"/>
        <v/>
      </c>
      <c r="I33" s="21" t="str">
        <f t="shared" si="4"/>
        <v/>
      </c>
      <c r="J33" s="42" t="str">
        <f t="shared" si="11"/>
        <v/>
      </c>
      <c r="K33" s="43" t="str">
        <f t="shared" si="12"/>
        <v/>
      </c>
      <c r="L33" s="44" t="str">
        <f t="shared" si="13"/>
        <v/>
      </c>
      <c r="M33" s="42" t="str">
        <f t="shared" si="14"/>
        <v/>
      </c>
      <c r="N33" s="43" t="str">
        <f t="shared" si="15"/>
        <v/>
      </c>
      <c r="O33" s="44" t="str">
        <f t="shared" si="16"/>
        <v/>
      </c>
      <c r="P33" s="82"/>
      <c r="Q33" s="82"/>
      <c r="R33" s="82"/>
      <c r="S33" s="82"/>
      <c r="T33" s="83"/>
      <c r="U33" s="84"/>
      <c r="V33" s="84"/>
    </row>
    <row r="34" spans="1:22" x14ac:dyDescent="0.4">
      <c r="A34" s="8">
        <v>26</v>
      </c>
      <c r="B34" s="5"/>
      <c r="C34" s="45"/>
      <c r="D34" s="55"/>
      <c r="E34" s="56"/>
      <c r="F34" s="78"/>
      <c r="G34" s="21" t="str">
        <f t="shared" si="2"/>
        <v/>
      </c>
      <c r="H34" s="21" t="str">
        <f t="shared" si="3"/>
        <v/>
      </c>
      <c r="I34" s="21" t="str">
        <f t="shared" si="4"/>
        <v/>
      </c>
      <c r="J34" s="42" t="str">
        <f t="shared" si="11"/>
        <v/>
      </c>
      <c r="K34" s="43" t="str">
        <f t="shared" si="12"/>
        <v/>
      </c>
      <c r="L34" s="44" t="str">
        <f t="shared" si="13"/>
        <v/>
      </c>
      <c r="M34" s="42" t="str">
        <f t="shared" si="14"/>
        <v/>
      </c>
      <c r="N34" s="43" t="str">
        <f t="shared" si="15"/>
        <v/>
      </c>
      <c r="O34" s="44" t="str">
        <f t="shared" si="16"/>
        <v/>
      </c>
      <c r="P34" s="82"/>
      <c r="Q34" s="82"/>
      <c r="R34" s="82"/>
      <c r="S34" s="82"/>
      <c r="T34" s="83"/>
      <c r="U34" s="84"/>
      <c r="V34" s="84"/>
    </row>
    <row r="35" spans="1:22" x14ac:dyDescent="0.4">
      <c r="A35" s="8">
        <v>27</v>
      </c>
      <c r="B35" s="5"/>
      <c r="C35" s="45"/>
      <c r="D35" s="55"/>
      <c r="E35" s="56"/>
      <c r="F35" s="78"/>
      <c r="G35" s="21" t="str">
        <f t="shared" si="2"/>
        <v/>
      </c>
      <c r="H35" s="21" t="str">
        <f t="shared" si="3"/>
        <v/>
      </c>
      <c r="I35" s="21" t="str">
        <f t="shared" si="4"/>
        <v/>
      </c>
      <c r="J35" s="42" t="str">
        <f t="shared" si="11"/>
        <v/>
      </c>
      <c r="K35" s="43" t="str">
        <f t="shared" si="12"/>
        <v/>
      </c>
      <c r="L35" s="44" t="str">
        <f t="shared" si="13"/>
        <v/>
      </c>
      <c r="M35" s="42" t="str">
        <f t="shared" si="14"/>
        <v/>
      </c>
      <c r="N35" s="43" t="str">
        <f t="shared" si="15"/>
        <v/>
      </c>
      <c r="O35" s="44" t="str">
        <f t="shared" si="16"/>
        <v/>
      </c>
      <c r="P35" s="82"/>
      <c r="Q35" s="82"/>
      <c r="R35" s="82"/>
      <c r="S35" s="82"/>
      <c r="T35" s="83"/>
      <c r="U35" s="84"/>
      <c r="V35" s="84"/>
    </row>
    <row r="36" spans="1:22" x14ac:dyDescent="0.4">
      <c r="A36" s="8">
        <v>28</v>
      </c>
      <c r="B36" s="5"/>
      <c r="C36" s="45"/>
      <c r="D36" s="55"/>
      <c r="E36" s="56"/>
      <c r="F36" s="57"/>
      <c r="G36" s="21" t="str">
        <f t="shared" si="2"/>
        <v/>
      </c>
      <c r="H36" s="21" t="str">
        <f t="shared" si="3"/>
        <v/>
      </c>
      <c r="I36" s="21" t="str">
        <f t="shared" si="4"/>
        <v/>
      </c>
      <c r="J36" s="42" t="str">
        <f t="shared" si="11"/>
        <v/>
      </c>
      <c r="K36" s="43" t="str">
        <f t="shared" si="12"/>
        <v/>
      </c>
      <c r="L36" s="44" t="str">
        <f t="shared" si="13"/>
        <v/>
      </c>
      <c r="M36" s="42" t="str">
        <f t="shared" si="14"/>
        <v/>
      </c>
      <c r="N36" s="43" t="str">
        <f t="shared" si="15"/>
        <v/>
      </c>
      <c r="O36" s="44" t="str">
        <f t="shared" si="16"/>
        <v/>
      </c>
      <c r="P36" s="82"/>
      <c r="Q36" s="82"/>
      <c r="R36" s="82"/>
      <c r="S36" s="82"/>
      <c r="T36" s="83"/>
      <c r="U36" s="84"/>
      <c r="V36" s="84"/>
    </row>
    <row r="37" spans="1:22" x14ac:dyDescent="0.4">
      <c r="A37" s="8">
        <v>29</v>
      </c>
      <c r="B37" s="5"/>
      <c r="C37" s="45"/>
      <c r="D37" s="55"/>
      <c r="E37" s="56"/>
      <c r="F37" s="57"/>
      <c r="G37" s="21" t="str">
        <f t="shared" si="2"/>
        <v/>
      </c>
      <c r="H37" s="21" t="str">
        <f t="shared" si="3"/>
        <v/>
      </c>
      <c r="I37" s="21" t="str">
        <f t="shared" si="4"/>
        <v/>
      </c>
      <c r="J37" s="42" t="str">
        <f t="shared" si="11"/>
        <v/>
      </c>
      <c r="K37" s="43" t="str">
        <f t="shared" si="12"/>
        <v/>
      </c>
      <c r="L37" s="44" t="str">
        <f t="shared" si="13"/>
        <v/>
      </c>
      <c r="M37" s="42" t="str">
        <f t="shared" si="14"/>
        <v/>
      </c>
      <c r="N37" s="43" t="str">
        <f t="shared" si="15"/>
        <v/>
      </c>
      <c r="O37" s="44" t="str">
        <f t="shared" si="16"/>
        <v/>
      </c>
      <c r="P37" s="82"/>
      <c r="Q37" s="82"/>
      <c r="R37" s="82"/>
      <c r="S37" s="82"/>
      <c r="T37" s="83"/>
      <c r="U37" s="84"/>
      <c r="V37" s="84"/>
    </row>
    <row r="38" spans="1:22" x14ac:dyDescent="0.4">
      <c r="A38" s="8">
        <v>30</v>
      </c>
      <c r="B38" s="5"/>
      <c r="C38" s="45"/>
      <c r="D38" s="55"/>
      <c r="E38" s="56"/>
      <c r="F38" s="57"/>
      <c r="G38" s="21" t="str">
        <f t="shared" si="2"/>
        <v/>
      </c>
      <c r="H38" s="21" t="str">
        <f t="shared" si="3"/>
        <v/>
      </c>
      <c r="I38" s="21" t="str">
        <f t="shared" si="4"/>
        <v/>
      </c>
      <c r="J38" s="42" t="str">
        <f t="shared" si="11"/>
        <v/>
      </c>
      <c r="K38" s="43" t="str">
        <f t="shared" si="12"/>
        <v/>
      </c>
      <c r="L38" s="44" t="str">
        <f t="shared" si="13"/>
        <v/>
      </c>
      <c r="M38" s="42" t="str">
        <f t="shared" si="14"/>
        <v/>
      </c>
      <c r="N38" s="43" t="str">
        <f t="shared" si="15"/>
        <v/>
      </c>
      <c r="O38" s="44" t="str">
        <f t="shared" si="16"/>
        <v/>
      </c>
      <c r="P38" s="82"/>
      <c r="Q38" s="82"/>
      <c r="R38" s="82"/>
      <c r="S38" s="82"/>
      <c r="T38" s="83"/>
      <c r="U38" s="84"/>
      <c r="V38" s="84"/>
    </row>
    <row r="39" spans="1:22" x14ac:dyDescent="0.4">
      <c r="A39" s="8">
        <v>31</v>
      </c>
      <c r="B39" s="5"/>
      <c r="C39" s="45"/>
      <c r="D39" s="55"/>
      <c r="E39" s="58"/>
      <c r="F39" s="57"/>
      <c r="G39" s="21" t="str">
        <f t="shared" si="2"/>
        <v/>
      </c>
      <c r="H39" s="21" t="str">
        <f t="shared" si="3"/>
        <v/>
      </c>
      <c r="I39" s="21" t="str">
        <f t="shared" si="4"/>
        <v/>
      </c>
      <c r="J39" s="42" t="str">
        <f t="shared" si="11"/>
        <v/>
      </c>
      <c r="K39" s="43" t="str">
        <f t="shared" si="12"/>
        <v/>
      </c>
      <c r="L39" s="44" t="str">
        <f t="shared" si="13"/>
        <v/>
      </c>
      <c r="M39" s="42" t="str">
        <f t="shared" si="14"/>
        <v/>
      </c>
      <c r="N39" s="43" t="str">
        <f t="shared" si="15"/>
        <v/>
      </c>
      <c r="O39" s="44" t="str">
        <f t="shared" si="16"/>
        <v/>
      </c>
      <c r="P39" s="82"/>
      <c r="Q39" s="82"/>
      <c r="R39" s="82"/>
      <c r="S39" s="82"/>
      <c r="T39" s="83"/>
      <c r="U39" s="84"/>
      <c r="V39" s="84"/>
    </row>
    <row r="40" spans="1:22" x14ac:dyDescent="0.4">
      <c r="A40" s="8">
        <v>32</v>
      </c>
      <c r="B40" s="5"/>
      <c r="C40" s="45"/>
      <c r="D40" s="55"/>
      <c r="E40" s="58"/>
      <c r="F40" s="57"/>
      <c r="G40" s="21" t="str">
        <f t="shared" si="2"/>
        <v/>
      </c>
      <c r="H40" s="21" t="str">
        <f t="shared" si="3"/>
        <v/>
      </c>
      <c r="I40" s="21" t="str">
        <f t="shared" si="4"/>
        <v/>
      </c>
      <c r="J40" s="42" t="str">
        <f t="shared" si="11"/>
        <v/>
      </c>
      <c r="K40" s="43" t="str">
        <f t="shared" si="12"/>
        <v/>
      </c>
      <c r="L40" s="44" t="str">
        <f t="shared" si="13"/>
        <v/>
      </c>
      <c r="M40" s="42" t="str">
        <f t="shared" si="14"/>
        <v/>
      </c>
      <c r="N40" s="43" t="str">
        <f t="shared" si="15"/>
        <v/>
      </c>
      <c r="O40" s="44" t="str">
        <f t="shared" si="16"/>
        <v/>
      </c>
      <c r="P40" s="82"/>
      <c r="Q40" s="82"/>
      <c r="R40" s="82"/>
      <c r="S40" s="82"/>
      <c r="T40" s="83"/>
      <c r="U40" s="84"/>
      <c r="V40" s="84"/>
    </row>
    <row r="41" spans="1:22" x14ac:dyDescent="0.4">
      <c r="A41" s="8">
        <v>33</v>
      </c>
      <c r="B41" s="5"/>
      <c r="C41" s="45"/>
      <c r="D41" s="55"/>
      <c r="E41" s="58"/>
      <c r="F41" s="78"/>
      <c r="G41" s="21" t="str">
        <f t="shared" si="2"/>
        <v/>
      </c>
      <c r="H41" s="21" t="str">
        <f t="shared" si="3"/>
        <v/>
      </c>
      <c r="I41" s="21" t="str">
        <f t="shared" si="4"/>
        <v/>
      </c>
      <c r="J41" s="42" t="str">
        <f t="shared" si="11"/>
        <v/>
      </c>
      <c r="K41" s="43" t="str">
        <f t="shared" si="12"/>
        <v/>
      </c>
      <c r="L41" s="44" t="str">
        <f t="shared" si="13"/>
        <v/>
      </c>
      <c r="M41" s="42" t="str">
        <f t="shared" si="14"/>
        <v/>
      </c>
      <c r="N41" s="43" t="str">
        <f t="shared" si="15"/>
        <v/>
      </c>
      <c r="O41" s="44" t="str">
        <f t="shared" si="16"/>
        <v/>
      </c>
      <c r="P41" s="82"/>
      <c r="Q41" s="82"/>
      <c r="R41" s="82"/>
      <c r="S41" s="82"/>
      <c r="T41" s="83"/>
      <c r="U41" s="84"/>
      <c r="V41" s="84"/>
    </row>
    <row r="42" spans="1:22" x14ac:dyDescent="0.4">
      <c r="A42" s="8">
        <v>34</v>
      </c>
      <c r="B42" s="5"/>
      <c r="C42" s="45"/>
      <c r="D42" s="55"/>
      <c r="E42" s="58"/>
      <c r="F42" s="78"/>
      <c r="G42" s="21" t="str">
        <f t="shared" si="2"/>
        <v/>
      </c>
      <c r="H42" s="21" t="str">
        <f t="shared" si="3"/>
        <v/>
      </c>
      <c r="I42" s="21" t="str">
        <f t="shared" si="4"/>
        <v/>
      </c>
      <c r="J42" s="42" t="str">
        <f t="shared" si="11"/>
        <v/>
      </c>
      <c r="K42" s="43" t="str">
        <f t="shared" si="12"/>
        <v/>
      </c>
      <c r="L42" s="44" t="str">
        <f t="shared" si="13"/>
        <v/>
      </c>
      <c r="M42" s="42" t="str">
        <f>IF(D42="","",J42*D42)</f>
        <v/>
      </c>
      <c r="N42" s="43" t="str">
        <f t="shared" si="15"/>
        <v/>
      </c>
      <c r="O42" s="44" t="str">
        <f t="shared" si="16"/>
        <v/>
      </c>
      <c r="P42" s="82"/>
      <c r="Q42" s="82"/>
      <c r="R42" s="82"/>
      <c r="S42" s="82"/>
      <c r="T42" s="83"/>
      <c r="U42" s="84"/>
      <c r="V42" s="84"/>
    </row>
    <row r="43" spans="1:22" x14ac:dyDescent="0.4">
      <c r="A43" s="3">
        <v>35</v>
      </c>
      <c r="B43" s="5"/>
      <c r="C43" s="45"/>
      <c r="D43" s="55"/>
      <c r="E43" s="58"/>
      <c r="F43" s="57"/>
      <c r="G43" s="21" t="str">
        <f>IF(D43="","",G42+M43)</f>
        <v/>
      </c>
      <c r="H43" s="21" t="str">
        <f t="shared" ref="H43:I43" si="17">IF(E43="","",H42+N43)</f>
        <v/>
      </c>
      <c r="I43" s="21" t="str">
        <f t="shared" si="17"/>
        <v/>
      </c>
      <c r="J43" s="42" t="str">
        <f t="shared" si="11"/>
        <v/>
      </c>
      <c r="K43" s="43" t="str">
        <f t="shared" si="12"/>
        <v/>
      </c>
      <c r="L43" s="44" t="str">
        <f t="shared" si="13"/>
        <v/>
      </c>
      <c r="M43" s="42" t="str">
        <f t="shared" si="14"/>
        <v/>
      </c>
      <c r="N43" s="43" t="str">
        <f t="shared" si="15"/>
        <v/>
      </c>
      <c r="O43" s="44" t="str">
        <f t="shared" si="16"/>
        <v/>
      </c>
      <c r="P43" s="82"/>
      <c r="Q43" s="82"/>
      <c r="R43" s="82"/>
      <c r="S43" s="82"/>
      <c r="T43" s="83"/>
      <c r="U43" s="84"/>
      <c r="V43" s="84"/>
    </row>
    <row r="44" spans="1:22" x14ac:dyDescent="0.4">
      <c r="A44" s="8">
        <v>36</v>
      </c>
      <c r="B44" s="5"/>
      <c r="C44" s="45"/>
      <c r="D44" s="55"/>
      <c r="E44" s="58"/>
      <c r="F44" s="57"/>
      <c r="G44" s="21" t="str">
        <f t="shared" ref="G44:G58" si="18">IF(D44="","",G43+M44)</f>
        <v/>
      </c>
      <c r="H44" s="21" t="str">
        <f t="shared" ref="H44:H58" si="19">IF(E44="","",H43+N44)</f>
        <v/>
      </c>
      <c r="I44" s="21" t="str">
        <f t="shared" ref="I44:I58" si="20">IF(F44="","",I43+O44)</f>
        <v/>
      </c>
      <c r="J44" s="42" t="str">
        <f>IF(G43="","",G43*0.03)</f>
        <v/>
      </c>
      <c r="K44" s="43" t="str">
        <f t="shared" si="12"/>
        <v/>
      </c>
      <c r="L44" s="44" t="str">
        <f t="shared" si="13"/>
        <v/>
      </c>
      <c r="M44" s="42" t="str">
        <f>IF(D44="","",J44*D44)</f>
        <v/>
      </c>
      <c r="N44" s="43" t="str">
        <f t="shared" si="15"/>
        <v/>
      </c>
      <c r="O44" s="44" t="str">
        <f t="shared" si="16"/>
        <v/>
      </c>
      <c r="P44" s="82"/>
      <c r="Q44" s="82"/>
      <c r="R44" s="82"/>
      <c r="S44" s="82"/>
      <c r="T44" s="83"/>
      <c r="U44" s="84"/>
      <c r="V44" s="84"/>
    </row>
    <row r="45" spans="1:22" x14ac:dyDescent="0.4">
      <c r="A45" s="8">
        <v>37</v>
      </c>
      <c r="B45" s="5"/>
      <c r="C45" s="45"/>
      <c r="D45" s="55"/>
      <c r="E45" s="56"/>
      <c r="F45" s="57"/>
      <c r="G45" s="21" t="str">
        <f t="shared" si="18"/>
        <v/>
      </c>
      <c r="H45" s="21" t="str">
        <f t="shared" si="19"/>
        <v/>
      </c>
      <c r="I45" s="21" t="str">
        <f t="shared" si="20"/>
        <v/>
      </c>
      <c r="J45" s="42" t="str">
        <f t="shared" si="11"/>
        <v/>
      </c>
      <c r="K45" s="43" t="str">
        <f t="shared" si="12"/>
        <v/>
      </c>
      <c r="L45" s="44" t="str">
        <f t="shared" si="13"/>
        <v/>
      </c>
      <c r="M45" s="42" t="str">
        <f t="shared" si="14"/>
        <v/>
      </c>
      <c r="N45" s="43" t="str">
        <f t="shared" si="15"/>
        <v/>
      </c>
      <c r="O45" s="44" t="str">
        <f t="shared" si="16"/>
        <v/>
      </c>
      <c r="P45" s="82"/>
      <c r="Q45" s="82"/>
      <c r="R45" s="82"/>
      <c r="S45" s="82"/>
      <c r="T45" s="83"/>
      <c r="U45" s="84"/>
      <c r="V45" s="84"/>
    </row>
    <row r="46" spans="1:22" x14ac:dyDescent="0.4">
      <c r="A46" s="8">
        <v>38</v>
      </c>
      <c r="B46" s="5"/>
      <c r="C46" s="45"/>
      <c r="D46" s="55"/>
      <c r="E46" s="56"/>
      <c r="F46" s="57"/>
      <c r="G46" s="21" t="str">
        <f t="shared" si="18"/>
        <v/>
      </c>
      <c r="H46" s="21" t="str">
        <f t="shared" si="19"/>
        <v/>
      </c>
      <c r="I46" s="21" t="str">
        <f t="shared" si="20"/>
        <v/>
      </c>
      <c r="J46" s="42" t="str">
        <f t="shared" si="11"/>
        <v/>
      </c>
      <c r="K46" s="43" t="str">
        <f t="shared" si="12"/>
        <v/>
      </c>
      <c r="L46" s="44" t="str">
        <f t="shared" si="13"/>
        <v/>
      </c>
      <c r="M46" s="42" t="str">
        <f t="shared" si="14"/>
        <v/>
      </c>
      <c r="N46" s="43" t="str">
        <f t="shared" si="15"/>
        <v/>
      </c>
      <c r="O46" s="44" t="str">
        <f t="shared" si="16"/>
        <v/>
      </c>
      <c r="P46" s="82"/>
      <c r="Q46" s="82"/>
      <c r="R46" s="82"/>
      <c r="S46" s="82"/>
      <c r="T46" s="83"/>
      <c r="U46" s="84"/>
      <c r="V46" s="84"/>
    </row>
    <row r="47" spans="1:22" x14ac:dyDescent="0.4">
      <c r="A47" s="8">
        <v>39</v>
      </c>
      <c r="B47" s="5"/>
      <c r="C47" s="45"/>
      <c r="D47" s="55"/>
      <c r="E47" s="56"/>
      <c r="F47" s="57"/>
      <c r="G47" s="21" t="str">
        <f t="shared" si="18"/>
        <v/>
      </c>
      <c r="H47" s="21" t="str">
        <f t="shared" si="19"/>
        <v/>
      </c>
      <c r="I47" s="21" t="str">
        <f t="shared" si="20"/>
        <v/>
      </c>
      <c r="J47" s="42" t="str">
        <f t="shared" si="11"/>
        <v/>
      </c>
      <c r="K47" s="43" t="str">
        <f t="shared" si="12"/>
        <v/>
      </c>
      <c r="L47" s="44" t="str">
        <f t="shared" si="13"/>
        <v/>
      </c>
      <c r="M47" s="42" t="str">
        <f t="shared" si="14"/>
        <v/>
      </c>
      <c r="N47" s="43" t="str">
        <f t="shared" si="15"/>
        <v/>
      </c>
      <c r="O47" s="44" t="str">
        <f t="shared" si="16"/>
        <v/>
      </c>
      <c r="P47" s="82"/>
      <c r="Q47" s="82"/>
      <c r="R47" s="82"/>
      <c r="S47" s="82"/>
      <c r="T47" s="83"/>
      <c r="U47" s="84"/>
      <c r="V47" s="84"/>
    </row>
    <row r="48" spans="1:22" x14ac:dyDescent="0.4">
      <c r="A48" s="8">
        <v>40</v>
      </c>
      <c r="B48" s="5"/>
      <c r="C48" s="45"/>
      <c r="D48" s="55"/>
      <c r="E48" s="56"/>
      <c r="F48" s="57"/>
      <c r="G48" s="21" t="str">
        <f t="shared" si="18"/>
        <v/>
      </c>
      <c r="H48" s="21" t="str">
        <f t="shared" si="19"/>
        <v/>
      </c>
      <c r="I48" s="21" t="str">
        <f t="shared" si="20"/>
        <v/>
      </c>
      <c r="J48" s="42" t="str">
        <f t="shared" si="11"/>
        <v/>
      </c>
      <c r="K48" s="43" t="str">
        <f t="shared" si="12"/>
        <v/>
      </c>
      <c r="L48" s="44" t="str">
        <f t="shared" si="13"/>
        <v/>
      </c>
      <c r="M48" s="42" t="str">
        <f t="shared" si="14"/>
        <v/>
      </c>
      <c r="N48" s="43" t="str">
        <f t="shared" si="15"/>
        <v/>
      </c>
      <c r="O48" s="44" t="str">
        <f t="shared" si="16"/>
        <v/>
      </c>
      <c r="P48" s="82"/>
      <c r="Q48" s="82"/>
      <c r="R48" s="82"/>
      <c r="S48" s="82"/>
      <c r="T48" s="83"/>
      <c r="U48" s="84"/>
      <c r="V48" s="84"/>
    </row>
    <row r="49" spans="1:22" x14ac:dyDescent="0.4">
      <c r="A49" s="8">
        <v>41</v>
      </c>
      <c r="B49" s="5"/>
      <c r="C49" s="45"/>
      <c r="D49" s="55"/>
      <c r="E49" s="56"/>
      <c r="F49" s="57"/>
      <c r="G49" s="21" t="str">
        <f t="shared" si="18"/>
        <v/>
      </c>
      <c r="H49" s="21" t="str">
        <f t="shared" si="19"/>
        <v/>
      </c>
      <c r="I49" s="21" t="str">
        <f t="shared" si="20"/>
        <v/>
      </c>
      <c r="J49" s="42" t="str">
        <f t="shared" si="11"/>
        <v/>
      </c>
      <c r="K49" s="43" t="str">
        <f t="shared" si="12"/>
        <v/>
      </c>
      <c r="L49" s="44" t="str">
        <f t="shared" si="13"/>
        <v/>
      </c>
      <c r="M49" s="42" t="str">
        <f t="shared" si="14"/>
        <v/>
      </c>
      <c r="N49" s="43" t="str">
        <f t="shared" si="15"/>
        <v/>
      </c>
      <c r="O49" s="44" t="str">
        <f t="shared" si="16"/>
        <v/>
      </c>
      <c r="P49" s="82"/>
      <c r="Q49" s="82"/>
      <c r="R49" s="82"/>
      <c r="S49" s="82"/>
      <c r="T49" s="83"/>
      <c r="U49" s="84"/>
      <c r="V49" s="84"/>
    </row>
    <row r="50" spans="1:22" x14ac:dyDescent="0.4">
      <c r="A50" s="8">
        <v>42</v>
      </c>
      <c r="B50" s="5"/>
      <c r="C50" s="45"/>
      <c r="D50" s="55"/>
      <c r="E50" s="56"/>
      <c r="F50" s="57"/>
      <c r="G50" s="21" t="str">
        <f t="shared" si="18"/>
        <v/>
      </c>
      <c r="H50" s="21" t="str">
        <f t="shared" si="19"/>
        <v/>
      </c>
      <c r="I50" s="21" t="str">
        <f t="shared" si="20"/>
        <v/>
      </c>
      <c r="J50" s="42" t="str">
        <f t="shared" si="11"/>
        <v/>
      </c>
      <c r="K50" s="43" t="str">
        <f t="shared" si="12"/>
        <v/>
      </c>
      <c r="L50" s="44" t="str">
        <f t="shared" si="13"/>
        <v/>
      </c>
      <c r="M50" s="42" t="str">
        <f t="shared" si="14"/>
        <v/>
      </c>
      <c r="N50" s="43" t="str">
        <f t="shared" si="15"/>
        <v/>
      </c>
      <c r="O50" s="44" t="str">
        <f t="shared" si="16"/>
        <v/>
      </c>
      <c r="P50" s="82"/>
      <c r="Q50" s="82"/>
      <c r="R50" s="82"/>
      <c r="S50" s="82"/>
      <c r="T50" s="83"/>
      <c r="U50" s="84"/>
      <c r="V50" s="84"/>
    </row>
    <row r="51" spans="1:22" x14ac:dyDescent="0.4">
      <c r="A51" s="8">
        <v>43</v>
      </c>
      <c r="B51" s="5"/>
      <c r="C51" s="45"/>
      <c r="D51" s="55"/>
      <c r="E51" s="56"/>
      <c r="F51" s="78"/>
      <c r="G51" s="21" t="str">
        <f t="shared" si="18"/>
        <v/>
      </c>
      <c r="H51" s="21" t="str">
        <f t="shared" si="19"/>
        <v/>
      </c>
      <c r="I51" s="21" t="str">
        <f t="shared" si="20"/>
        <v/>
      </c>
      <c r="J51" s="42" t="str">
        <f t="shared" si="11"/>
        <v/>
      </c>
      <c r="K51" s="43" t="str">
        <f t="shared" si="12"/>
        <v/>
      </c>
      <c r="L51" s="44" t="str">
        <f t="shared" si="13"/>
        <v/>
      </c>
      <c r="M51" s="42" t="str">
        <f t="shared" si="14"/>
        <v/>
      </c>
      <c r="N51" s="43" t="str">
        <f t="shared" si="15"/>
        <v/>
      </c>
      <c r="O51" s="44" t="str">
        <f t="shared" si="16"/>
        <v/>
      </c>
      <c r="P51" s="82"/>
      <c r="Q51" s="82"/>
      <c r="R51" s="82"/>
      <c r="S51" s="82"/>
      <c r="T51" s="83"/>
      <c r="U51" s="84"/>
      <c r="V51" s="84"/>
    </row>
    <row r="52" spans="1:22" x14ac:dyDescent="0.4">
      <c r="A52" s="8">
        <v>44</v>
      </c>
      <c r="B52" s="5"/>
      <c r="C52" s="45"/>
      <c r="D52" s="55"/>
      <c r="E52" s="56"/>
      <c r="F52" s="57"/>
      <c r="G52" s="21" t="str">
        <f t="shared" si="18"/>
        <v/>
      </c>
      <c r="H52" s="21" t="str">
        <f t="shared" si="19"/>
        <v/>
      </c>
      <c r="I52" s="21" t="str">
        <f t="shared" si="20"/>
        <v/>
      </c>
      <c r="J52" s="42" t="str">
        <f t="shared" si="11"/>
        <v/>
      </c>
      <c r="K52" s="43" t="str">
        <f t="shared" si="12"/>
        <v/>
      </c>
      <c r="L52" s="44" t="str">
        <f t="shared" si="13"/>
        <v/>
      </c>
      <c r="M52" s="42" t="str">
        <f t="shared" si="14"/>
        <v/>
      </c>
      <c r="N52" s="43" t="str">
        <f t="shared" si="15"/>
        <v/>
      </c>
      <c r="O52" s="44" t="str">
        <f t="shared" si="16"/>
        <v/>
      </c>
      <c r="P52" s="82"/>
      <c r="Q52" s="82"/>
      <c r="R52" s="82"/>
      <c r="S52" s="82"/>
      <c r="T52" s="83"/>
      <c r="U52" s="84"/>
      <c r="V52" s="84"/>
    </row>
    <row r="53" spans="1:22" x14ac:dyDescent="0.4">
      <c r="A53" s="8">
        <v>45</v>
      </c>
      <c r="B53" s="5"/>
      <c r="C53" s="45"/>
      <c r="D53" s="55"/>
      <c r="E53" s="56"/>
      <c r="F53" s="57"/>
      <c r="G53" s="21" t="str">
        <f t="shared" si="18"/>
        <v/>
      </c>
      <c r="H53" s="21" t="str">
        <f t="shared" si="19"/>
        <v/>
      </c>
      <c r="I53" s="21" t="str">
        <f t="shared" si="20"/>
        <v/>
      </c>
      <c r="J53" s="42" t="str">
        <f t="shared" si="11"/>
        <v/>
      </c>
      <c r="K53" s="43" t="str">
        <f t="shared" si="12"/>
        <v/>
      </c>
      <c r="L53" s="44" t="str">
        <f t="shared" si="13"/>
        <v/>
      </c>
      <c r="M53" s="42" t="str">
        <f t="shared" si="14"/>
        <v/>
      </c>
      <c r="N53" s="43" t="str">
        <f t="shared" si="15"/>
        <v/>
      </c>
      <c r="O53" s="44" t="str">
        <f t="shared" si="16"/>
        <v/>
      </c>
      <c r="P53" s="82"/>
      <c r="Q53" s="82"/>
      <c r="R53" s="82"/>
      <c r="S53" s="82"/>
      <c r="T53" s="83"/>
      <c r="U53" s="84"/>
      <c r="V53" s="84"/>
    </row>
    <row r="54" spans="1:22" x14ac:dyDescent="0.4">
      <c r="A54" s="8">
        <v>46</v>
      </c>
      <c r="B54" s="5"/>
      <c r="C54" s="45"/>
      <c r="D54" s="55"/>
      <c r="E54" s="56"/>
      <c r="F54" s="57"/>
      <c r="G54" s="21" t="str">
        <f t="shared" si="18"/>
        <v/>
      </c>
      <c r="H54" s="21" t="str">
        <f t="shared" si="19"/>
        <v/>
      </c>
      <c r="I54" s="21" t="str">
        <f t="shared" si="20"/>
        <v/>
      </c>
      <c r="J54" s="42" t="str">
        <f t="shared" si="11"/>
        <v/>
      </c>
      <c r="K54" s="43" t="str">
        <f t="shared" si="12"/>
        <v/>
      </c>
      <c r="L54" s="44" t="str">
        <f t="shared" si="13"/>
        <v/>
      </c>
      <c r="M54" s="42" t="str">
        <f t="shared" si="14"/>
        <v/>
      </c>
      <c r="N54" s="43" t="str">
        <f t="shared" si="15"/>
        <v/>
      </c>
      <c r="O54" s="44" t="str">
        <f t="shared" si="16"/>
        <v/>
      </c>
      <c r="P54" s="82"/>
      <c r="Q54" s="82"/>
      <c r="R54" s="82"/>
      <c r="S54" s="82"/>
      <c r="T54" s="83"/>
      <c r="U54" s="84"/>
      <c r="V54" s="84"/>
    </row>
    <row r="55" spans="1:22" x14ac:dyDescent="0.4">
      <c r="A55" s="8">
        <v>47</v>
      </c>
      <c r="B55" s="5"/>
      <c r="C55" s="45"/>
      <c r="D55" s="55"/>
      <c r="E55" s="56"/>
      <c r="F55" s="57"/>
      <c r="G55" s="21" t="str">
        <f t="shared" si="18"/>
        <v/>
      </c>
      <c r="H55" s="21" t="str">
        <f t="shared" si="19"/>
        <v/>
      </c>
      <c r="I55" s="21" t="str">
        <f t="shared" si="20"/>
        <v/>
      </c>
      <c r="J55" s="42" t="str">
        <f t="shared" si="11"/>
        <v/>
      </c>
      <c r="K55" s="43" t="str">
        <f t="shared" si="12"/>
        <v/>
      </c>
      <c r="L55" s="44" t="str">
        <f t="shared" si="13"/>
        <v/>
      </c>
      <c r="M55" s="42" t="str">
        <f t="shared" si="14"/>
        <v/>
      </c>
      <c r="N55" s="43" t="str">
        <f t="shared" si="15"/>
        <v/>
      </c>
      <c r="O55" s="44" t="str">
        <f t="shared" si="16"/>
        <v/>
      </c>
      <c r="P55" s="82"/>
      <c r="Q55" s="82"/>
      <c r="R55" s="82"/>
      <c r="S55" s="82"/>
      <c r="T55" s="83"/>
      <c r="U55" s="84"/>
      <c r="V55" s="84"/>
    </row>
    <row r="56" spans="1:22" x14ac:dyDescent="0.4">
      <c r="A56" s="8">
        <v>48</v>
      </c>
      <c r="B56" s="5"/>
      <c r="C56" s="45"/>
      <c r="D56" s="55"/>
      <c r="E56" s="56"/>
      <c r="F56" s="57"/>
      <c r="G56" s="21" t="str">
        <f t="shared" si="18"/>
        <v/>
      </c>
      <c r="H56" s="21" t="str">
        <f t="shared" si="19"/>
        <v/>
      </c>
      <c r="I56" s="21" t="str">
        <f t="shared" si="20"/>
        <v/>
      </c>
      <c r="J56" s="42" t="str">
        <f t="shared" si="11"/>
        <v/>
      </c>
      <c r="K56" s="43" t="str">
        <f t="shared" si="12"/>
        <v/>
      </c>
      <c r="L56" s="44" t="str">
        <f t="shared" si="13"/>
        <v/>
      </c>
      <c r="M56" s="42" t="str">
        <f t="shared" si="14"/>
        <v/>
      </c>
      <c r="N56" s="43" t="str">
        <f t="shared" si="15"/>
        <v/>
      </c>
      <c r="O56" s="44" t="str">
        <f t="shared" si="16"/>
        <v/>
      </c>
      <c r="P56" s="82"/>
      <c r="Q56" s="82"/>
      <c r="R56" s="82"/>
      <c r="S56" s="82"/>
      <c r="T56" s="83"/>
      <c r="U56" s="84"/>
      <c r="V56" s="84"/>
    </row>
    <row r="57" spans="1:22" x14ac:dyDescent="0.4">
      <c r="A57" s="8">
        <v>49</v>
      </c>
      <c r="B57" s="5"/>
      <c r="C57" s="45"/>
      <c r="D57" s="55"/>
      <c r="E57" s="56"/>
      <c r="F57" s="57"/>
      <c r="G57" s="21" t="str">
        <f t="shared" si="18"/>
        <v/>
      </c>
      <c r="H57" s="21" t="str">
        <f t="shared" si="19"/>
        <v/>
      </c>
      <c r="I57" s="21" t="str">
        <f t="shared" si="20"/>
        <v/>
      </c>
      <c r="J57" s="42" t="str">
        <f t="shared" si="11"/>
        <v/>
      </c>
      <c r="K57" s="43" t="str">
        <f t="shared" si="12"/>
        <v/>
      </c>
      <c r="L57" s="44" t="str">
        <f t="shared" si="13"/>
        <v/>
      </c>
      <c r="M57" s="42" t="str">
        <f t="shared" si="14"/>
        <v/>
      </c>
      <c r="N57" s="43" t="str">
        <f t="shared" si="15"/>
        <v/>
      </c>
      <c r="O57" s="44" t="str">
        <f t="shared" si="16"/>
        <v/>
      </c>
      <c r="P57" s="82"/>
      <c r="Q57" s="82"/>
      <c r="R57" s="82"/>
      <c r="S57" s="82"/>
      <c r="T57" s="83"/>
      <c r="U57" s="84"/>
      <c r="V57" s="84"/>
    </row>
    <row r="58" spans="1:22" ht="19.5" thickBot="1" x14ac:dyDescent="0.45">
      <c r="A58" s="8">
        <v>50</v>
      </c>
      <c r="B58" s="5">
        <v>44291</v>
      </c>
      <c r="C58" s="49"/>
      <c r="D58" s="59"/>
      <c r="E58" s="60"/>
      <c r="F58" s="61"/>
      <c r="G58" s="21" t="str">
        <f t="shared" si="18"/>
        <v/>
      </c>
      <c r="H58" s="21" t="str">
        <f t="shared" si="19"/>
        <v/>
      </c>
      <c r="I58" s="21" t="str">
        <f t="shared" si="20"/>
        <v/>
      </c>
      <c r="J58" s="42" t="str">
        <f t="shared" si="11"/>
        <v/>
      </c>
      <c r="K58" s="43" t="str">
        <f t="shared" si="12"/>
        <v/>
      </c>
      <c r="L58" s="44" t="str">
        <f t="shared" si="13"/>
        <v/>
      </c>
      <c r="M58" s="42" t="str">
        <f t="shared" si="14"/>
        <v/>
      </c>
      <c r="N58" s="43" t="str">
        <f t="shared" si="15"/>
        <v/>
      </c>
      <c r="O58" s="44" t="str">
        <f t="shared" si="16"/>
        <v/>
      </c>
      <c r="P58" s="82"/>
      <c r="Q58" s="82"/>
      <c r="R58" s="82"/>
      <c r="S58" s="82"/>
      <c r="T58" s="83"/>
      <c r="U58" s="84"/>
      <c r="V58" s="84"/>
    </row>
    <row r="59" spans="1:22" ht="19.5" thickBot="1" x14ac:dyDescent="0.45">
      <c r="A59" s="8"/>
      <c r="B59" s="95" t="s">
        <v>5</v>
      </c>
      <c r="C59" s="96"/>
      <c r="D59" s="1">
        <f>COUNTIF(D9:D58,0.382)</f>
        <v>4</v>
      </c>
      <c r="E59" s="1">
        <f>COUNTIF(E9:E58,0.618)</f>
        <v>4</v>
      </c>
      <c r="F59" s="7">
        <f>COUNTIF(F9:F58,1)</f>
        <v>3</v>
      </c>
      <c r="G59" s="68">
        <f>M59+G8</f>
        <v>104663.40270885332</v>
      </c>
      <c r="H59" s="69">
        <f>N59+H8</f>
        <v>107624.79988868689</v>
      </c>
      <c r="I59" s="70">
        <f>O59+I8</f>
        <v>105994.519</v>
      </c>
      <c r="J59" s="65" t="s">
        <v>29</v>
      </c>
      <c r="K59" s="66">
        <f>B58-B9</f>
        <v>507</v>
      </c>
      <c r="L59" s="67" t="s">
        <v>30</v>
      </c>
      <c r="M59" s="79">
        <f>SUM(M9:M58)</f>
        <v>4663.4027088533167</v>
      </c>
      <c r="N59" s="80">
        <f>SUM(N9:N58)</f>
        <v>7624.7998886868845</v>
      </c>
      <c r="O59" s="81">
        <f>SUM(O9:O58)</f>
        <v>5994.5190000000002</v>
      </c>
    </row>
    <row r="60" spans="1:22" ht="19.5" thickBot="1" x14ac:dyDescent="0.45">
      <c r="A60" s="8"/>
      <c r="B60" s="89" t="s">
        <v>6</v>
      </c>
      <c r="C60" s="90"/>
      <c r="D60" s="6">
        <f>COUNTIF(D9:D58,-1)</f>
        <v>0</v>
      </c>
      <c r="E60" s="6">
        <f>COUNTIF(E9:E58,-1)</f>
        <v>0</v>
      </c>
      <c r="F60" s="7">
        <f>COUNTIF(F9:F58,-1)</f>
        <v>1</v>
      </c>
      <c r="G60" s="87" t="s">
        <v>28</v>
      </c>
      <c r="H60" s="88"/>
      <c r="I60" s="94"/>
      <c r="J60" s="87" t="s">
        <v>31</v>
      </c>
      <c r="K60" s="88"/>
      <c r="L60" s="94"/>
      <c r="M60" s="8"/>
      <c r="N60" s="3"/>
      <c r="O60" s="4"/>
    </row>
    <row r="61" spans="1:22" ht="19.5" thickBot="1" x14ac:dyDescent="0.45">
      <c r="A61" s="8"/>
      <c r="B61" s="89" t="s">
        <v>32</v>
      </c>
      <c r="C61" s="90"/>
      <c r="D61" s="6">
        <f>COUNTIF(D9:D58,0)</f>
        <v>0</v>
      </c>
      <c r="E61" s="6">
        <f>COUNTIF(E9:E58,0)</f>
        <v>0</v>
      </c>
      <c r="F61" s="6">
        <f>COUNTIF(F9:F58,0)</f>
        <v>0</v>
      </c>
      <c r="G61" s="74">
        <f>G59/G8</f>
        <v>1.0466340270885333</v>
      </c>
      <c r="H61" s="75">
        <f t="shared" ref="H61" si="21">H59/H8</f>
        <v>1.076247998886869</v>
      </c>
      <c r="I61" s="76">
        <f>I59/I8</f>
        <v>1.0599451900000001</v>
      </c>
      <c r="J61" s="63">
        <f>(G61-100%)*30/K59</f>
        <v>2.759409886895459E-3</v>
      </c>
      <c r="K61" s="63">
        <f>(H61-100%)*30/K59</f>
        <v>4.5117159104656182E-3</v>
      </c>
      <c r="L61" s="64">
        <f>(I61-100%)*30/K59</f>
        <v>3.5470526627218988E-3</v>
      </c>
      <c r="M61" s="9"/>
      <c r="N61" s="2"/>
      <c r="O61" s="10"/>
    </row>
    <row r="62" spans="1:22" ht="19.5" thickBot="1" x14ac:dyDescent="0.45">
      <c r="A62" s="3"/>
      <c r="B62" s="87" t="s">
        <v>4</v>
      </c>
      <c r="C62" s="88"/>
      <c r="D62" s="77">
        <f t="shared" ref="D62:E62" si="22">D59/(D59+D60+D61)</f>
        <v>1</v>
      </c>
      <c r="E62" s="72">
        <f t="shared" si="22"/>
        <v>1</v>
      </c>
      <c r="F62" s="73">
        <f>F59/(F59+F60+F61)</f>
        <v>0.75</v>
      </c>
    </row>
    <row r="64" spans="1:22" x14ac:dyDescent="0.4">
      <c r="D64" s="71"/>
      <c r="E64" s="71"/>
      <c r="F64" s="71"/>
    </row>
  </sheetData>
  <mergeCells count="12">
    <mergeCell ref="P7:V7"/>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
  <sheetViews>
    <sheetView zoomScale="90" zoomScaleNormal="90" workbookViewId="0">
      <selection activeCell="X20" sqref="X20"/>
    </sheetView>
  </sheetViews>
  <sheetFormatPr defaultColWidth="8.125" defaultRowHeight="14.25" x14ac:dyDescent="0.4"/>
  <cols>
    <col min="1" max="1" width="6.625" style="51" customWidth="1"/>
    <col min="2" max="2" width="7.25" style="50" customWidth="1"/>
    <col min="3" max="256" width="8.125" style="50"/>
    <col min="257" max="257" width="6.625" style="50" customWidth="1"/>
    <col min="258" max="258" width="7.25" style="50" customWidth="1"/>
    <col min="259" max="512" width="8.125" style="50"/>
    <col min="513" max="513" width="6.625" style="50" customWidth="1"/>
    <col min="514" max="514" width="7.25" style="50" customWidth="1"/>
    <col min="515" max="768" width="8.125" style="50"/>
    <col min="769" max="769" width="6.625" style="50" customWidth="1"/>
    <col min="770" max="770" width="7.25" style="50" customWidth="1"/>
    <col min="771" max="1024" width="8.125" style="50"/>
    <col min="1025" max="1025" width="6.625" style="50" customWidth="1"/>
    <col min="1026" max="1026" width="7.25" style="50" customWidth="1"/>
    <col min="1027" max="1280" width="8.125" style="50"/>
    <col min="1281" max="1281" width="6.625" style="50" customWidth="1"/>
    <col min="1282" max="1282" width="7.25" style="50" customWidth="1"/>
    <col min="1283" max="1536" width="8.125" style="50"/>
    <col min="1537" max="1537" width="6.625" style="50" customWidth="1"/>
    <col min="1538" max="1538" width="7.25" style="50" customWidth="1"/>
    <col min="1539" max="1792" width="8.125" style="50"/>
    <col min="1793" max="1793" width="6.625" style="50" customWidth="1"/>
    <col min="1794" max="1794" width="7.25" style="50" customWidth="1"/>
    <col min="1795" max="2048" width="8.125" style="50"/>
    <col min="2049" max="2049" width="6.625" style="50" customWidth="1"/>
    <col min="2050" max="2050" width="7.25" style="50" customWidth="1"/>
    <col min="2051" max="2304" width="8.125" style="50"/>
    <col min="2305" max="2305" width="6.625" style="50" customWidth="1"/>
    <col min="2306" max="2306" width="7.25" style="50" customWidth="1"/>
    <col min="2307" max="2560" width="8.125" style="50"/>
    <col min="2561" max="2561" width="6.625" style="50" customWidth="1"/>
    <col min="2562" max="2562" width="7.25" style="50" customWidth="1"/>
    <col min="2563" max="2816" width="8.125" style="50"/>
    <col min="2817" max="2817" width="6.625" style="50" customWidth="1"/>
    <col min="2818" max="2818" width="7.25" style="50" customWidth="1"/>
    <col min="2819" max="3072" width="8.125" style="50"/>
    <col min="3073" max="3073" width="6.625" style="50" customWidth="1"/>
    <col min="3074" max="3074" width="7.25" style="50" customWidth="1"/>
    <col min="3075" max="3328" width="8.125" style="50"/>
    <col min="3329" max="3329" width="6.625" style="50" customWidth="1"/>
    <col min="3330" max="3330" width="7.25" style="50" customWidth="1"/>
    <col min="3331" max="3584" width="8.125" style="50"/>
    <col min="3585" max="3585" width="6.625" style="50" customWidth="1"/>
    <col min="3586" max="3586" width="7.25" style="50" customWidth="1"/>
    <col min="3587" max="3840" width="8.125" style="50"/>
    <col min="3841" max="3841" width="6.625" style="50" customWidth="1"/>
    <col min="3842" max="3842" width="7.25" style="50" customWidth="1"/>
    <col min="3843" max="4096" width="8.125" style="50"/>
    <col min="4097" max="4097" width="6.625" style="50" customWidth="1"/>
    <col min="4098" max="4098" width="7.25" style="50" customWidth="1"/>
    <col min="4099" max="4352" width="8.125" style="50"/>
    <col min="4353" max="4353" width="6.625" style="50" customWidth="1"/>
    <col min="4354" max="4354" width="7.25" style="50" customWidth="1"/>
    <col min="4355" max="4608" width="8.125" style="50"/>
    <col min="4609" max="4609" width="6.625" style="50" customWidth="1"/>
    <col min="4610" max="4610" width="7.25" style="50" customWidth="1"/>
    <col min="4611" max="4864" width="8.125" style="50"/>
    <col min="4865" max="4865" width="6.625" style="50" customWidth="1"/>
    <col min="4866" max="4866" width="7.25" style="50" customWidth="1"/>
    <col min="4867" max="5120" width="8.125" style="50"/>
    <col min="5121" max="5121" width="6.625" style="50" customWidth="1"/>
    <col min="5122" max="5122" width="7.25" style="50" customWidth="1"/>
    <col min="5123" max="5376" width="8.125" style="50"/>
    <col min="5377" max="5377" width="6.625" style="50" customWidth="1"/>
    <col min="5378" max="5378" width="7.25" style="50" customWidth="1"/>
    <col min="5379" max="5632" width="8.125" style="50"/>
    <col min="5633" max="5633" width="6.625" style="50" customWidth="1"/>
    <col min="5634" max="5634" width="7.25" style="50" customWidth="1"/>
    <col min="5635" max="5888" width="8.125" style="50"/>
    <col min="5889" max="5889" width="6.625" style="50" customWidth="1"/>
    <col min="5890" max="5890" width="7.25" style="50" customWidth="1"/>
    <col min="5891" max="6144" width="8.125" style="50"/>
    <col min="6145" max="6145" width="6.625" style="50" customWidth="1"/>
    <col min="6146" max="6146" width="7.25" style="50" customWidth="1"/>
    <col min="6147" max="6400" width="8.125" style="50"/>
    <col min="6401" max="6401" width="6.625" style="50" customWidth="1"/>
    <col min="6402" max="6402" width="7.25" style="50" customWidth="1"/>
    <col min="6403" max="6656" width="8.125" style="50"/>
    <col min="6657" max="6657" width="6.625" style="50" customWidth="1"/>
    <col min="6658" max="6658" width="7.25" style="50" customWidth="1"/>
    <col min="6659" max="6912" width="8.125" style="50"/>
    <col min="6913" max="6913" width="6.625" style="50" customWidth="1"/>
    <col min="6914" max="6914" width="7.25" style="50" customWidth="1"/>
    <col min="6915" max="7168" width="8.125" style="50"/>
    <col min="7169" max="7169" width="6.625" style="50" customWidth="1"/>
    <col min="7170" max="7170" width="7.25" style="50" customWidth="1"/>
    <col min="7171" max="7424" width="8.125" style="50"/>
    <col min="7425" max="7425" width="6.625" style="50" customWidth="1"/>
    <col min="7426" max="7426" width="7.25" style="50" customWidth="1"/>
    <col min="7427" max="7680" width="8.125" style="50"/>
    <col min="7681" max="7681" width="6.625" style="50" customWidth="1"/>
    <col min="7682" max="7682" width="7.25" style="50" customWidth="1"/>
    <col min="7683" max="7936" width="8.125" style="50"/>
    <col min="7937" max="7937" width="6.625" style="50" customWidth="1"/>
    <col min="7938" max="7938" width="7.25" style="50" customWidth="1"/>
    <col min="7939" max="8192" width="8.125" style="50"/>
    <col min="8193" max="8193" width="6.625" style="50" customWidth="1"/>
    <col min="8194" max="8194" width="7.25" style="50" customWidth="1"/>
    <col min="8195" max="8448" width="8.125" style="50"/>
    <col min="8449" max="8449" width="6.625" style="50" customWidth="1"/>
    <col min="8450" max="8450" width="7.25" style="50" customWidth="1"/>
    <col min="8451" max="8704" width="8.125" style="50"/>
    <col min="8705" max="8705" width="6.625" style="50" customWidth="1"/>
    <col min="8706" max="8706" width="7.25" style="50" customWidth="1"/>
    <col min="8707" max="8960" width="8.125" style="50"/>
    <col min="8961" max="8961" width="6.625" style="50" customWidth="1"/>
    <col min="8962" max="8962" width="7.25" style="50" customWidth="1"/>
    <col min="8963" max="9216" width="8.125" style="50"/>
    <col min="9217" max="9217" width="6.625" style="50" customWidth="1"/>
    <col min="9218" max="9218" width="7.25" style="50" customWidth="1"/>
    <col min="9219" max="9472" width="8.125" style="50"/>
    <col min="9473" max="9473" width="6.625" style="50" customWidth="1"/>
    <col min="9474" max="9474" width="7.25" style="50" customWidth="1"/>
    <col min="9475" max="9728" width="8.125" style="50"/>
    <col min="9729" max="9729" width="6.625" style="50" customWidth="1"/>
    <col min="9730" max="9730" width="7.25" style="50" customWidth="1"/>
    <col min="9731" max="9984" width="8.125" style="50"/>
    <col min="9985" max="9985" width="6.625" style="50" customWidth="1"/>
    <col min="9986" max="9986" width="7.25" style="50" customWidth="1"/>
    <col min="9987" max="10240" width="8.125" style="50"/>
    <col min="10241" max="10241" width="6.625" style="50" customWidth="1"/>
    <col min="10242" max="10242" width="7.25" style="50" customWidth="1"/>
    <col min="10243" max="10496" width="8.125" style="50"/>
    <col min="10497" max="10497" width="6.625" style="50" customWidth="1"/>
    <col min="10498" max="10498" width="7.25" style="50" customWidth="1"/>
    <col min="10499" max="10752" width="8.125" style="50"/>
    <col min="10753" max="10753" width="6.625" style="50" customWidth="1"/>
    <col min="10754" max="10754" width="7.25" style="50" customWidth="1"/>
    <col min="10755" max="11008" width="8.125" style="50"/>
    <col min="11009" max="11009" width="6.625" style="50" customWidth="1"/>
    <col min="11010" max="11010" width="7.25" style="50" customWidth="1"/>
    <col min="11011" max="11264" width="8.125" style="50"/>
    <col min="11265" max="11265" width="6.625" style="50" customWidth="1"/>
    <col min="11266" max="11266" width="7.25" style="50" customWidth="1"/>
    <col min="11267" max="11520" width="8.125" style="50"/>
    <col min="11521" max="11521" width="6.625" style="50" customWidth="1"/>
    <col min="11522" max="11522" width="7.25" style="50" customWidth="1"/>
    <col min="11523" max="11776" width="8.125" style="50"/>
    <col min="11777" max="11777" width="6.625" style="50" customWidth="1"/>
    <col min="11778" max="11778" width="7.25" style="50" customWidth="1"/>
    <col min="11779" max="12032" width="8.125" style="50"/>
    <col min="12033" max="12033" width="6.625" style="50" customWidth="1"/>
    <col min="12034" max="12034" width="7.25" style="50" customWidth="1"/>
    <col min="12035" max="12288" width="8.125" style="50"/>
    <col min="12289" max="12289" width="6.625" style="50" customWidth="1"/>
    <col min="12290" max="12290" width="7.25" style="50" customWidth="1"/>
    <col min="12291" max="12544" width="8.125" style="50"/>
    <col min="12545" max="12545" width="6.625" style="50" customWidth="1"/>
    <col min="12546" max="12546" width="7.25" style="50" customWidth="1"/>
    <col min="12547" max="12800" width="8.125" style="50"/>
    <col min="12801" max="12801" width="6.625" style="50" customWidth="1"/>
    <col min="12802" max="12802" width="7.25" style="50" customWidth="1"/>
    <col min="12803" max="13056" width="8.125" style="50"/>
    <col min="13057" max="13057" width="6.625" style="50" customWidth="1"/>
    <col min="13058" max="13058" width="7.25" style="50" customWidth="1"/>
    <col min="13059" max="13312" width="8.125" style="50"/>
    <col min="13313" max="13313" width="6.625" style="50" customWidth="1"/>
    <col min="13314" max="13314" width="7.25" style="50" customWidth="1"/>
    <col min="13315" max="13568" width="8.125" style="50"/>
    <col min="13569" max="13569" width="6.625" style="50" customWidth="1"/>
    <col min="13570" max="13570" width="7.25" style="50" customWidth="1"/>
    <col min="13571" max="13824" width="8.125" style="50"/>
    <col min="13825" max="13825" width="6.625" style="50" customWidth="1"/>
    <col min="13826" max="13826" width="7.25" style="50" customWidth="1"/>
    <col min="13827" max="14080" width="8.125" style="50"/>
    <col min="14081" max="14081" width="6.625" style="50" customWidth="1"/>
    <col min="14082" max="14082" width="7.25" style="50" customWidth="1"/>
    <col min="14083" max="14336" width="8.125" style="50"/>
    <col min="14337" max="14337" width="6.625" style="50" customWidth="1"/>
    <col min="14338" max="14338" width="7.25" style="50" customWidth="1"/>
    <col min="14339" max="14592" width="8.125" style="50"/>
    <col min="14593" max="14593" width="6.625" style="50" customWidth="1"/>
    <col min="14594" max="14594" width="7.25" style="50" customWidth="1"/>
    <col min="14595" max="14848" width="8.125" style="50"/>
    <col min="14849" max="14849" width="6.625" style="50" customWidth="1"/>
    <col min="14850" max="14850" width="7.25" style="50" customWidth="1"/>
    <col min="14851" max="15104" width="8.125" style="50"/>
    <col min="15105" max="15105" width="6.625" style="50" customWidth="1"/>
    <col min="15106" max="15106" width="7.25" style="50" customWidth="1"/>
    <col min="15107" max="15360" width="8.125" style="50"/>
    <col min="15361" max="15361" width="6.625" style="50" customWidth="1"/>
    <col min="15362" max="15362" width="7.25" style="50" customWidth="1"/>
    <col min="15363" max="15616" width="8.125" style="50"/>
    <col min="15617" max="15617" width="6.625" style="50" customWidth="1"/>
    <col min="15618" max="15618" width="7.25" style="50" customWidth="1"/>
    <col min="15619" max="15872" width="8.125" style="50"/>
    <col min="15873" max="15873" width="6.625" style="50" customWidth="1"/>
    <col min="15874" max="15874" width="7.25" style="50" customWidth="1"/>
    <col min="15875" max="16128" width="8.125" style="50"/>
    <col min="16129" max="16129" width="6.625" style="50" customWidth="1"/>
    <col min="16130" max="16130" width="7.25" style="50" customWidth="1"/>
    <col min="16131" max="16384" width="8.125" style="50"/>
  </cols>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29"/>
  <sheetViews>
    <sheetView zoomScaleNormal="100" zoomScaleSheetLayoutView="100" workbookViewId="0">
      <selection activeCell="A10" sqref="A10"/>
    </sheetView>
  </sheetViews>
  <sheetFormatPr defaultColWidth="8.125" defaultRowHeight="13.5" x14ac:dyDescent="0.4"/>
  <cols>
    <col min="1" max="16384" width="8.125" style="50"/>
  </cols>
  <sheetData>
    <row r="1" spans="1:10" x14ac:dyDescent="0.4">
      <c r="A1" s="50" t="s">
        <v>24</v>
      </c>
    </row>
    <row r="2" spans="1:10" x14ac:dyDescent="0.4">
      <c r="A2" s="97" t="s">
        <v>42</v>
      </c>
      <c r="B2" s="98"/>
      <c r="C2" s="98"/>
      <c r="D2" s="98"/>
      <c r="E2" s="98"/>
      <c r="F2" s="98"/>
      <c r="G2" s="98"/>
      <c r="H2" s="98"/>
      <c r="I2" s="98"/>
      <c r="J2" s="98"/>
    </row>
    <row r="3" spans="1:10" x14ac:dyDescent="0.4">
      <c r="A3" s="98"/>
      <c r="B3" s="98"/>
      <c r="C3" s="98"/>
      <c r="D3" s="98"/>
      <c r="E3" s="98"/>
      <c r="F3" s="98"/>
      <c r="G3" s="98"/>
      <c r="H3" s="98"/>
      <c r="I3" s="98"/>
      <c r="J3" s="98"/>
    </row>
    <row r="4" spans="1:10" x14ac:dyDescent="0.4">
      <c r="A4" s="98"/>
      <c r="B4" s="98"/>
      <c r="C4" s="98"/>
      <c r="D4" s="98"/>
      <c r="E4" s="98"/>
      <c r="F4" s="98"/>
      <c r="G4" s="98"/>
      <c r="H4" s="98"/>
      <c r="I4" s="98"/>
      <c r="J4" s="98"/>
    </row>
    <row r="5" spans="1:10" x14ac:dyDescent="0.4">
      <c r="A5" s="98"/>
      <c r="B5" s="98"/>
      <c r="C5" s="98"/>
      <c r="D5" s="98"/>
      <c r="E5" s="98"/>
      <c r="F5" s="98"/>
      <c r="G5" s="98"/>
      <c r="H5" s="98"/>
      <c r="I5" s="98"/>
      <c r="J5" s="98"/>
    </row>
    <row r="6" spans="1:10" x14ac:dyDescent="0.4">
      <c r="A6" s="98"/>
      <c r="B6" s="98"/>
      <c r="C6" s="98"/>
      <c r="D6" s="98"/>
      <c r="E6" s="98"/>
      <c r="F6" s="98"/>
      <c r="G6" s="98"/>
      <c r="H6" s="98"/>
      <c r="I6" s="98"/>
      <c r="J6" s="98"/>
    </row>
    <row r="7" spans="1:10" x14ac:dyDescent="0.4">
      <c r="A7" s="98"/>
      <c r="B7" s="98"/>
      <c r="C7" s="98"/>
      <c r="D7" s="98"/>
      <c r="E7" s="98"/>
      <c r="F7" s="98"/>
      <c r="G7" s="98"/>
      <c r="H7" s="98"/>
      <c r="I7" s="98"/>
      <c r="J7" s="98"/>
    </row>
    <row r="8" spans="1:10" x14ac:dyDescent="0.4">
      <c r="A8" s="98"/>
      <c r="B8" s="98"/>
      <c r="C8" s="98"/>
      <c r="D8" s="98"/>
      <c r="E8" s="98"/>
      <c r="F8" s="98"/>
      <c r="G8" s="98"/>
      <c r="H8" s="98"/>
      <c r="I8" s="98"/>
      <c r="J8" s="98"/>
    </row>
    <row r="9" spans="1:10" x14ac:dyDescent="0.4">
      <c r="A9" s="98"/>
      <c r="B9" s="98"/>
      <c r="C9" s="98"/>
      <c r="D9" s="98"/>
      <c r="E9" s="98"/>
      <c r="F9" s="98"/>
      <c r="G9" s="98"/>
      <c r="H9" s="98"/>
      <c r="I9" s="98"/>
      <c r="J9" s="98"/>
    </row>
    <row r="11" spans="1:10" x14ac:dyDescent="0.4">
      <c r="A11" s="50" t="s">
        <v>25</v>
      </c>
    </row>
    <row r="12" spans="1:10" x14ac:dyDescent="0.4">
      <c r="A12" s="99" t="s">
        <v>40</v>
      </c>
      <c r="B12" s="100"/>
      <c r="C12" s="100"/>
      <c r="D12" s="100"/>
      <c r="E12" s="100"/>
      <c r="F12" s="100"/>
      <c r="G12" s="100"/>
      <c r="H12" s="100"/>
      <c r="I12" s="100"/>
      <c r="J12" s="100"/>
    </row>
    <row r="13" spans="1:10" x14ac:dyDescent="0.4">
      <c r="A13" s="100"/>
      <c r="B13" s="100"/>
      <c r="C13" s="100"/>
      <c r="D13" s="100"/>
      <c r="E13" s="100"/>
      <c r="F13" s="100"/>
      <c r="G13" s="100"/>
      <c r="H13" s="100"/>
      <c r="I13" s="100"/>
      <c r="J13" s="100"/>
    </row>
    <row r="14" spans="1:10" x14ac:dyDescent="0.4">
      <c r="A14" s="100"/>
      <c r="B14" s="100"/>
      <c r="C14" s="100"/>
      <c r="D14" s="100"/>
      <c r="E14" s="100"/>
      <c r="F14" s="100"/>
      <c r="G14" s="100"/>
      <c r="H14" s="100"/>
      <c r="I14" s="100"/>
      <c r="J14" s="100"/>
    </row>
    <row r="15" spans="1:10" x14ac:dyDescent="0.4">
      <c r="A15" s="100"/>
      <c r="B15" s="100"/>
      <c r="C15" s="100"/>
      <c r="D15" s="100"/>
      <c r="E15" s="100"/>
      <c r="F15" s="100"/>
      <c r="G15" s="100"/>
      <c r="H15" s="100"/>
      <c r="I15" s="100"/>
      <c r="J15" s="100"/>
    </row>
    <row r="16" spans="1:10" x14ac:dyDescent="0.4">
      <c r="A16" s="100"/>
      <c r="B16" s="100"/>
      <c r="C16" s="100"/>
      <c r="D16" s="100"/>
      <c r="E16" s="100"/>
      <c r="F16" s="100"/>
      <c r="G16" s="100"/>
      <c r="H16" s="100"/>
      <c r="I16" s="100"/>
      <c r="J16" s="100"/>
    </row>
    <row r="17" spans="1:10" x14ac:dyDescent="0.4">
      <c r="A17" s="100"/>
      <c r="B17" s="100"/>
      <c r="C17" s="100"/>
      <c r="D17" s="100"/>
      <c r="E17" s="100"/>
      <c r="F17" s="100"/>
      <c r="G17" s="100"/>
      <c r="H17" s="100"/>
      <c r="I17" s="100"/>
      <c r="J17" s="100"/>
    </row>
    <row r="18" spans="1:10" x14ac:dyDescent="0.4">
      <c r="A18" s="100"/>
      <c r="B18" s="100"/>
      <c r="C18" s="100"/>
      <c r="D18" s="100"/>
      <c r="E18" s="100"/>
      <c r="F18" s="100"/>
      <c r="G18" s="100"/>
      <c r="H18" s="100"/>
      <c r="I18" s="100"/>
      <c r="J18" s="100"/>
    </row>
    <row r="19" spans="1:10" x14ac:dyDescent="0.4">
      <c r="A19" s="100"/>
      <c r="B19" s="100"/>
      <c r="C19" s="100"/>
      <c r="D19" s="100"/>
      <c r="E19" s="100"/>
      <c r="F19" s="100"/>
      <c r="G19" s="100"/>
      <c r="H19" s="100"/>
      <c r="I19" s="100"/>
      <c r="J19" s="100"/>
    </row>
    <row r="21" spans="1:10" x14ac:dyDescent="0.4">
      <c r="A21" s="50" t="s">
        <v>26</v>
      </c>
    </row>
    <row r="22" spans="1:10" x14ac:dyDescent="0.4">
      <c r="A22" s="99" t="s">
        <v>41</v>
      </c>
      <c r="B22" s="99"/>
      <c r="C22" s="99"/>
      <c r="D22" s="99"/>
      <c r="E22" s="99"/>
      <c r="F22" s="99"/>
      <c r="G22" s="99"/>
      <c r="H22" s="99"/>
      <c r="I22" s="99"/>
      <c r="J22" s="99"/>
    </row>
    <row r="23" spans="1:10" x14ac:dyDescent="0.4">
      <c r="A23" s="99"/>
      <c r="B23" s="99"/>
      <c r="C23" s="99"/>
      <c r="D23" s="99"/>
      <c r="E23" s="99"/>
      <c r="F23" s="99"/>
      <c r="G23" s="99"/>
      <c r="H23" s="99"/>
      <c r="I23" s="99"/>
      <c r="J23" s="99"/>
    </row>
    <row r="24" spans="1:10" x14ac:dyDescent="0.4">
      <c r="A24" s="99"/>
      <c r="B24" s="99"/>
      <c r="C24" s="99"/>
      <c r="D24" s="99"/>
      <c r="E24" s="99"/>
      <c r="F24" s="99"/>
      <c r="G24" s="99"/>
      <c r="H24" s="99"/>
      <c r="I24" s="99"/>
      <c r="J24" s="99"/>
    </row>
    <row r="25" spans="1:10" x14ac:dyDescent="0.4">
      <c r="A25" s="99"/>
      <c r="B25" s="99"/>
      <c r="C25" s="99"/>
      <c r="D25" s="99"/>
      <c r="E25" s="99"/>
      <c r="F25" s="99"/>
      <c r="G25" s="99"/>
      <c r="H25" s="99"/>
      <c r="I25" s="99"/>
      <c r="J25" s="99"/>
    </row>
    <row r="26" spans="1:10" x14ac:dyDescent="0.4">
      <c r="A26" s="99"/>
      <c r="B26" s="99"/>
      <c r="C26" s="99"/>
      <c r="D26" s="99"/>
      <c r="E26" s="99"/>
      <c r="F26" s="99"/>
      <c r="G26" s="99"/>
      <c r="H26" s="99"/>
      <c r="I26" s="99"/>
      <c r="J26" s="99"/>
    </row>
    <row r="27" spans="1:10" x14ac:dyDescent="0.4">
      <c r="A27" s="99"/>
      <c r="B27" s="99"/>
      <c r="C27" s="99"/>
      <c r="D27" s="99"/>
      <c r="E27" s="99"/>
      <c r="F27" s="99"/>
      <c r="G27" s="99"/>
      <c r="H27" s="99"/>
      <c r="I27" s="99"/>
      <c r="J27" s="99"/>
    </row>
    <row r="28" spans="1:10" x14ac:dyDescent="0.4">
      <c r="A28" s="99"/>
      <c r="B28" s="99"/>
      <c r="C28" s="99"/>
      <c r="D28" s="99"/>
      <c r="E28" s="99"/>
      <c r="F28" s="99"/>
      <c r="G28" s="99"/>
      <c r="H28" s="99"/>
      <c r="I28" s="99"/>
      <c r="J28" s="99"/>
    </row>
    <row r="29" spans="1:10" x14ac:dyDescent="0.4">
      <c r="A29" s="99"/>
      <c r="B29" s="99"/>
      <c r="C29" s="99"/>
      <c r="D29" s="99"/>
      <c r="E29" s="99"/>
      <c r="F29" s="99"/>
      <c r="G29" s="99"/>
      <c r="H29" s="99"/>
      <c r="I29" s="99"/>
      <c r="J29" s="99"/>
    </row>
  </sheetData>
  <mergeCells count="3">
    <mergeCell ref="A2:J9"/>
    <mergeCell ref="A12:J19"/>
    <mergeCell ref="A22:J29"/>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5"/>
  <sheetViews>
    <sheetView zoomScale="70" zoomScaleNormal="70" workbookViewId="0">
      <selection activeCell="A3" sqref="A3:X45"/>
    </sheetView>
  </sheetViews>
  <sheetFormatPr defaultRowHeight="18.75" x14ac:dyDescent="0.4"/>
  <cols>
    <col min="1" max="1" width="14" customWidth="1"/>
    <col min="2" max="2" width="13.25" customWidth="1"/>
    <col min="4" max="4" width="14.75" customWidth="1"/>
    <col min="6" max="6" width="16.875" bestFit="1" customWidth="1"/>
    <col min="8" max="8" width="15.625" customWidth="1"/>
    <col min="10" max="10" width="15.25" bestFit="1" customWidth="1"/>
  </cols>
  <sheetData>
    <row r="1" spans="1:24" x14ac:dyDescent="0.4">
      <c r="A1" s="29" t="s">
        <v>13</v>
      </c>
      <c r="B1" s="30"/>
      <c r="C1" s="31"/>
      <c r="D1" s="32"/>
      <c r="E1" s="31"/>
      <c r="F1" s="32"/>
      <c r="G1" s="31"/>
      <c r="H1" s="32"/>
    </row>
    <row r="2" spans="1:24" x14ac:dyDescent="0.4">
      <c r="A2" s="33"/>
      <c r="B2" s="31"/>
      <c r="C2" s="31"/>
      <c r="D2" s="32"/>
      <c r="E2" s="31"/>
      <c r="F2" s="32"/>
      <c r="G2" s="31"/>
      <c r="H2" s="32"/>
    </row>
    <row r="3" spans="1:24" x14ac:dyDescent="0.4">
      <c r="A3" s="33"/>
      <c r="B3" s="31"/>
      <c r="C3" s="31"/>
      <c r="D3" s="32"/>
      <c r="E3" s="31"/>
      <c r="F3" s="32"/>
      <c r="G3" s="31"/>
      <c r="H3" s="32"/>
      <c r="L3" s="101"/>
      <c r="M3" s="101" t="s">
        <v>43</v>
      </c>
      <c r="N3" s="102" t="s">
        <v>44</v>
      </c>
      <c r="O3" s="103" t="s">
        <v>38</v>
      </c>
      <c r="P3" s="104" t="s">
        <v>45</v>
      </c>
      <c r="Q3" s="105" t="s">
        <v>46</v>
      </c>
      <c r="R3" s="101"/>
      <c r="S3" s="101"/>
      <c r="T3" s="101"/>
      <c r="U3" s="101"/>
      <c r="V3" s="101"/>
      <c r="W3" s="101"/>
      <c r="X3" s="101"/>
    </row>
    <row r="4" spans="1:24" x14ac:dyDescent="0.4">
      <c r="L4" s="106" t="s">
        <v>7</v>
      </c>
      <c r="M4" s="106" t="s">
        <v>47</v>
      </c>
      <c r="N4" s="107" t="s">
        <v>48</v>
      </c>
      <c r="O4" s="107" t="s">
        <v>49</v>
      </c>
      <c r="P4" s="107" t="s">
        <v>50</v>
      </c>
      <c r="Q4" s="108" t="s">
        <v>4</v>
      </c>
      <c r="R4" s="109"/>
      <c r="S4" s="109"/>
      <c r="T4" s="110"/>
      <c r="U4" s="108" t="s">
        <v>51</v>
      </c>
      <c r="V4" s="109"/>
      <c r="W4" s="109"/>
      <c r="X4" s="110"/>
    </row>
    <row r="5" spans="1:24" x14ac:dyDescent="0.4">
      <c r="A5" s="34" t="s">
        <v>14</v>
      </c>
      <c r="B5" s="34" t="s">
        <v>15</v>
      </c>
      <c r="C5" s="34" t="s">
        <v>16</v>
      </c>
      <c r="D5" s="35" t="s">
        <v>17</v>
      </c>
      <c r="E5" s="34" t="s">
        <v>18</v>
      </c>
      <c r="F5" s="35" t="s">
        <v>17</v>
      </c>
      <c r="G5" s="34" t="s">
        <v>19</v>
      </c>
      <c r="H5" s="35" t="s">
        <v>17</v>
      </c>
      <c r="I5" s="34" t="s">
        <v>52</v>
      </c>
      <c r="J5" s="35" t="s">
        <v>17</v>
      </c>
      <c r="L5" s="106"/>
      <c r="M5" s="106"/>
      <c r="N5" s="111"/>
      <c r="O5" s="111"/>
      <c r="P5" s="111"/>
      <c r="Q5" s="112">
        <v>0.61799999999999999</v>
      </c>
      <c r="R5" s="112">
        <v>1.27</v>
      </c>
      <c r="S5" s="112">
        <v>1.5</v>
      </c>
      <c r="T5" s="112">
        <v>2</v>
      </c>
      <c r="U5" s="112">
        <v>0.61799999999999999</v>
      </c>
      <c r="V5" s="112">
        <v>1.27</v>
      </c>
      <c r="W5" s="112">
        <v>1.5</v>
      </c>
      <c r="X5" s="112">
        <v>2</v>
      </c>
    </row>
    <row r="6" spans="1:24" x14ac:dyDescent="0.4">
      <c r="A6" s="36" t="s">
        <v>20</v>
      </c>
      <c r="B6" s="36" t="s">
        <v>53</v>
      </c>
      <c r="C6" s="36">
        <v>50</v>
      </c>
      <c r="D6" s="37">
        <v>44198</v>
      </c>
      <c r="E6" s="36">
        <v>50</v>
      </c>
      <c r="F6" s="37">
        <v>44195</v>
      </c>
      <c r="G6" s="36">
        <v>50</v>
      </c>
      <c r="H6" s="37">
        <v>44199</v>
      </c>
      <c r="I6" s="36">
        <v>50</v>
      </c>
      <c r="J6" s="37">
        <v>44200</v>
      </c>
      <c r="L6" s="107" t="s">
        <v>54</v>
      </c>
      <c r="M6" s="113" t="s">
        <v>55</v>
      </c>
      <c r="N6" s="102" t="s">
        <v>44</v>
      </c>
      <c r="O6" s="102">
        <v>3169</v>
      </c>
      <c r="P6" s="102">
        <v>50</v>
      </c>
      <c r="Q6" s="114" t="s">
        <v>56</v>
      </c>
      <c r="R6" s="114">
        <v>0.5</v>
      </c>
      <c r="S6" s="114">
        <v>0.44</v>
      </c>
      <c r="T6" s="114">
        <v>0.38</v>
      </c>
      <c r="U6" s="114" t="s">
        <v>56</v>
      </c>
      <c r="V6" s="114">
        <v>1.19</v>
      </c>
      <c r="W6" s="114">
        <v>1.1200000000000001</v>
      </c>
      <c r="X6" s="114">
        <v>1.18</v>
      </c>
    </row>
    <row r="7" spans="1:24" x14ac:dyDescent="0.4">
      <c r="A7" s="36" t="s">
        <v>57</v>
      </c>
      <c r="B7" s="36" t="s">
        <v>53</v>
      </c>
      <c r="C7" s="36"/>
      <c r="D7" s="37"/>
      <c r="E7" s="36"/>
      <c r="F7" s="37"/>
      <c r="G7" s="36"/>
      <c r="H7" s="37"/>
      <c r="I7" s="36">
        <v>50</v>
      </c>
      <c r="J7" s="37">
        <v>44202</v>
      </c>
      <c r="L7" s="115"/>
      <c r="M7" s="113"/>
      <c r="N7" s="103" t="s">
        <v>38</v>
      </c>
      <c r="O7" s="103">
        <v>643</v>
      </c>
      <c r="P7" s="103">
        <v>50</v>
      </c>
      <c r="Q7" s="116" t="s">
        <v>56</v>
      </c>
      <c r="R7" s="116">
        <v>0.62</v>
      </c>
      <c r="S7" s="116">
        <v>0.57999999999999996</v>
      </c>
      <c r="T7" s="116">
        <v>0.54</v>
      </c>
      <c r="U7" s="116" t="s">
        <v>56</v>
      </c>
      <c r="V7" s="116">
        <v>1.79</v>
      </c>
      <c r="W7" s="116">
        <v>1.89</v>
      </c>
      <c r="X7" s="116">
        <v>2.39</v>
      </c>
    </row>
    <row r="8" spans="1:24" x14ac:dyDescent="0.4">
      <c r="A8" s="36" t="s">
        <v>57</v>
      </c>
      <c r="B8" s="36" t="s">
        <v>58</v>
      </c>
      <c r="C8" s="36"/>
      <c r="D8" s="37"/>
      <c r="E8" s="36">
        <v>50</v>
      </c>
      <c r="F8" s="37">
        <v>44204</v>
      </c>
      <c r="G8" s="36">
        <v>50</v>
      </c>
      <c r="H8" s="37">
        <v>44203</v>
      </c>
      <c r="I8" s="36"/>
      <c r="J8" s="38"/>
      <c r="L8" s="115"/>
      <c r="M8" s="113"/>
      <c r="N8" s="104" t="s">
        <v>45</v>
      </c>
      <c r="O8" s="104">
        <v>217</v>
      </c>
      <c r="P8" s="104">
        <v>50</v>
      </c>
      <c r="Q8" s="117" t="s">
        <v>56</v>
      </c>
      <c r="R8" s="117">
        <v>0.62</v>
      </c>
      <c r="S8" s="117">
        <v>0.52</v>
      </c>
      <c r="T8" s="117">
        <v>0.46</v>
      </c>
      <c r="U8" s="117" t="s">
        <v>56</v>
      </c>
      <c r="V8" s="117">
        <v>1.79</v>
      </c>
      <c r="W8" s="117">
        <v>1.51</v>
      </c>
      <c r="X8" s="117">
        <v>1.68</v>
      </c>
    </row>
    <row r="9" spans="1:24" x14ac:dyDescent="0.4">
      <c r="A9" s="36" t="s">
        <v>57</v>
      </c>
      <c r="B9" s="36" t="s">
        <v>39</v>
      </c>
      <c r="C9" s="36"/>
      <c r="D9" s="38"/>
      <c r="E9" s="36">
        <v>50</v>
      </c>
      <c r="F9" s="37">
        <v>44205</v>
      </c>
      <c r="G9" s="36">
        <v>50</v>
      </c>
      <c r="H9" s="37">
        <v>44206</v>
      </c>
      <c r="I9" s="36"/>
      <c r="J9" s="38"/>
      <c r="L9" s="115"/>
      <c r="M9" s="113"/>
      <c r="N9" s="105" t="s">
        <v>46</v>
      </c>
      <c r="O9" s="105">
        <v>70</v>
      </c>
      <c r="P9" s="105">
        <v>50</v>
      </c>
      <c r="Q9" s="118" t="s">
        <v>56</v>
      </c>
      <c r="R9" s="118">
        <v>0.74</v>
      </c>
      <c r="S9" s="118">
        <v>0.7</v>
      </c>
      <c r="T9" s="118">
        <v>0.56000000000000005</v>
      </c>
      <c r="U9" s="118" t="s">
        <v>56</v>
      </c>
      <c r="V9" s="118">
        <v>2.68</v>
      </c>
      <c r="W9" s="118">
        <v>2.96</v>
      </c>
      <c r="X9" s="118">
        <v>2.62</v>
      </c>
    </row>
    <row r="10" spans="1:24" x14ac:dyDescent="0.4">
      <c r="A10" s="36" t="s">
        <v>55</v>
      </c>
      <c r="B10" s="36" t="s">
        <v>58</v>
      </c>
      <c r="C10" s="36"/>
      <c r="D10" s="38"/>
      <c r="E10" s="36"/>
      <c r="F10" s="38"/>
      <c r="G10" s="36">
        <v>50</v>
      </c>
      <c r="H10" s="37">
        <v>44208</v>
      </c>
      <c r="I10" s="36"/>
      <c r="J10" s="38"/>
      <c r="L10" s="115"/>
      <c r="M10" s="119" t="s">
        <v>59</v>
      </c>
      <c r="N10" s="102" t="s">
        <v>44</v>
      </c>
      <c r="O10" s="102"/>
      <c r="P10" s="102"/>
      <c r="Q10" s="114" t="s">
        <v>56</v>
      </c>
      <c r="R10" s="114"/>
      <c r="S10" s="114"/>
      <c r="T10" s="114"/>
      <c r="U10" s="114" t="s">
        <v>56</v>
      </c>
      <c r="V10" s="114"/>
      <c r="W10" s="114"/>
      <c r="X10" s="114"/>
    </row>
    <row r="11" spans="1:24" x14ac:dyDescent="0.4">
      <c r="A11" s="36" t="s">
        <v>60</v>
      </c>
      <c r="B11" s="36" t="s">
        <v>58</v>
      </c>
      <c r="C11" s="36"/>
      <c r="D11" s="38"/>
      <c r="E11" s="36">
        <v>50</v>
      </c>
      <c r="F11" s="37">
        <v>44217</v>
      </c>
      <c r="G11" s="36">
        <v>50</v>
      </c>
      <c r="H11" s="37">
        <v>44214</v>
      </c>
      <c r="I11" s="36">
        <v>50</v>
      </c>
      <c r="J11" s="37">
        <v>44223</v>
      </c>
      <c r="L11" s="115"/>
      <c r="M11" s="119"/>
      <c r="N11" s="103" t="s">
        <v>38</v>
      </c>
      <c r="O11" s="103"/>
      <c r="P11" s="103"/>
      <c r="Q11" s="116" t="s">
        <v>56</v>
      </c>
      <c r="R11" s="116"/>
      <c r="S11" s="116"/>
      <c r="T11" s="116"/>
      <c r="U11" s="116" t="s">
        <v>56</v>
      </c>
      <c r="V11" s="116"/>
      <c r="W11" s="116"/>
      <c r="X11" s="116"/>
    </row>
    <row r="12" spans="1:24" x14ac:dyDescent="0.4">
      <c r="A12" s="36" t="s">
        <v>60</v>
      </c>
      <c r="B12" s="36" t="s">
        <v>61</v>
      </c>
      <c r="C12" s="36"/>
      <c r="D12" s="38"/>
      <c r="E12" s="36"/>
      <c r="F12" s="38"/>
      <c r="G12" s="36">
        <v>11</v>
      </c>
      <c r="H12" s="37">
        <v>44232</v>
      </c>
      <c r="I12" s="36"/>
      <c r="J12" s="38"/>
      <c r="L12" s="115"/>
      <c r="M12" s="119"/>
      <c r="N12" s="104" t="s">
        <v>45</v>
      </c>
      <c r="O12" s="104"/>
      <c r="P12" s="104"/>
      <c r="Q12" s="117" t="s">
        <v>56</v>
      </c>
      <c r="R12" s="117"/>
      <c r="S12" s="117"/>
      <c r="T12" s="117"/>
      <c r="U12" s="117" t="s">
        <v>56</v>
      </c>
      <c r="V12" s="117"/>
      <c r="W12" s="117"/>
      <c r="X12" s="117"/>
    </row>
    <row r="13" spans="1:24" x14ac:dyDescent="0.4">
      <c r="A13" s="36" t="s">
        <v>60</v>
      </c>
      <c r="B13" s="36" t="s">
        <v>62</v>
      </c>
      <c r="C13" s="36"/>
      <c r="D13" s="38"/>
      <c r="E13" s="36">
        <v>12</v>
      </c>
      <c r="F13" s="37">
        <v>44233</v>
      </c>
      <c r="G13" s="36"/>
      <c r="H13" s="37"/>
      <c r="I13" s="36"/>
      <c r="J13" s="38"/>
      <c r="L13" s="115"/>
      <c r="M13" s="119"/>
      <c r="N13" s="105" t="s">
        <v>46</v>
      </c>
      <c r="O13" s="105">
        <v>61</v>
      </c>
      <c r="P13" s="105">
        <v>50</v>
      </c>
      <c r="Q13" s="118" t="s">
        <v>56</v>
      </c>
      <c r="R13" s="118">
        <v>0.72</v>
      </c>
      <c r="S13" s="118">
        <v>0.68</v>
      </c>
      <c r="T13" s="118">
        <v>0.52</v>
      </c>
      <c r="U13" s="118" t="s">
        <v>56</v>
      </c>
      <c r="V13" s="118">
        <v>2.5099999999999998</v>
      </c>
      <c r="W13" s="118">
        <v>2.74</v>
      </c>
      <c r="X13" s="118">
        <v>2.19</v>
      </c>
    </row>
    <row r="14" spans="1:24" x14ac:dyDescent="0.4">
      <c r="A14" s="36" t="s">
        <v>60</v>
      </c>
      <c r="B14" s="36" t="s">
        <v>39</v>
      </c>
      <c r="C14" s="36"/>
      <c r="D14" s="38"/>
      <c r="E14" s="36">
        <v>8</v>
      </c>
      <c r="F14" s="37">
        <v>44237</v>
      </c>
      <c r="G14" s="36"/>
      <c r="H14" s="37"/>
      <c r="I14" s="36"/>
      <c r="J14" s="38"/>
      <c r="L14" s="115"/>
      <c r="M14" s="120" t="s">
        <v>60</v>
      </c>
      <c r="N14" s="104" t="s">
        <v>45</v>
      </c>
      <c r="O14" s="104"/>
      <c r="P14" s="104"/>
      <c r="Q14" s="117"/>
      <c r="R14" s="117"/>
      <c r="S14" s="117"/>
      <c r="T14" s="117"/>
      <c r="U14" s="117"/>
      <c r="V14" s="117"/>
      <c r="W14" s="117"/>
      <c r="X14" s="117"/>
    </row>
    <row r="15" spans="1:24" x14ac:dyDescent="0.4">
      <c r="A15" s="36" t="s">
        <v>63</v>
      </c>
      <c r="B15" s="36" t="s">
        <v>39</v>
      </c>
      <c r="C15" s="36"/>
      <c r="D15" s="38"/>
      <c r="E15" s="36">
        <v>34</v>
      </c>
      <c r="F15" s="37">
        <v>44239</v>
      </c>
      <c r="G15" s="36"/>
      <c r="H15" s="37"/>
      <c r="I15" s="36"/>
      <c r="J15" s="38"/>
      <c r="L15" s="111"/>
      <c r="M15" s="121" t="s">
        <v>64</v>
      </c>
      <c r="N15" s="104" t="s">
        <v>45</v>
      </c>
      <c r="O15" s="104">
        <v>126</v>
      </c>
      <c r="P15" s="104">
        <v>18</v>
      </c>
      <c r="Q15" s="117">
        <v>1</v>
      </c>
      <c r="R15" s="117" t="s">
        <v>56</v>
      </c>
      <c r="S15" s="117">
        <v>0.61</v>
      </c>
      <c r="T15" s="117">
        <v>0.39</v>
      </c>
      <c r="U15" s="117">
        <v>1.39</v>
      </c>
      <c r="V15" s="117" t="s">
        <v>56</v>
      </c>
      <c r="W15" s="117">
        <v>1.31</v>
      </c>
      <c r="X15" s="117">
        <v>1.08</v>
      </c>
    </row>
    <row r="16" spans="1:24" x14ac:dyDescent="0.4">
      <c r="A16" s="36" t="s">
        <v>64</v>
      </c>
      <c r="B16" s="36" t="s">
        <v>58</v>
      </c>
      <c r="C16" s="36"/>
      <c r="D16" s="38"/>
      <c r="E16" s="36"/>
      <c r="F16" s="37"/>
      <c r="G16" s="36">
        <v>50</v>
      </c>
      <c r="H16" s="37">
        <v>44241</v>
      </c>
      <c r="I16" s="36">
        <v>50</v>
      </c>
      <c r="J16" s="37">
        <v>44247</v>
      </c>
      <c r="L16" s="107" t="s">
        <v>65</v>
      </c>
      <c r="M16" s="122" t="s">
        <v>55</v>
      </c>
      <c r="N16" s="102" t="s">
        <v>44</v>
      </c>
      <c r="O16" s="102"/>
      <c r="P16" s="102"/>
      <c r="Q16" s="114" t="s">
        <v>56</v>
      </c>
      <c r="R16" s="114"/>
      <c r="S16" s="114"/>
      <c r="T16" s="114"/>
      <c r="U16" s="114" t="s">
        <v>56</v>
      </c>
      <c r="V16" s="114"/>
      <c r="W16" s="114"/>
      <c r="X16" s="114"/>
    </row>
    <row r="17" spans="1:24" x14ac:dyDescent="0.4">
      <c r="A17" s="36" t="s">
        <v>64</v>
      </c>
      <c r="B17" s="36" t="s">
        <v>39</v>
      </c>
      <c r="C17" s="36"/>
      <c r="D17" s="38"/>
      <c r="E17" s="36"/>
      <c r="F17" s="37"/>
      <c r="G17" s="36">
        <v>15</v>
      </c>
      <c r="H17" s="37">
        <v>44242</v>
      </c>
      <c r="I17" s="36"/>
      <c r="J17" s="38"/>
      <c r="L17" s="115"/>
      <c r="M17" s="123"/>
      <c r="N17" s="103" t="s">
        <v>38</v>
      </c>
      <c r="O17" s="103"/>
      <c r="P17" s="103"/>
      <c r="Q17" s="116" t="s">
        <v>56</v>
      </c>
      <c r="R17" s="116"/>
      <c r="S17" s="116"/>
      <c r="T17" s="116"/>
      <c r="U17" s="116" t="s">
        <v>56</v>
      </c>
      <c r="V17" s="116"/>
      <c r="W17" s="116"/>
      <c r="X17" s="116"/>
    </row>
    <row r="18" spans="1:24" x14ac:dyDescent="0.4">
      <c r="A18" s="36" t="s">
        <v>64</v>
      </c>
      <c r="B18" s="36" t="s">
        <v>54</v>
      </c>
      <c r="C18" s="36"/>
      <c r="D18" s="38"/>
      <c r="E18" s="36"/>
      <c r="F18" s="37"/>
      <c r="G18" s="36">
        <v>18</v>
      </c>
      <c r="H18" s="37">
        <v>44246</v>
      </c>
      <c r="I18" s="36"/>
      <c r="J18" s="38"/>
      <c r="L18" s="115"/>
      <c r="M18" s="123"/>
      <c r="N18" s="104" t="s">
        <v>45</v>
      </c>
      <c r="O18" s="104">
        <v>220</v>
      </c>
      <c r="P18" s="104">
        <v>50</v>
      </c>
      <c r="Q18" s="117" t="s">
        <v>56</v>
      </c>
      <c r="R18" s="117">
        <v>0.88</v>
      </c>
      <c r="S18" s="117">
        <v>0.8</v>
      </c>
      <c r="T18" s="117">
        <v>0.68</v>
      </c>
      <c r="U18" s="117" t="s">
        <v>56</v>
      </c>
      <c r="V18" s="117">
        <v>4.32</v>
      </c>
      <c r="W18" s="117">
        <v>4.29</v>
      </c>
      <c r="X18" s="117">
        <v>4.45</v>
      </c>
    </row>
    <row r="19" spans="1:24" x14ac:dyDescent="0.4">
      <c r="A19" s="36" t="s">
        <v>64</v>
      </c>
      <c r="B19" s="36" t="s">
        <v>66</v>
      </c>
      <c r="C19" s="36"/>
      <c r="D19" s="38"/>
      <c r="E19" s="36"/>
      <c r="F19" s="37"/>
      <c r="G19" s="36"/>
      <c r="H19" s="37"/>
      <c r="I19" s="36">
        <v>20</v>
      </c>
      <c r="J19" s="37">
        <v>44248</v>
      </c>
      <c r="L19" s="115"/>
      <c r="M19" s="124"/>
      <c r="N19" s="105" t="s">
        <v>46</v>
      </c>
      <c r="O19" s="105"/>
      <c r="P19" s="105"/>
      <c r="Q19" s="118" t="s">
        <v>56</v>
      </c>
      <c r="R19" s="118"/>
      <c r="S19" s="118"/>
      <c r="T19" s="118"/>
      <c r="U19" s="118" t="s">
        <v>56</v>
      </c>
      <c r="V19" s="118"/>
      <c r="W19" s="118"/>
      <c r="X19" s="118"/>
    </row>
    <row r="20" spans="1:24" x14ac:dyDescent="0.4">
      <c r="A20" s="36" t="s">
        <v>64</v>
      </c>
      <c r="B20" s="36" t="s">
        <v>67</v>
      </c>
      <c r="C20" s="36"/>
      <c r="D20" s="38"/>
      <c r="E20" s="36"/>
      <c r="F20" s="37"/>
      <c r="G20" s="36"/>
      <c r="H20" s="37"/>
      <c r="I20" s="36">
        <v>18</v>
      </c>
      <c r="J20" s="37">
        <v>44250</v>
      </c>
      <c r="L20" s="115"/>
      <c r="M20" s="119" t="s">
        <v>59</v>
      </c>
      <c r="N20" s="102" t="s">
        <v>44</v>
      </c>
      <c r="O20" s="102"/>
      <c r="P20" s="102"/>
      <c r="Q20" s="114" t="s">
        <v>56</v>
      </c>
      <c r="R20" s="114"/>
      <c r="S20" s="114"/>
      <c r="T20" s="114"/>
      <c r="U20" s="114" t="s">
        <v>56</v>
      </c>
      <c r="V20" s="114"/>
      <c r="W20" s="114"/>
      <c r="X20" s="114"/>
    </row>
    <row r="21" spans="1:24" x14ac:dyDescent="0.4">
      <c r="A21" s="36" t="s">
        <v>36</v>
      </c>
      <c r="B21" s="36" t="s">
        <v>68</v>
      </c>
      <c r="C21" s="36"/>
      <c r="D21" s="37"/>
      <c r="E21" s="36"/>
      <c r="F21" s="37"/>
      <c r="G21" s="36">
        <v>8</v>
      </c>
      <c r="H21" s="37">
        <v>44296</v>
      </c>
      <c r="I21" s="36"/>
      <c r="J21" s="37"/>
      <c r="L21" s="115"/>
      <c r="M21" s="119"/>
      <c r="N21" s="103" t="s">
        <v>38</v>
      </c>
      <c r="O21" s="103">
        <v>960</v>
      </c>
      <c r="P21" s="103">
        <v>50</v>
      </c>
      <c r="Q21" s="116" t="s">
        <v>56</v>
      </c>
      <c r="R21" s="116">
        <v>0.7</v>
      </c>
      <c r="S21" s="116">
        <v>0.7</v>
      </c>
      <c r="T21" s="116">
        <v>0.57999999999999996</v>
      </c>
      <c r="U21" s="116" t="s">
        <v>56</v>
      </c>
      <c r="V21" s="116">
        <v>2.34</v>
      </c>
      <c r="W21" s="116">
        <v>2.96</v>
      </c>
      <c r="X21" s="116">
        <v>2.86</v>
      </c>
    </row>
    <row r="22" spans="1:24" x14ac:dyDescent="0.4">
      <c r="A22" s="36" t="s">
        <v>36</v>
      </c>
      <c r="B22" s="36" t="s">
        <v>39</v>
      </c>
      <c r="C22" s="36"/>
      <c r="D22" s="37"/>
      <c r="E22" s="36">
        <v>4</v>
      </c>
      <c r="F22" s="37">
        <v>44302</v>
      </c>
      <c r="G22" s="36"/>
      <c r="H22" s="37"/>
      <c r="I22" s="36"/>
      <c r="J22" s="37"/>
      <c r="L22" s="115"/>
      <c r="M22" s="119"/>
      <c r="N22" s="104" t="s">
        <v>45</v>
      </c>
      <c r="O22" s="104">
        <v>246</v>
      </c>
      <c r="P22" s="104">
        <v>50</v>
      </c>
      <c r="Q22" s="117" t="s">
        <v>56</v>
      </c>
      <c r="R22" s="117">
        <v>0.84</v>
      </c>
      <c r="S22" s="117">
        <v>0.7</v>
      </c>
      <c r="T22" s="117">
        <v>0.6</v>
      </c>
      <c r="U22" s="117" t="s">
        <v>56</v>
      </c>
      <c r="V22" s="117">
        <v>3.77</v>
      </c>
      <c r="W22" s="117">
        <v>2.96</v>
      </c>
      <c r="X22" s="117">
        <v>3.12</v>
      </c>
    </row>
    <row r="23" spans="1:24" x14ac:dyDescent="0.4">
      <c r="L23" s="115"/>
      <c r="M23" s="119"/>
      <c r="N23" s="105" t="s">
        <v>46</v>
      </c>
      <c r="O23" s="105">
        <v>78</v>
      </c>
      <c r="P23" s="105">
        <v>50</v>
      </c>
      <c r="Q23" s="118" t="s">
        <v>56</v>
      </c>
      <c r="R23" s="118">
        <v>0.94</v>
      </c>
      <c r="S23" s="118">
        <v>0.66</v>
      </c>
      <c r="T23" s="118">
        <v>0.54</v>
      </c>
      <c r="U23" s="118" t="s">
        <v>56</v>
      </c>
      <c r="V23" s="118">
        <v>2.16</v>
      </c>
      <c r="W23" s="118">
        <v>2.5499999999999998</v>
      </c>
      <c r="X23" s="118">
        <v>2.39</v>
      </c>
    </row>
    <row r="24" spans="1:24" x14ac:dyDescent="0.4">
      <c r="L24" s="115"/>
      <c r="M24" s="125" t="s">
        <v>60</v>
      </c>
      <c r="N24" s="103" t="s">
        <v>38</v>
      </c>
      <c r="O24" s="103">
        <v>1040</v>
      </c>
      <c r="P24" s="103">
        <v>50</v>
      </c>
      <c r="Q24" s="116">
        <v>0.86</v>
      </c>
      <c r="R24" s="116" t="s">
        <v>56</v>
      </c>
      <c r="S24" s="116" t="s">
        <v>56</v>
      </c>
      <c r="T24" s="116" t="s">
        <v>56</v>
      </c>
      <c r="U24" s="116">
        <v>1.78</v>
      </c>
      <c r="V24" s="116" t="s">
        <v>56</v>
      </c>
      <c r="W24" s="116" t="s">
        <v>56</v>
      </c>
      <c r="X24" s="116" t="s">
        <v>56</v>
      </c>
    </row>
    <row r="25" spans="1:24" x14ac:dyDescent="0.4">
      <c r="L25" s="115"/>
      <c r="M25" s="126"/>
      <c r="N25" s="104" t="s">
        <v>45</v>
      </c>
      <c r="O25" s="104">
        <v>356</v>
      </c>
      <c r="P25" s="104">
        <v>50</v>
      </c>
      <c r="Q25" s="117">
        <v>0.94</v>
      </c>
      <c r="R25" s="117" t="s">
        <v>56</v>
      </c>
      <c r="S25" s="117" t="s">
        <v>56</v>
      </c>
      <c r="T25" s="117" t="s">
        <v>56</v>
      </c>
      <c r="U25" s="117">
        <v>2.16</v>
      </c>
      <c r="V25" s="117" t="s">
        <v>56</v>
      </c>
      <c r="W25" s="117" t="s">
        <v>56</v>
      </c>
      <c r="X25" s="117" t="s">
        <v>56</v>
      </c>
    </row>
    <row r="26" spans="1:24" x14ac:dyDescent="0.4">
      <c r="L26" s="115"/>
      <c r="M26" s="127"/>
      <c r="N26" s="105" t="s">
        <v>46</v>
      </c>
      <c r="O26" s="105">
        <v>151</v>
      </c>
      <c r="P26" s="105">
        <v>50</v>
      </c>
      <c r="Q26" s="118">
        <v>0.92</v>
      </c>
      <c r="R26" s="118" t="s">
        <v>56</v>
      </c>
      <c r="S26" s="118" t="s">
        <v>56</v>
      </c>
      <c r="T26" s="118" t="s">
        <v>56</v>
      </c>
      <c r="U26" s="118">
        <v>2.06</v>
      </c>
      <c r="V26" s="118" t="s">
        <v>56</v>
      </c>
      <c r="W26" s="118" t="s">
        <v>56</v>
      </c>
      <c r="X26" s="118" t="s">
        <v>56</v>
      </c>
    </row>
    <row r="27" spans="1:24" x14ac:dyDescent="0.4">
      <c r="L27" s="115"/>
      <c r="M27" s="128" t="s">
        <v>64</v>
      </c>
      <c r="N27" s="104" t="s">
        <v>45</v>
      </c>
      <c r="O27" s="104">
        <v>759</v>
      </c>
      <c r="P27" s="104">
        <v>50</v>
      </c>
      <c r="Q27" s="117">
        <v>0.96</v>
      </c>
      <c r="R27" s="117" t="s">
        <v>56</v>
      </c>
      <c r="S27" s="117">
        <v>0.59</v>
      </c>
      <c r="T27" s="117">
        <v>0.4</v>
      </c>
      <c r="U27" s="117">
        <v>2.27</v>
      </c>
      <c r="V27" s="117" t="s">
        <v>56</v>
      </c>
      <c r="W27" s="117">
        <v>2.0099999999999998</v>
      </c>
      <c r="X27" s="117">
        <v>1.29</v>
      </c>
    </row>
    <row r="28" spans="1:24" x14ac:dyDescent="0.4">
      <c r="L28" s="111"/>
      <c r="M28" s="129"/>
      <c r="N28" s="105" t="s">
        <v>46</v>
      </c>
      <c r="O28" s="105">
        <v>78</v>
      </c>
      <c r="P28" s="105">
        <v>50</v>
      </c>
      <c r="Q28" s="118">
        <v>0.94</v>
      </c>
      <c r="R28" s="118" t="s">
        <v>56</v>
      </c>
      <c r="S28" s="118">
        <v>0.66</v>
      </c>
      <c r="T28" s="118">
        <v>0.54</v>
      </c>
      <c r="U28" s="118">
        <v>2.16</v>
      </c>
      <c r="V28" s="118" t="s">
        <v>56</v>
      </c>
      <c r="W28" s="118">
        <v>2.5499999999999998</v>
      </c>
      <c r="X28" s="118">
        <v>2.39</v>
      </c>
    </row>
    <row r="29" spans="1:24" x14ac:dyDescent="0.4">
      <c r="L29" s="107" t="s">
        <v>39</v>
      </c>
      <c r="M29" s="113" t="s">
        <v>55</v>
      </c>
      <c r="N29" s="102" t="s">
        <v>44</v>
      </c>
      <c r="O29" s="102"/>
      <c r="P29" s="102"/>
      <c r="Q29" s="114" t="s">
        <v>56</v>
      </c>
      <c r="R29" s="114"/>
      <c r="S29" s="114"/>
      <c r="T29" s="114"/>
      <c r="U29" s="114" t="s">
        <v>56</v>
      </c>
      <c r="V29" s="114"/>
      <c r="W29" s="114"/>
      <c r="X29" s="114"/>
    </row>
    <row r="30" spans="1:24" x14ac:dyDescent="0.4">
      <c r="L30" s="115"/>
      <c r="M30" s="113"/>
      <c r="N30" s="103" t="s">
        <v>38</v>
      </c>
      <c r="O30" s="103"/>
      <c r="P30" s="103"/>
      <c r="Q30" s="116" t="s">
        <v>56</v>
      </c>
      <c r="R30" s="116"/>
      <c r="S30" s="116"/>
      <c r="T30" s="116"/>
      <c r="U30" s="116" t="s">
        <v>56</v>
      </c>
      <c r="V30" s="116"/>
      <c r="W30" s="116"/>
      <c r="X30" s="116"/>
    </row>
    <row r="31" spans="1:24" x14ac:dyDescent="0.4">
      <c r="L31" s="115"/>
      <c r="M31" s="113"/>
      <c r="N31" s="104" t="s">
        <v>45</v>
      </c>
      <c r="O31" s="104"/>
      <c r="P31" s="104"/>
      <c r="Q31" s="117" t="s">
        <v>56</v>
      </c>
      <c r="R31" s="117"/>
      <c r="S31" s="117"/>
      <c r="T31" s="117"/>
      <c r="U31" s="117" t="s">
        <v>56</v>
      </c>
      <c r="V31" s="117"/>
      <c r="W31" s="117"/>
      <c r="X31" s="117"/>
    </row>
    <row r="32" spans="1:24" x14ac:dyDescent="0.4">
      <c r="L32" s="115"/>
      <c r="M32" s="113"/>
      <c r="N32" s="105" t="s">
        <v>46</v>
      </c>
      <c r="O32" s="105"/>
      <c r="P32" s="105"/>
      <c r="Q32" s="118" t="s">
        <v>56</v>
      </c>
      <c r="R32" s="118"/>
      <c r="S32" s="118"/>
      <c r="T32" s="118"/>
      <c r="U32" s="118" t="s">
        <v>56</v>
      </c>
      <c r="V32" s="118"/>
      <c r="W32" s="118"/>
      <c r="X32" s="118"/>
    </row>
    <row r="33" spans="12:24" x14ac:dyDescent="0.4">
      <c r="L33" s="115"/>
      <c r="M33" s="119" t="s">
        <v>59</v>
      </c>
      <c r="N33" s="102" t="s">
        <v>44</v>
      </c>
      <c r="O33" s="102"/>
      <c r="P33" s="102"/>
      <c r="Q33" s="114" t="s">
        <v>56</v>
      </c>
      <c r="R33" s="114"/>
      <c r="S33" s="114"/>
      <c r="T33" s="114"/>
      <c r="U33" s="114" t="s">
        <v>56</v>
      </c>
      <c r="V33" s="114"/>
      <c r="W33" s="114"/>
      <c r="X33" s="114"/>
    </row>
    <row r="34" spans="12:24" x14ac:dyDescent="0.4">
      <c r="L34" s="115"/>
      <c r="M34" s="119"/>
      <c r="N34" s="103" t="s">
        <v>38</v>
      </c>
      <c r="O34" s="103">
        <v>954</v>
      </c>
      <c r="P34" s="103">
        <v>50</v>
      </c>
      <c r="Q34" s="116" t="s">
        <v>56</v>
      </c>
      <c r="R34" s="116">
        <v>0.72</v>
      </c>
      <c r="S34" s="116">
        <v>0.72</v>
      </c>
      <c r="T34" s="116">
        <v>0.6</v>
      </c>
      <c r="U34" s="116" t="s">
        <v>56</v>
      </c>
      <c r="V34" s="116">
        <v>2.5099999999999998</v>
      </c>
      <c r="W34" s="116">
        <v>3.18</v>
      </c>
      <c r="X34" s="116">
        <v>3.12</v>
      </c>
    </row>
    <row r="35" spans="12:24" x14ac:dyDescent="0.4">
      <c r="L35" s="115"/>
      <c r="M35" s="119"/>
      <c r="N35" s="104" t="s">
        <v>45</v>
      </c>
      <c r="O35" s="104">
        <v>230</v>
      </c>
      <c r="P35" s="104">
        <v>50</v>
      </c>
      <c r="Q35" s="117" t="s">
        <v>56</v>
      </c>
      <c r="R35" s="117">
        <v>0.72</v>
      </c>
      <c r="S35" s="117">
        <v>0.62</v>
      </c>
      <c r="T35" s="117">
        <v>0.42</v>
      </c>
      <c r="U35" s="117" t="s">
        <v>56</v>
      </c>
      <c r="V35" s="117">
        <v>2.57</v>
      </c>
      <c r="W35" s="117">
        <v>2.19</v>
      </c>
      <c r="X35" s="117">
        <v>1.41</v>
      </c>
    </row>
    <row r="36" spans="12:24" x14ac:dyDescent="0.4">
      <c r="L36" s="115"/>
      <c r="M36" s="119"/>
      <c r="N36" s="105" t="s">
        <v>46</v>
      </c>
      <c r="O36" s="105"/>
      <c r="P36" s="105"/>
      <c r="Q36" s="118" t="s">
        <v>56</v>
      </c>
      <c r="R36" s="118"/>
      <c r="S36" s="118"/>
      <c r="T36" s="118"/>
      <c r="U36" s="118" t="s">
        <v>56</v>
      </c>
      <c r="V36" s="118"/>
      <c r="W36" s="118"/>
      <c r="X36" s="118"/>
    </row>
    <row r="37" spans="12:24" x14ac:dyDescent="0.4">
      <c r="L37" s="115"/>
      <c r="M37" s="125" t="s">
        <v>60</v>
      </c>
      <c r="N37" s="103" t="s">
        <v>69</v>
      </c>
      <c r="O37" s="103">
        <v>356</v>
      </c>
      <c r="P37" s="103">
        <v>8</v>
      </c>
      <c r="Q37" s="116">
        <v>1</v>
      </c>
      <c r="R37" s="116" t="s">
        <v>56</v>
      </c>
      <c r="S37" s="116">
        <v>0.67</v>
      </c>
      <c r="T37" s="116">
        <v>0.67</v>
      </c>
      <c r="U37" s="116">
        <v>1.18</v>
      </c>
      <c r="V37" s="116" t="s">
        <v>56</v>
      </c>
      <c r="W37" s="116">
        <v>1.19</v>
      </c>
      <c r="X37" s="116">
        <v>1.29</v>
      </c>
    </row>
    <row r="38" spans="12:24" x14ac:dyDescent="0.4">
      <c r="L38" s="115"/>
      <c r="M38" s="127"/>
      <c r="N38" s="103" t="s">
        <v>70</v>
      </c>
      <c r="O38" s="103">
        <v>1253</v>
      </c>
      <c r="P38" s="103">
        <v>34</v>
      </c>
      <c r="Q38" s="116">
        <v>0.94</v>
      </c>
      <c r="R38" s="116" t="s">
        <v>56</v>
      </c>
      <c r="S38" s="116">
        <v>0.59</v>
      </c>
      <c r="T38" s="116">
        <v>0.53</v>
      </c>
      <c r="U38" s="116">
        <v>1.69</v>
      </c>
      <c r="V38" s="116" t="s">
        <v>56</v>
      </c>
      <c r="W38" s="116">
        <v>1.57</v>
      </c>
      <c r="X38" s="116">
        <v>1.75</v>
      </c>
    </row>
    <row r="39" spans="12:24" x14ac:dyDescent="0.4">
      <c r="L39" s="115"/>
      <c r="M39" s="121" t="s">
        <v>64</v>
      </c>
      <c r="N39" s="104" t="s">
        <v>45</v>
      </c>
      <c r="O39" s="104">
        <v>183</v>
      </c>
      <c r="P39" s="104">
        <v>15</v>
      </c>
      <c r="Q39" s="117">
        <v>1</v>
      </c>
      <c r="R39" s="117" t="s">
        <v>56</v>
      </c>
      <c r="S39" s="117">
        <v>0.73</v>
      </c>
      <c r="T39" s="117">
        <v>0.6</v>
      </c>
      <c r="U39" s="117">
        <v>1.32</v>
      </c>
      <c r="V39" s="117" t="s">
        <v>56</v>
      </c>
      <c r="W39" s="117">
        <v>1.44</v>
      </c>
      <c r="X39" s="117">
        <v>1.41</v>
      </c>
    </row>
    <row r="40" spans="12:24" x14ac:dyDescent="0.4">
      <c r="L40" s="111"/>
      <c r="M40" s="130" t="s">
        <v>36</v>
      </c>
      <c r="N40" s="103" t="s">
        <v>38</v>
      </c>
      <c r="O40" s="103">
        <v>507</v>
      </c>
      <c r="P40" s="103">
        <v>4</v>
      </c>
      <c r="Q40" s="116">
        <v>1</v>
      </c>
      <c r="R40" s="103" t="s">
        <v>56</v>
      </c>
      <c r="S40" s="103" t="s">
        <v>56</v>
      </c>
      <c r="T40" s="103" t="s">
        <v>56</v>
      </c>
      <c r="U40" s="116">
        <v>1.05</v>
      </c>
      <c r="V40" s="103" t="s">
        <v>56</v>
      </c>
      <c r="W40" s="103" t="s">
        <v>56</v>
      </c>
      <c r="X40" s="103" t="s">
        <v>56</v>
      </c>
    </row>
    <row r="41" spans="12:24" x14ac:dyDescent="0.4">
      <c r="L41" s="131" t="s">
        <v>71</v>
      </c>
      <c r="M41" s="120" t="s">
        <v>60</v>
      </c>
      <c r="N41" s="104" t="s">
        <v>45</v>
      </c>
      <c r="O41" s="104">
        <v>318</v>
      </c>
      <c r="P41" s="104">
        <v>11</v>
      </c>
      <c r="Q41" s="117">
        <v>1</v>
      </c>
      <c r="R41" s="117" t="s">
        <v>56</v>
      </c>
      <c r="S41" s="117">
        <v>0.73</v>
      </c>
      <c r="T41" s="117">
        <v>0.45</v>
      </c>
      <c r="U41" s="117">
        <v>1.22</v>
      </c>
      <c r="V41" s="117" t="s">
        <v>56</v>
      </c>
      <c r="W41" s="117">
        <v>1.3</v>
      </c>
      <c r="X41" s="117">
        <v>1.1100000000000001</v>
      </c>
    </row>
    <row r="42" spans="12:24" x14ac:dyDescent="0.4">
      <c r="L42" s="131" t="s">
        <v>62</v>
      </c>
      <c r="M42" s="120" t="s">
        <v>60</v>
      </c>
      <c r="N42" s="103" t="s">
        <v>38</v>
      </c>
      <c r="O42" s="103">
        <v>426</v>
      </c>
      <c r="P42" s="103">
        <v>12</v>
      </c>
      <c r="Q42" s="116">
        <v>0.92</v>
      </c>
      <c r="R42" s="116" t="s">
        <v>56</v>
      </c>
      <c r="S42" s="116">
        <v>0.57999999999999996</v>
      </c>
      <c r="T42" s="116">
        <v>0.5</v>
      </c>
      <c r="U42" s="116">
        <v>1.19</v>
      </c>
      <c r="V42" s="116" t="s">
        <v>56</v>
      </c>
      <c r="W42" s="116">
        <v>1.17</v>
      </c>
      <c r="X42" s="116">
        <v>1.18</v>
      </c>
    </row>
    <row r="43" spans="12:24" x14ac:dyDescent="0.4">
      <c r="L43" s="112" t="s">
        <v>66</v>
      </c>
      <c r="M43" s="121" t="s">
        <v>64</v>
      </c>
      <c r="N43" s="105" t="s">
        <v>46</v>
      </c>
      <c r="O43" s="105">
        <v>94</v>
      </c>
      <c r="P43" s="105">
        <v>20</v>
      </c>
      <c r="Q43" s="118">
        <v>1</v>
      </c>
      <c r="R43" s="118" t="s">
        <v>56</v>
      </c>
      <c r="S43" s="118">
        <v>0.9</v>
      </c>
      <c r="T43" s="118">
        <v>0.75</v>
      </c>
      <c r="U43" s="118">
        <v>1.44</v>
      </c>
      <c r="V43" s="118" t="s">
        <v>56</v>
      </c>
      <c r="W43" s="118">
        <v>2.08</v>
      </c>
      <c r="X43" s="118">
        <v>2.06</v>
      </c>
    </row>
    <row r="44" spans="12:24" x14ac:dyDescent="0.4">
      <c r="L44" s="112" t="s">
        <v>67</v>
      </c>
      <c r="M44" s="121" t="s">
        <v>64</v>
      </c>
      <c r="N44" s="105" t="s">
        <v>46</v>
      </c>
      <c r="O44" s="105">
        <v>97</v>
      </c>
      <c r="P44" s="105">
        <v>18</v>
      </c>
      <c r="Q44" s="118">
        <v>1</v>
      </c>
      <c r="R44" s="118" t="s">
        <v>56</v>
      </c>
      <c r="S44" s="118">
        <v>0.89</v>
      </c>
      <c r="T44" s="118">
        <v>0.78</v>
      </c>
      <c r="U44" s="118">
        <v>1.39</v>
      </c>
      <c r="V44" s="118" t="s">
        <v>56</v>
      </c>
      <c r="W44" s="118">
        <v>1.9</v>
      </c>
      <c r="X44" s="118">
        <v>2</v>
      </c>
    </row>
    <row r="45" spans="12:24" x14ac:dyDescent="0.4">
      <c r="L45" s="112" t="s">
        <v>68</v>
      </c>
      <c r="M45" s="130" t="s">
        <v>36</v>
      </c>
      <c r="N45" s="104" t="s">
        <v>45</v>
      </c>
      <c r="O45" s="104">
        <v>211</v>
      </c>
      <c r="P45" s="104">
        <v>8</v>
      </c>
      <c r="Q45" s="117">
        <v>1</v>
      </c>
      <c r="R45" s="117" t="s">
        <v>56</v>
      </c>
      <c r="S45" s="117" t="s">
        <v>56</v>
      </c>
      <c r="T45" s="117" t="s">
        <v>56</v>
      </c>
      <c r="U45" s="117">
        <v>1.1599999999999999</v>
      </c>
      <c r="V45" s="117" t="s">
        <v>56</v>
      </c>
      <c r="W45" s="117" t="s">
        <v>56</v>
      </c>
      <c r="X45" s="117" t="s">
        <v>56</v>
      </c>
    </row>
  </sheetData>
  <mergeCells count="19">
    <mergeCell ref="L29:L40"/>
    <mergeCell ref="M29:M32"/>
    <mergeCell ref="M33:M36"/>
    <mergeCell ref="M37:M38"/>
    <mergeCell ref="U4:X4"/>
    <mergeCell ref="L6:L15"/>
    <mergeCell ref="M6:M9"/>
    <mergeCell ref="M10:M13"/>
    <mergeCell ref="L16:L28"/>
    <mergeCell ref="M16:M19"/>
    <mergeCell ref="M20:M23"/>
    <mergeCell ref="M24:M26"/>
    <mergeCell ref="M27:M28"/>
    <mergeCell ref="L4:L5"/>
    <mergeCell ref="M4:M5"/>
    <mergeCell ref="N4:N5"/>
    <mergeCell ref="O4:O5"/>
    <mergeCell ref="P4:P5"/>
    <mergeCell ref="Q4:T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Owner</cp:lastModifiedBy>
  <dcterms:created xsi:type="dcterms:W3CDTF">2020-09-18T03:10:57Z</dcterms:created>
  <dcterms:modified xsi:type="dcterms:W3CDTF">2021-04-16T08:24:57Z</dcterms:modified>
</cp:coreProperties>
</file>