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basara\Downloads\トレード管理シート (19)\トレード管理シート\"/>
    </mc:Choice>
  </mc:AlternateContent>
  <xr:revisionPtr revIDLastSave="0" documentId="13_ncr:1_{B70EB753-8C56-4348-B03D-E5C0BF14FBA2}" xr6:coauthVersionLast="46" xr6:coauthVersionMax="46" xr10:uidLastSave="{00000000-0000-0000-0000-000000000000}"/>
  <bookViews>
    <workbookView xWindow="-120" yWindow="-120" windowWidth="29040" windowHeight="158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<sst xmlns="http://schemas.openxmlformats.org/spreadsheetml/2006/main" count="69" uniqueCount="58">
  <si>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</si>
  <si>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</si>
  <si>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</si>
  <si>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</si>
  <si>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</si>
  <si>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</si>
  <si>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</si>
  <si>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</si>
  <si>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</si>
  <si>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</si>
  <si>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</si>
  <si>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</si>
  <si>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</si>
  <si>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</si>
  <si>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</si>
  <si>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</si>
  <si>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</si>
  <si>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</si>
  <si>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</si>
  <si>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</si>
  <si>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</si>
  <si>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</si>
  <si>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</si>
  <si>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</si>
  <si>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</si>
  <si>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</si>
  <si>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</si>
  <si>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</si>
  <si>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</si>
  <si>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</si>
  <si>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</si>
  <si>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</si>
  <si>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</si>
  <si>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</si>
  <si>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</si>
  <si>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</si>
  <si>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GBP/JPY</t>
    <phoneticPr fontId="1"/>
  </si>
  <si>
    <t>トレンドフォローでレンジちゅうのPBが良いです</t>
    <rPh sb="19" eb="20">
      <t>イ</t>
    </rPh>
    <phoneticPr fontId="1"/>
  </si>
  <si>
    <t>一旦もどしてから出るPBが良いです</t>
    <rPh sb="0" eb="2">
      <t>イッタン</t>
    </rPh>
    <rPh sb="8" eb="9">
      <t>デ</t>
    </rPh>
    <rPh sb="13" eb="14">
      <t>ヨ</t>
    </rPh>
    <phoneticPr fontId="1"/>
  </si>
  <si>
    <t>タイミングの良いPBは中々出ませんね</t>
    <rPh sb="6" eb="7">
      <t>ヨ</t>
    </rPh>
    <rPh sb="11" eb="13">
      <t>ナカナカ</t>
    </rPh>
    <rPh sb="13" eb="14">
      <t>デ</t>
    </rPh>
    <phoneticPr fontId="1"/>
  </si>
  <si>
    <t>前後しましたが、最初の4トレード分です</t>
    <rPh sb="0" eb="2">
      <t>ゼンゴ</t>
    </rPh>
    <rPh sb="8" eb="10">
      <t>サイショ</t>
    </rPh>
    <rPh sb="16" eb="17">
      <t>ブン</t>
    </rPh>
    <phoneticPr fontId="1"/>
  </si>
  <si>
    <t>　2020/7/27</t>
    <phoneticPr fontId="1"/>
  </si>
  <si>
    <t>ヒゲが長く損切りが大きいときエントリーした直後から大きく下がると途中で決済したくなる</t>
    <rPh sb="3" eb="4">
      <t>ナガ</t>
    </rPh>
    <rPh sb="5" eb="7">
      <t>ソンギ</t>
    </rPh>
    <rPh sb="9" eb="10">
      <t>オオ</t>
    </rPh>
    <rPh sb="21" eb="23">
      <t>チョクゴ</t>
    </rPh>
    <rPh sb="25" eb="26">
      <t>オオ</t>
    </rPh>
    <rPh sb="28" eb="29">
      <t>サ</t>
    </rPh>
    <rPh sb="32" eb="34">
      <t>トチュウ</t>
    </rPh>
    <rPh sb="35" eb="37">
      <t>ケッサイ</t>
    </rPh>
    <phoneticPr fontId="1"/>
  </si>
  <si>
    <t>の分です。入れ忘れてました</t>
    <rPh sb="1" eb="2">
      <t>ブン</t>
    </rPh>
    <rPh sb="5" eb="6">
      <t>イ</t>
    </rPh>
    <rPh sb="7" eb="8">
      <t>ワス</t>
    </rPh>
    <phoneticPr fontId="1"/>
  </si>
  <si>
    <t>2020/5/4のチャート</t>
    <phoneticPr fontId="1"/>
  </si>
  <si>
    <t>2,020/3/93/113/173/23</t>
    <phoneticPr fontId="1"/>
  </si>
  <si>
    <t>2020/9/39/10</t>
    <phoneticPr fontId="1"/>
  </si>
  <si>
    <t>2020/9/22・9/24</t>
    <phoneticPr fontId="1"/>
  </si>
  <si>
    <t>2020/10/28・11/4・11/10</t>
    <phoneticPr fontId="1"/>
  </si>
  <si>
    <t>2020/11/27・12/1・12/16</t>
    <phoneticPr fontId="1"/>
  </si>
  <si>
    <t>27・12/1</t>
    <phoneticPr fontId="1"/>
  </si>
  <si>
    <t>上昇中の上ヒゲ陽線ピンバーは無理です</t>
    <rPh sb="0" eb="2">
      <t>ジョウショウ</t>
    </rPh>
    <rPh sb="2" eb="3">
      <t>チュウ</t>
    </rPh>
    <rPh sb="4" eb="5">
      <t>カミ</t>
    </rPh>
    <rPh sb="7" eb="9">
      <t>ヨウセン</t>
    </rPh>
    <rPh sb="14" eb="16">
      <t>ムリ</t>
    </rPh>
    <phoneticPr fontId="1"/>
  </si>
  <si>
    <t>うっかりしてました、MAにタッチしてない。</t>
    <phoneticPr fontId="1"/>
  </si>
  <si>
    <t>ピンバーがMAにタッチするの条件を忘れたりもしましたがタッチするしないでは効力が違うと思いました。ロングエントリーの時は陽線ピンバー、ショートエントリーのピンバーは陰線の方が精度が高いとおもいます。トレンド中でトレンドと逆のピンバーはダメだと思います。トレンド転換しそうなときやトレンドの中のフラッグなどのもみ合い状態の時のピンバーはかなり信頼性が高いと思います。トレンド転換する時やトレンドが強く継続するときなど必ずしもピンバーが出るわけではなく、かなりチャンスが少なく感じますね。</t>
    <rPh sb="14" eb="16">
      <t>ジョウケン</t>
    </rPh>
    <rPh sb="17" eb="18">
      <t>ワス</t>
    </rPh>
    <rPh sb="37" eb="39">
      <t>コウリョク</t>
    </rPh>
    <rPh sb="40" eb="41">
      <t>チガ</t>
    </rPh>
    <rPh sb="43" eb="44">
      <t>オモ</t>
    </rPh>
    <rPh sb="58" eb="59">
      <t>トキ</t>
    </rPh>
    <rPh sb="60" eb="62">
      <t>ヨウセン</t>
    </rPh>
    <rPh sb="82" eb="84">
      <t>インセン</t>
    </rPh>
    <rPh sb="85" eb="86">
      <t>ホウ</t>
    </rPh>
    <rPh sb="87" eb="89">
      <t>セイド</t>
    </rPh>
    <rPh sb="90" eb="91">
      <t>タカ</t>
    </rPh>
    <rPh sb="103" eb="104">
      <t>チュウ</t>
    </rPh>
    <rPh sb="110" eb="111">
      <t>ギャク</t>
    </rPh>
    <rPh sb="121" eb="122">
      <t>オモ</t>
    </rPh>
    <rPh sb="130" eb="132">
      <t>テンカン</t>
    </rPh>
    <rPh sb="144" eb="145">
      <t>ナカ</t>
    </rPh>
    <rPh sb="155" eb="156">
      <t>ア</t>
    </rPh>
    <rPh sb="157" eb="159">
      <t>ジョウタイ</t>
    </rPh>
    <rPh sb="160" eb="161">
      <t>トキ</t>
    </rPh>
    <rPh sb="170" eb="173">
      <t>シンライセイ</t>
    </rPh>
    <rPh sb="174" eb="175">
      <t>タカ</t>
    </rPh>
    <rPh sb="177" eb="178">
      <t>オモ</t>
    </rPh>
    <rPh sb="186" eb="188">
      <t>テンカン</t>
    </rPh>
    <rPh sb="190" eb="191">
      <t>トキ</t>
    </rPh>
    <rPh sb="197" eb="198">
      <t>ツヨ</t>
    </rPh>
    <rPh sb="199" eb="201">
      <t>ケイゾク</t>
    </rPh>
    <rPh sb="207" eb="208">
      <t>カナラ</t>
    </rPh>
    <rPh sb="216" eb="217">
      <t>デ</t>
    </rPh>
    <rPh sb="233" eb="234">
      <t>スク</t>
    </rPh>
    <rPh sb="236" eb="237">
      <t>カン</t>
    </rPh>
    <phoneticPr fontId="1"/>
  </si>
  <si>
    <t>この検証用エクセルの取り込みや、色々な設定が私にはかなり大変でした、もっと楽にできるように工夫が必要かと思います。ピンバーエントリーだけですと余りにもチャンスが少なすぎます、短い時間足ですと、仕事で日中こまめに見ることは不可能ですから、チャートの形ヘッドアンドショルダーやダブルトップ・三尊やフラッグなどのチャンス相場と合わせてみる必要を感じますね。</t>
    <rPh sb="2" eb="5">
      <t>ケンショウヨウ</t>
    </rPh>
    <rPh sb="10" eb="11">
      <t>ト</t>
    </rPh>
    <rPh sb="12" eb="13">
      <t>コ</t>
    </rPh>
    <rPh sb="16" eb="18">
      <t>イロイロ</t>
    </rPh>
    <rPh sb="19" eb="21">
      <t>セッテイ</t>
    </rPh>
    <rPh sb="22" eb="23">
      <t>ワタシ</t>
    </rPh>
    <rPh sb="28" eb="30">
      <t>タイヘン</t>
    </rPh>
    <rPh sb="37" eb="38">
      <t>ラク</t>
    </rPh>
    <rPh sb="45" eb="47">
      <t>クフウ</t>
    </rPh>
    <rPh sb="48" eb="50">
      <t>ヒツヨウ</t>
    </rPh>
    <rPh sb="52" eb="53">
      <t>オモ</t>
    </rPh>
    <rPh sb="71" eb="72">
      <t>アマ</t>
    </rPh>
    <rPh sb="80" eb="81">
      <t>スク</t>
    </rPh>
    <rPh sb="87" eb="88">
      <t>ミジカ</t>
    </rPh>
    <rPh sb="89" eb="92">
      <t>ジカンアシ</t>
    </rPh>
    <rPh sb="96" eb="98">
      <t>シゴト</t>
    </rPh>
    <rPh sb="99" eb="101">
      <t>ニッチュウ</t>
    </rPh>
    <rPh sb="105" eb="106">
      <t>ミ</t>
    </rPh>
    <rPh sb="110" eb="113">
      <t>フカノウ</t>
    </rPh>
    <rPh sb="123" eb="124">
      <t>カタチ</t>
    </rPh>
    <rPh sb="143" eb="145">
      <t>サンゾン</t>
    </rPh>
    <rPh sb="157" eb="159">
      <t>ソウバ</t>
    </rPh>
    <rPh sb="160" eb="161">
      <t>ア</t>
    </rPh>
    <rPh sb="166" eb="168">
      <t>ヒツヨウ</t>
    </rPh>
    <rPh sb="169" eb="170">
      <t>カン</t>
    </rPh>
    <phoneticPr fontId="1"/>
  </si>
  <si>
    <t>今迄の自分は感情で随分余分な所でトレードを重ねて資金を減らしてきていますので、失敗した過去のデータを検証して活かしたいです。他の通貨ペアも検証したいです。</t>
    <rPh sb="0" eb="2">
      <t>イママデ</t>
    </rPh>
    <rPh sb="3" eb="5">
      <t>ジブン</t>
    </rPh>
    <rPh sb="6" eb="8">
      <t>カンジョウ</t>
    </rPh>
    <rPh sb="9" eb="11">
      <t>ズイブン</t>
    </rPh>
    <rPh sb="11" eb="13">
      <t>ヨブン</t>
    </rPh>
    <rPh sb="14" eb="15">
      <t>トコロ</t>
    </rPh>
    <rPh sb="21" eb="22">
      <t>カサ</t>
    </rPh>
    <rPh sb="24" eb="26">
      <t>シキン</t>
    </rPh>
    <rPh sb="27" eb="28">
      <t>ヘ</t>
    </rPh>
    <rPh sb="39" eb="41">
      <t>シッパイ</t>
    </rPh>
    <rPh sb="43" eb="45">
      <t>カコ</t>
    </rPh>
    <rPh sb="50" eb="52">
      <t>ケンショウ</t>
    </rPh>
    <rPh sb="54" eb="55">
      <t>イ</t>
    </rPh>
    <rPh sb="62" eb="63">
      <t>ホカ</t>
    </rPh>
    <rPh sb="64" eb="66">
      <t>ツウカ</t>
    </rPh>
    <rPh sb="69" eb="71">
      <t>ケンショウ</t>
    </rPh>
    <phoneticPr fontId="1"/>
  </si>
  <si>
    <t>GBP/JPY</t>
    <phoneticPr fontId="5"/>
  </si>
  <si>
    <t>4H</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</si>
</sst>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2">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56" fontId="10" fillId="0" borderId="0" xfId="2" applyNumberFormat="1">
      <alignment vertical="center"/>
    </xf>
    <xf numFmtId="14" fontId="10" fillId="0" borderId="0" xfId="2" applyNumberFormat="1">
      <alignment vertical="center"/>
    </xf>
    <xf numFmtId="0" fontId="12" fillId="4" borderId="9" xfId="0" applyNumberFormat="1" applyFont="1" applyFill="1" applyBorder="1">
      <alignment vertical="center"/>
    </xf>
    <xf numFmtId="0" fontId="0" fillId="3" borderId="8" xfId="0" applyFill="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customXml" Target="../ink/ink7.xml"/><Relationship Id="rId18" Type="http://schemas.openxmlformats.org/officeDocument/2006/relationships/customXml" Target="../ink/ink10.xml"/><Relationship Id="rId3" Type="http://schemas.openxmlformats.org/officeDocument/2006/relationships/customXml" Target="../ink/ink2.xml"/><Relationship Id="rId21" Type="http://schemas.openxmlformats.org/officeDocument/2006/relationships/customXml" Target="../ink/ink13.xml"/><Relationship Id="rId7" Type="http://schemas.openxmlformats.org/officeDocument/2006/relationships/customXml" Target="../ink/ink4.xml"/><Relationship Id="rId12" Type="http://schemas.openxmlformats.org/officeDocument/2006/relationships/image" Target="../media/image6.png"/><Relationship Id="rId17" Type="http://schemas.openxmlformats.org/officeDocument/2006/relationships/customXml" Target="../ink/ink9.xml"/><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customXml" Target="../ink/ink12.xml"/><Relationship Id="rId1" Type="http://schemas.openxmlformats.org/officeDocument/2006/relationships/customXml" Target="../ink/ink1.xml"/><Relationship Id="rId6" Type="http://schemas.openxmlformats.org/officeDocument/2006/relationships/image" Target="../media/image3.png"/><Relationship Id="rId11" Type="http://schemas.openxmlformats.org/officeDocument/2006/relationships/customXml" Target="../ink/ink6.xml"/><Relationship Id="rId24" Type="http://schemas.openxmlformats.org/officeDocument/2006/relationships/customXml" Target="../ink/ink16.xml"/><Relationship Id="rId5" Type="http://schemas.openxmlformats.org/officeDocument/2006/relationships/customXml" Target="../ink/ink3.xml"/><Relationship Id="rId15" Type="http://schemas.openxmlformats.org/officeDocument/2006/relationships/customXml" Target="../ink/ink8.xml"/><Relationship Id="rId23" Type="http://schemas.openxmlformats.org/officeDocument/2006/relationships/customXml" Target="../ink/ink15.xml"/><Relationship Id="rId10" Type="http://schemas.openxmlformats.org/officeDocument/2006/relationships/image" Target="../media/image5.png"/><Relationship Id="rId19" Type="http://schemas.openxmlformats.org/officeDocument/2006/relationships/customXml" Target="../ink/ink11.xml"/><Relationship Id="rId4" Type="http://schemas.openxmlformats.org/officeDocument/2006/relationships/image" Target="../media/image2.png"/><Relationship Id="rId9" Type="http://schemas.openxmlformats.org/officeDocument/2006/relationships/customXml" Target="../ink/ink5.xml"/><Relationship Id="rId14" Type="http://schemas.openxmlformats.org/officeDocument/2006/relationships/image" Target="../media/image7.png"/><Relationship Id="rId22" Type="http://schemas.openxmlformats.org/officeDocument/2006/relationships/customXml" Target="../ink/ink14.xml"/></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5</xdr:col>
      <xdr:colOff>437955</xdr:colOff>
      <xdr:row>11</xdr:row>
      <xdr:rowOff>113955</xdr:rowOff>
    </xdr:from>
    <xdr:to>
      <xdr:col>5</xdr:col>
      <xdr:colOff>438315</xdr:colOff>
      <xdr:row>11</xdr:row>
      <xdr:rowOff>114315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インク 1">
              <a:extLst>
                <a:ext uri="{FF2B5EF4-FFF2-40B4-BE49-F238E27FC236}">
                  <a16:creationId xmlns:a16="http://schemas.microsoft.com/office/drawing/2014/main" id="{154DF237-C3CF-4026-B177-B5AAC26FCF78}"/>
                </a:ext>
              </a:extLst>
            </xdr14:cNvPr>
            <xdr14:cNvContentPartPr/>
          </xdr14:nvContentPartPr>
          <xdr14:nvPr macro=""/>
          <xdr14:xfrm>
            <a:off x="3790755" y="2771430"/>
            <a:ext cx="360" cy="360"/>
          </xdr14:xfrm>
        </xdr:contentPart>
      </mc:Choice>
      <mc:Fallback xmlns="">
        <xdr:pic>
          <xdr:nvPicPr>
            <xdr:cNvPr id="2" name="インク 1">
              <a:extLst>
                <a:ext uri="{FF2B5EF4-FFF2-40B4-BE49-F238E27FC236}">
                  <a16:creationId xmlns:a16="http://schemas.microsoft.com/office/drawing/2014/main" id="{154DF237-C3CF-4026-B177-B5AAC26FCF78}"/>
                </a:ext>
              </a:extLst>
            </xdr:cNvPr>
            <xdr:cNvPicPr/>
          </xdr:nvPicPr>
          <xdr:blipFill>
            <a:blip xmlns:r="http://schemas.openxmlformats.org/officeDocument/2006/relationships" r:embed="rId2"/>
            <a:stretch>
              <a:fillRect/>
            </a:stretch>
          </xdr:blipFill>
          <xdr:spPr>
            <a:xfrm>
              <a:off x="3736755" y="2663790"/>
              <a:ext cx="108000" cy="216000"/>
            </a:xfrm>
            <a:prstGeom prst="rect">
              <a:avLst/>
            </a:prstGeom>
          </xdr:spPr>
        </xdr:pic>
      </mc:Fallback>
    </mc:AlternateContent>
    <xdr:clientData/>
  </xdr:twoCellAnchor>
  <xdr:twoCellAnchor editAs="oneCell">
    <xdr:from>
      <xdr:col>5</xdr:col>
      <xdr:colOff>71115</xdr:colOff>
      <xdr:row>11</xdr:row>
      <xdr:rowOff>151035</xdr:rowOff>
    </xdr:from>
    <xdr:to>
      <xdr:col>5</xdr:col>
      <xdr:colOff>399795</xdr:colOff>
      <xdr:row>11</xdr:row>
      <xdr:rowOff>172995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インク 2">
              <a:extLst>
                <a:ext uri="{FF2B5EF4-FFF2-40B4-BE49-F238E27FC236}">
                  <a16:creationId xmlns:a16="http://schemas.microsoft.com/office/drawing/2014/main" id="{20C3021B-3487-45F1-BCFA-989B1F79B346}"/>
                </a:ext>
              </a:extLst>
            </xdr14:cNvPr>
            <xdr14:cNvContentPartPr/>
          </xdr14:nvContentPartPr>
          <xdr14:nvPr macro=""/>
          <xdr14:xfrm>
            <a:off x="3423915" y="2808510"/>
            <a:ext cx="328680" cy="21960"/>
          </xdr14:xfrm>
        </xdr:contentPart>
      </mc:Choice>
      <mc:Fallback xmlns="">
        <xdr:pic>
          <xdr:nvPicPr>
            <xdr:cNvPr id="3" name="インク 2">
              <a:extLst>
                <a:ext uri="{FF2B5EF4-FFF2-40B4-BE49-F238E27FC236}">
                  <a16:creationId xmlns:a16="http://schemas.microsoft.com/office/drawing/2014/main" id="{20C3021B-3487-45F1-BCFA-989B1F79B346}"/>
                </a:ext>
              </a:extLst>
            </xdr:cNvPr>
            <xdr:cNvPicPr/>
          </xdr:nvPicPr>
          <xdr:blipFill>
            <a:blip xmlns:r="http://schemas.openxmlformats.org/officeDocument/2006/relationships" r:embed="rId4"/>
            <a:stretch>
              <a:fillRect/>
            </a:stretch>
          </xdr:blipFill>
          <xdr:spPr>
            <a:xfrm>
              <a:off x="3370275" y="2700510"/>
              <a:ext cx="436320" cy="237600"/>
            </a:xfrm>
            <a:prstGeom prst="rect">
              <a:avLst/>
            </a:prstGeom>
          </xdr:spPr>
        </xdr:pic>
      </mc:Fallback>
    </mc:AlternateContent>
    <xdr:clientData/>
  </xdr:twoCellAnchor>
  <xdr:twoCellAnchor editAs="oneCell">
    <xdr:from>
      <xdr:col>5</xdr:col>
      <xdr:colOff>466395</xdr:colOff>
      <xdr:row>11</xdr:row>
      <xdr:rowOff>152115</xdr:rowOff>
    </xdr:from>
    <xdr:to>
      <xdr:col>5</xdr:col>
      <xdr:colOff>551355</xdr:colOff>
      <xdr:row>11</xdr:row>
      <xdr:rowOff>152475</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インク 3">
              <a:extLst>
                <a:ext uri="{FF2B5EF4-FFF2-40B4-BE49-F238E27FC236}">
                  <a16:creationId xmlns:a16="http://schemas.microsoft.com/office/drawing/2014/main" id="{1A69F113-4255-4FFB-A0C3-F8BB474EA03E}"/>
                </a:ext>
              </a:extLst>
            </xdr14:cNvPr>
            <xdr14:cNvContentPartPr/>
          </xdr14:nvContentPartPr>
          <xdr14:nvPr macro=""/>
          <xdr14:xfrm>
            <a:off x="3819195" y="2809590"/>
            <a:ext cx="84960" cy="360"/>
          </xdr14:xfrm>
        </xdr:contentPart>
      </mc:Choice>
      <mc:Fallback xmlns="">
        <xdr:pic>
          <xdr:nvPicPr>
            <xdr:cNvPr id="4" name="インク 3">
              <a:extLst>
                <a:ext uri="{FF2B5EF4-FFF2-40B4-BE49-F238E27FC236}">
                  <a16:creationId xmlns:a16="http://schemas.microsoft.com/office/drawing/2014/main" id="{1A69F113-4255-4FFB-A0C3-F8BB474EA03E}"/>
                </a:ext>
              </a:extLst>
            </xdr:cNvPr>
            <xdr:cNvPicPr/>
          </xdr:nvPicPr>
          <xdr:blipFill>
            <a:blip xmlns:r="http://schemas.openxmlformats.org/officeDocument/2006/relationships" r:embed="rId6"/>
            <a:stretch>
              <a:fillRect/>
            </a:stretch>
          </xdr:blipFill>
          <xdr:spPr>
            <a:xfrm>
              <a:off x="3765195" y="2701950"/>
              <a:ext cx="192600" cy="216000"/>
            </a:xfrm>
            <a:prstGeom prst="rect">
              <a:avLst/>
            </a:prstGeom>
          </xdr:spPr>
        </xdr:pic>
      </mc:Fallback>
    </mc:AlternateContent>
    <xdr:clientData/>
  </xdr:twoCellAnchor>
  <xdr:twoCellAnchor editAs="oneCell">
    <xdr:from>
      <xdr:col>4</xdr:col>
      <xdr:colOff>619845</xdr:colOff>
      <xdr:row>15</xdr:row>
      <xdr:rowOff>121935</xdr:rowOff>
    </xdr:from>
    <xdr:to>
      <xdr:col>5</xdr:col>
      <xdr:colOff>583035</xdr:colOff>
      <xdr:row>15</xdr:row>
      <xdr:rowOff>143175</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インク 4">
              <a:extLst>
                <a:ext uri="{FF2B5EF4-FFF2-40B4-BE49-F238E27FC236}">
                  <a16:creationId xmlns:a16="http://schemas.microsoft.com/office/drawing/2014/main" id="{76B3EF24-0623-4A1A-9294-F80CAA61DC8A}"/>
                </a:ext>
              </a:extLst>
            </xdr14:cNvPr>
            <xdr14:cNvContentPartPr/>
          </xdr14:nvContentPartPr>
          <xdr14:nvPr macro=""/>
          <xdr14:xfrm>
            <a:off x="3343995" y="3731910"/>
            <a:ext cx="591840" cy="21240"/>
          </xdr14:xfrm>
        </xdr:contentPart>
      </mc:Choice>
      <mc:Fallback xmlns="">
        <xdr:pic>
          <xdr:nvPicPr>
            <xdr:cNvPr id="5" name="インク 4">
              <a:extLst>
                <a:ext uri="{FF2B5EF4-FFF2-40B4-BE49-F238E27FC236}">
                  <a16:creationId xmlns:a16="http://schemas.microsoft.com/office/drawing/2014/main" id="{76B3EF24-0623-4A1A-9294-F80CAA61DC8A}"/>
                </a:ext>
              </a:extLst>
            </xdr:cNvPr>
            <xdr:cNvPicPr/>
          </xdr:nvPicPr>
          <xdr:blipFill>
            <a:blip xmlns:r="http://schemas.openxmlformats.org/officeDocument/2006/relationships" r:embed="rId8"/>
            <a:stretch>
              <a:fillRect/>
            </a:stretch>
          </xdr:blipFill>
          <xdr:spPr>
            <a:xfrm>
              <a:off x="3290355" y="3623910"/>
              <a:ext cx="699480" cy="236880"/>
            </a:xfrm>
            <a:prstGeom prst="rect">
              <a:avLst/>
            </a:prstGeom>
          </xdr:spPr>
        </xdr:pic>
      </mc:Fallback>
    </mc:AlternateContent>
    <xdr:clientData/>
  </xdr:twoCellAnchor>
  <xdr:twoCellAnchor editAs="oneCell">
    <xdr:from>
      <xdr:col>5</xdr:col>
      <xdr:colOff>555</xdr:colOff>
      <xdr:row>16</xdr:row>
      <xdr:rowOff>81450</xdr:rowOff>
    </xdr:from>
    <xdr:to>
      <xdr:col>5</xdr:col>
      <xdr:colOff>609675</xdr:colOff>
      <xdr:row>16</xdr:row>
      <xdr:rowOff>143730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インク 5">
              <a:extLst>
                <a:ext uri="{FF2B5EF4-FFF2-40B4-BE49-F238E27FC236}">
                  <a16:creationId xmlns:a16="http://schemas.microsoft.com/office/drawing/2014/main" id="{8B92E3E6-8050-418D-9B4F-CAE3B88DEF15}"/>
                </a:ext>
              </a:extLst>
            </xdr14:cNvPr>
            <xdr14:cNvContentPartPr/>
          </xdr14:nvContentPartPr>
          <xdr14:nvPr macro=""/>
          <xdr14:xfrm>
            <a:off x="3353355" y="3929550"/>
            <a:ext cx="609120" cy="62280"/>
          </xdr14:xfrm>
        </xdr:contentPart>
      </mc:Choice>
      <mc:Fallback xmlns="">
        <xdr:pic>
          <xdr:nvPicPr>
            <xdr:cNvPr id="6" name="インク 5">
              <a:extLst>
                <a:ext uri="{FF2B5EF4-FFF2-40B4-BE49-F238E27FC236}">
                  <a16:creationId xmlns:a16="http://schemas.microsoft.com/office/drawing/2014/main" id="{8B92E3E6-8050-418D-9B4F-CAE3B88DEF15}"/>
                </a:ext>
              </a:extLst>
            </xdr:cNvPr>
            <xdr:cNvPicPr/>
          </xdr:nvPicPr>
          <xdr:blipFill>
            <a:blip xmlns:r="http://schemas.openxmlformats.org/officeDocument/2006/relationships" r:embed="rId10"/>
            <a:stretch>
              <a:fillRect/>
            </a:stretch>
          </xdr:blipFill>
          <xdr:spPr>
            <a:xfrm>
              <a:off x="3299355" y="3821910"/>
              <a:ext cx="716760" cy="277920"/>
            </a:xfrm>
            <a:prstGeom prst="rect">
              <a:avLst/>
            </a:prstGeom>
          </xdr:spPr>
        </xdr:pic>
      </mc:Fallback>
    </mc:AlternateContent>
    <xdr:clientData/>
  </xdr:twoCellAnchor>
  <xdr:twoCellAnchor editAs="oneCell">
    <xdr:from>
      <xdr:col>4</xdr:col>
      <xdr:colOff>616245</xdr:colOff>
      <xdr:row>18</xdr:row>
      <xdr:rowOff>90840</xdr:rowOff>
    </xdr:from>
    <xdr:to>
      <xdr:col>5</xdr:col>
      <xdr:colOff>609675</xdr:colOff>
      <xdr:row>18</xdr:row>
      <xdr:rowOff>133320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インク 6">
              <a:extLst>
                <a:ext uri="{FF2B5EF4-FFF2-40B4-BE49-F238E27FC236}">
                  <a16:creationId xmlns:a16="http://schemas.microsoft.com/office/drawing/2014/main" id="{02003AA4-EC03-4464-A341-247347875613}"/>
                </a:ext>
              </a:extLst>
            </xdr14:cNvPr>
            <xdr14:cNvContentPartPr/>
          </xdr14:nvContentPartPr>
          <xdr14:nvPr macro=""/>
          <xdr14:xfrm>
            <a:off x="3340395" y="4415190"/>
            <a:ext cx="622080" cy="42480"/>
          </xdr14:xfrm>
        </xdr:contentPart>
      </mc:Choice>
      <mc:Fallback xmlns="">
        <xdr:pic>
          <xdr:nvPicPr>
            <xdr:cNvPr id="7" name="インク 6">
              <a:extLst>
                <a:ext uri="{FF2B5EF4-FFF2-40B4-BE49-F238E27FC236}">
                  <a16:creationId xmlns:a16="http://schemas.microsoft.com/office/drawing/2014/main" id="{02003AA4-EC03-4464-A341-247347875613}"/>
                </a:ext>
              </a:extLst>
            </xdr:cNvPr>
            <xdr:cNvPicPr/>
          </xdr:nvPicPr>
          <xdr:blipFill>
            <a:blip xmlns:r="http://schemas.openxmlformats.org/officeDocument/2006/relationships" r:embed="rId12"/>
            <a:stretch>
              <a:fillRect/>
            </a:stretch>
          </xdr:blipFill>
          <xdr:spPr>
            <a:xfrm>
              <a:off x="3286395" y="4307550"/>
              <a:ext cx="729720" cy="258120"/>
            </a:xfrm>
            <a:prstGeom prst="rect">
              <a:avLst/>
            </a:prstGeom>
          </xdr:spPr>
        </xdr:pic>
      </mc:Fallback>
    </mc:AlternateContent>
    <xdr:clientData/>
  </xdr:twoCellAnchor>
  <xdr:twoCellAnchor editAs="oneCell">
    <xdr:from>
      <xdr:col>4</xdr:col>
      <xdr:colOff>600045</xdr:colOff>
      <xdr:row>18</xdr:row>
      <xdr:rowOff>132960</xdr:rowOff>
    </xdr:from>
    <xdr:to>
      <xdr:col>5</xdr:col>
      <xdr:colOff>71835</xdr:colOff>
      <xdr:row>18</xdr:row>
      <xdr:rowOff>152400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インク 7">
              <a:extLst>
                <a:ext uri="{FF2B5EF4-FFF2-40B4-BE49-F238E27FC236}">
                  <a16:creationId xmlns:a16="http://schemas.microsoft.com/office/drawing/2014/main" id="{D6965376-DF73-4786-AEC6-D170AA271FE4}"/>
                </a:ext>
              </a:extLst>
            </xdr14:cNvPr>
            <xdr14:cNvContentPartPr/>
          </xdr14:nvContentPartPr>
          <xdr14:nvPr macro=""/>
          <xdr14:xfrm>
            <a:off x="3324195" y="4457310"/>
            <a:ext cx="100440" cy="19440"/>
          </xdr14:xfrm>
        </xdr:contentPart>
      </mc:Choice>
      <mc:Fallback xmlns="">
        <xdr:pic>
          <xdr:nvPicPr>
            <xdr:cNvPr id="8" name="インク 7">
              <a:extLst>
                <a:ext uri="{FF2B5EF4-FFF2-40B4-BE49-F238E27FC236}">
                  <a16:creationId xmlns:a16="http://schemas.microsoft.com/office/drawing/2014/main" id="{D6965376-DF73-4786-AEC6-D170AA271FE4}"/>
                </a:ext>
              </a:extLst>
            </xdr:cNvPr>
            <xdr:cNvPicPr/>
          </xdr:nvPicPr>
          <xdr:blipFill>
            <a:blip xmlns:r="http://schemas.openxmlformats.org/officeDocument/2006/relationships" r:embed="rId14"/>
            <a:stretch>
              <a:fillRect/>
            </a:stretch>
          </xdr:blipFill>
          <xdr:spPr>
            <a:xfrm>
              <a:off x="3270195" y="4349670"/>
              <a:ext cx="208080" cy="235080"/>
            </a:xfrm>
            <a:prstGeom prst="rect">
              <a:avLst/>
            </a:prstGeom>
          </xdr:spPr>
        </xdr:pic>
      </mc:Fallback>
    </mc:AlternateContent>
    <xdr:clientData/>
  </xdr:twoCellAnchor>
  <xdr:twoCellAnchor editAs="oneCell">
    <xdr:from>
      <xdr:col>4</xdr:col>
      <xdr:colOff>523725</xdr:colOff>
      <xdr:row>18</xdr:row>
      <xdr:rowOff>113520</xdr:rowOff>
    </xdr:from>
    <xdr:to>
      <xdr:col>5</xdr:col>
      <xdr:colOff>79035</xdr:colOff>
      <xdr:row>18</xdr:row>
      <xdr:rowOff>123960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9" name="インク 8">
              <a:extLst>
                <a:ext uri="{FF2B5EF4-FFF2-40B4-BE49-F238E27FC236}">
                  <a16:creationId xmlns:a16="http://schemas.microsoft.com/office/drawing/2014/main" id="{191499ED-4DF5-4FAE-B855-A4D7485F094E}"/>
                </a:ext>
              </a:extLst>
            </xdr14:cNvPr>
            <xdr14:cNvContentPartPr/>
          </xdr14:nvContentPartPr>
          <xdr14:nvPr macro=""/>
          <xdr14:xfrm>
            <a:off x="3247875" y="4437870"/>
            <a:ext cx="183960" cy="10440"/>
          </xdr14:xfrm>
        </xdr:contentPart>
      </mc:Choice>
      <mc:Fallback xmlns="">
        <xdr:pic>
          <xdr:nvPicPr>
            <xdr:cNvPr id="9" name="インク 8">
              <a:extLst>
                <a:ext uri="{FF2B5EF4-FFF2-40B4-BE49-F238E27FC236}">
                  <a16:creationId xmlns:a16="http://schemas.microsoft.com/office/drawing/2014/main" id="{191499ED-4DF5-4FAE-B855-A4D7485F094E}"/>
                </a:ext>
              </a:extLst>
            </xdr:cNvPr>
            <xdr:cNvPicPr/>
          </xdr:nvPicPr>
          <xdr:blipFill>
            <a:blip xmlns:r="http://schemas.openxmlformats.org/officeDocument/2006/relationships" r:embed="rId16"/>
            <a:stretch>
              <a:fillRect/>
            </a:stretch>
          </xdr:blipFill>
          <xdr:spPr>
            <a:xfrm>
              <a:off x="3193875" y="4330230"/>
              <a:ext cx="291600" cy="226080"/>
            </a:xfrm>
            <a:prstGeom prst="rect">
              <a:avLst/>
            </a:prstGeom>
          </xdr:spPr>
        </xdr:pic>
      </mc:Fallback>
    </mc:AlternateContent>
    <xdr:clientData/>
  </xdr:twoCellAnchor>
  <xdr:twoCellAnchor editAs="oneCell">
    <xdr:from>
      <xdr:col>5</xdr:col>
      <xdr:colOff>237795</xdr:colOff>
      <xdr:row>18</xdr:row>
      <xdr:rowOff>142320</xdr:rowOff>
    </xdr:from>
    <xdr:to>
      <xdr:col>5</xdr:col>
      <xdr:colOff>238155</xdr:colOff>
      <xdr:row>18</xdr:row>
      <xdr:rowOff>142680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0" name="インク 9">
              <a:extLst>
                <a:ext uri="{FF2B5EF4-FFF2-40B4-BE49-F238E27FC236}">
                  <a16:creationId xmlns:a16="http://schemas.microsoft.com/office/drawing/2014/main" id="{4EFBA4EB-D63A-440D-926E-3A9F5B77861C}"/>
                </a:ext>
              </a:extLst>
            </xdr14:cNvPr>
            <xdr14:cNvContentPartPr/>
          </xdr14:nvContentPartPr>
          <xdr14:nvPr macro=""/>
          <xdr14:xfrm>
            <a:off x="3590595" y="4466670"/>
            <a:ext cx="360" cy="360"/>
          </xdr14:xfrm>
        </xdr:contentPart>
      </mc:Choice>
      <mc:Fallback xmlns="">
        <xdr:pic>
          <xdr:nvPicPr>
            <xdr:cNvPr id="10" name="インク 9">
              <a:extLst>
                <a:ext uri="{FF2B5EF4-FFF2-40B4-BE49-F238E27FC236}">
                  <a16:creationId xmlns:a16="http://schemas.microsoft.com/office/drawing/2014/main" id="{4EFBA4EB-D63A-440D-926E-3A9F5B77861C}"/>
                </a:ext>
              </a:extLst>
            </xdr:cNvPr>
            <xdr:cNvPicPr/>
          </xdr:nvPicPr>
          <xdr:blipFill>
            <a:blip xmlns:r="http://schemas.openxmlformats.org/officeDocument/2006/relationships" r:embed="rId2"/>
            <a:stretch>
              <a:fillRect/>
            </a:stretch>
          </xdr:blipFill>
          <xdr:spPr>
            <a:xfrm>
              <a:off x="3536595" y="4359030"/>
              <a:ext cx="108000" cy="216000"/>
            </a:xfrm>
            <a:prstGeom prst="rect">
              <a:avLst/>
            </a:prstGeom>
          </xdr:spPr>
        </xdr:pic>
      </mc:Fallback>
    </mc:AlternateContent>
    <xdr:clientData/>
  </xdr:twoCellAnchor>
  <xdr:twoCellAnchor editAs="oneCell">
    <xdr:from>
      <xdr:col>5</xdr:col>
      <xdr:colOff>437955</xdr:colOff>
      <xdr:row>18</xdr:row>
      <xdr:rowOff>113880</xdr:rowOff>
    </xdr:from>
    <xdr:to>
      <xdr:col>5</xdr:col>
      <xdr:colOff>438315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1" name="インク 10">
              <a:extLst>
                <a:ext uri="{FF2B5EF4-FFF2-40B4-BE49-F238E27FC236}">
                  <a16:creationId xmlns:a16="http://schemas.microsoft.com/office/drawing/2014/main" id="{A67F5E73-FE04-494E-B2DF-B2A5D58DBB10}"/>
                </a:ext>
              </a:extLst>
            </xdr14:cNvPr>
            <xdr14:cNvContentPartPr/>
          </xdr14:nvContentPartPr>
          <xdr14:nvPr macro=""/>
          <xdr14:xfrm>
            <a:off x="3790755" y="4438230"/>
            <a:ext cx="360" cy="360"/>
          </xdr14:xfrm>
        </xdr:contentPart>
      </mc:Choice>
      <mc:Fallback xmlns="">
        <xdr:pic>
          <xdr:nvPicPr>
            <xdr:cNvPr id="11" name="インク 10">
              <a:extLst>
                <a:ext uri="{FF2B5EF4-FFF2-40B4-BE49-F238E27FC236}">
                  <a16:creationId xmlns:a16="http://schemas.microsoft.com/office/drawing/2014/main" id="{A67F5E73-FE04-494E-B2DF-B2A5D58DBB10}"/>
                </a:ext>
              </a:extLst>
            </xdr:cNvPr>
            <xdr:cNvPicPr/>
          </xdr:nvPicPr>
          <xdr:blipFill>
            <a:blip xmlns:r="http://schemas.openxmlformats.org/officeDocument/2006/relationships" r:embed="rId2"/>
            <a:stretch>
              <a:fillRect/>
            </a:stretch>
          </xdr:blipFill>
          <xdr:spPr>
            <a:xfrm>
              <a:off x="3736755" y="4330590"/>
              <a:ext cx="108000" cy="216000"/>
            </a:xfrm>
            <a:prstGeom prst="rect">
              <a:avLst/>
            </a:prstGeom>
          </xdr:spPr>
        </xdr:pic>
      </mc:Fallback>
    </mc:AlternateContent>
    <xdr:clientData/>
  </xdr:twoCellAnchor>
  <xdr:twoCellAnchor editAs="oneCell">
    <xdr:from>
      <xdr:col>5</xdr:col>
      <xdr:colOff>466395</xdr:colOff>
      <xdr:row>18</xdr:row>
      <xdr:rowOff>75720</xdr:rowOff>
    </xdr:from>
    <xdr:to>
      <xdr:col>5</xdr:col>
      <xdr:colOff>466755</xdr:colOff>
      <xdr:row>18</xdr:row>
      <xdr:rowOff>76080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2" name="インク 11">
              <a:extLst>
                <a:ext uri="{FF2B5EF4-FFF2-40B4-BE49-F238E27FC236}">
                  <a16:creationId xmlns:a16="http://schemas.microsoft.com/office/drawing/2014/main" id="{B005E887-1575-4052-93B5-D7965CAABB4B}"/>
                </a:ext>
              </a:extLst>
            </xdr14:cNvPr>
            <xdr14:cNvContentPartPr/>
          </xdr14:nvContentPartPr>
          <xdr14:nvPr macro=""/>
          <xdr14:xfrm>
            <a:off x="3819195" y="4400070"/>
            <a:ext cx="360" cy="360"/>
          </xdr14:xfrm>
        </xdr:contentPart>
      </mc:Choice>
      <mc:Fallback xmlns="">
        <xdr:pic>
          <xdr:nvPicPr>
            <xdr:cNvPr id="12" name="インク 11">
              <a:extLst>
                <a:ext uri="{FF2B5EF4-FFF2-40B4-BE49-F238E27FC236}">
                  <a16:creationId xmlns:a16="http://schemas.microsoft.com/office/drawing/2014/main" id="{B005E887-1575-4052-93B5-D7965CAABB4B}"/>
                </a:ext>
              </a:extLst>
            </xdr:cNvPr>
            <xdr:cNvPicPr/>
          </xdr:nvPicPr>
          <xdr:blipFill>
            <a:blip xmlns:r="http://schemas.openxmlformats.org/officeDocument/2006/relationships" r:embed="rId2"/>
            <a:stretch>
              <a:fillRect/>
            </a:stretch>
          </xdr:blipFill>
          <xdr:spPr>
            <a:xfrm>
              <a:off x="3765195" y="4292430"/>
              <a:ext cx="108000" cy="216000"/>
            </a:xfrm>
            <a:prstGeom prst="rect">
              <a:avLst/>
            </a:prstGeom>
          </xdr:spPr>
        </xdr:pic>
      </mc:Fallback>
    </mc:AlternateContent>
    <xdr:clientData/>
  </xdr:twoCellAnchor>
  <xdr:twoCellAnchor editAs="oneCell">
    <xdr:from>
      <xdr:col>5</xdr:col>
      <xdr:colOff>380715</xdr:colOff>
      <xdr:row>18</xdr:row>
      <xdr:rowOff>113880</xdr:rowOff>
    </xdr:from>
    <xdr:to>
      <xdr:col>5</xdr:col>
      <xdr:colOff>381075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3" name="インク 12">
              <a:extLst>
                <a:ext uri="{FF2B5EF4-FFF2-40B4-BE49-F238E27FC236}">
                  <a16:creationId xmlns:a16="http://schemas.microsoft.com/office/drawing/2014/main" id="{B97ECF23-39E3-4066-BA01-365D30633399}"/>
                </a:ext>
              </a:extLst>
            </xdr14:cNvPr>
            <xdr14:cNvContentPartPr/>
          </xdr14:nvContentPartPr>
          <xdr14:nvPr macro=""/>
          <xdr14:xfrm>
            <a:off x="3733515" y="4438230"/>
            <a:ext cx="360" cy="360"/>
          </xdr14:xfrm>
        </xdr:contentPart>
      </mc:Choice>
      <mc:Fallback xmlns="">
        <xdr:pic>
          <xdr:nvPicPr>
            <xdr:cNvPr id="13" name="インク 12">
              <a:extLst>
                <a:ext uri="{FF2B5EF4-FFF2-40B4-BE49-F238E27FC236}">
                  <a16:creationId xmlns:a16="http://schemas.microsoft.com/office/drawing/2014/main" id="{B97ECF23-39E3-4066-BA01-365D30633399}"/>
                </a:ext>
              </a:extLst>
            </xdr:cNvPr>
            <xdr:cNvPicPr/>
          </xdr:nvPicPr>
          <xdr:blipFill>
            <a:blip xmlns:r="http://schemas.openxmlformats.org/officeDocument/2006/relationships" r:embed="rId2"/>
            <a:stretch>
              <a:fillRect/>
            </a:stretch>
          </xdr:blipFill>
          <xdr:spPr>
            <a:xfrm>
              <a:off x="3679515" y="4330590"/>
              <a:ext cx="108000" cy="216000"/>
            </a:xfrm>
            <a:prstGeom prst="rect">
              <a:avLst/>
            </a:prstGeom>
          </xdr:spPr>
        </xdr:pic>
      </mc:Fallback>
    </mc:AlternateContent>
    <xdr:clientData/>
  </xdr:twoCellAnchor>
  <xdr:twoCellAnchor editAs="oneCell">
    <xdr:from>
      <xdr:col>5</xdr:col>
      <xdr:colOff>380715</xdr:colOff>
      <xdr:row>18</xdr:row>
      <xdr:rowOff>113880</xdr:rowOff>
    </xdr:from>
    <xdr:to>
      <xdr:col>5</xdr:col>
      <xdr:colOff>381075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4" name="インク 13">
              <a:extLst>
                <a:ext uri="{FF2B5EF4-FFF2-40B4-BE49-F238E27FC236}">
                  <a16:creationId xmlns:a16="http://schemas.microsoft.com/office/drawing/2014/main" id="{006F435C-CF1B-4342-83C4-6FFAB94A7FA7}"/>
                </a:ext>
              </a:extLst>
            </xdr14:cNvPr>
            <xdr14:cNvContentPartPr/>
          </xdr14:nvContentPartPr>
          <xdr14:nvPr macro=""/>
          <xdr14:xfrm>
            <a:off x="3733515" y="4438230"/>
            <a:ext cx="360" cy="360"/>
          </xdr14:xfrm>
        </xdr:contentPart>
      </mc:Choice>
      <mc:Fallback xmlns="">
        <xdr:pic>
          <xdr:nvPicPr>
            <xdr:cNvPr id="14" name="インク 13">
              <a:extLst>
                <a:ext uri="{FF2B5EF4-FFF2-40B4-BE49-F238E27FC236}">
                  <a16:creationId xmlns:a16="http://schemas.microsoft.com/office/drawing/2014/main" id="{006F435C-CF1B-4342-83C4-6FFAB94A7FA7}"/>
                </a:ext>
              </a:extLst>
            </xdr:cNvPr>
            <xdr:cNvPicPr/>
          </xdr:nvPicPr>
          <xdr:blipFill>
            <a:blip xmlns:r="http://schemas.openxmlformats.org/officeDocument/2006/relationships" r:embed="rId2"/>
            <a:stretch>
              <a:fillRect/>
            </a:stretch>
          </xdr:blipFill>
          <xdr:spPr>
            <a:xfrm>
              <a:off x="3679515" y="4330590"/>
              <a:ext cx="108000" cy="216000"/>
            </a:xfrm>
            <a:prstGeom prst="rect">
              <a:avLst/>
            </a:prstGeom>
          </xdr:spPr>
        </xdr:pic>
      </mc:Fallback>
    </mc:AlternateContent>
    <xdr:clientData/>
  </xdr:twoCellAnchor>
  <xdr:twoCellAnchor editAs="oneCell">
    <xdr:from>
      <xdr:col>5</xdr:col>
      <xdr:colOff>380715</xdr:colOff>
      <xdr:row>18</xdr:row>
      <xdr:rowOff>113880</xdr:rowOff>
    </xdr:from>
    <xdr:to>
      <xdr:col>5</xdr:col>
      <xdr:colOff>381075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5" name="インク 14">
              <a:extLst>
                <a:ext uri="{FF2B5EF4-FFF2-40B4-BE49-F238E27FC236}">
                  <a16:creationId xmlns:a16="http://schemas.microsoft.com/office/drawing/2014/main" id="{E0804794-0FFC-4045-BDA3-FF204C37E1A4}"/>
                </a:ext>
              </a:extLst>
            </xdr14:cNvPr>
            <xdr14:cNvContentPartPr/>
          </xdr14:nvContentPartPr>
          <xdr14:nvPr macro=""/>
          <xdr14:xfrm>
            <a:off x="3733515" y="4438230"/>
            <a:ext cx="360" cy="360"/>
          </xdr14:xfrm>
        </xdr:contentPart>
      </mc:Choice>
      <mc:Fallback xmlns="">
        <xdr:pic>
          <xdr:nvPicPr>
            <xdr:cNvPr id="15" name="インク 14">
              <a:extLst>
                <a:ext uri="{FF2B5EF4-FFF2-40B4-BE49-F238E27FC236}">
                  <a16:creationId xmlns:a16="http://schemas.microsoft.com/office/drawing/2014/main" id="{E0804794-0FFC-4045-BDA3-FF204C37E1A4}"/>
                </a:ext>
              </a:extLst>
            </xdr:cNvPr>
            <xdr:cNvPicPr/>
          </xdr:nvPicPr>
          <xdr:blipFill>
            <a:blip xmlns:r="http://schemas.openxmlformats.org/officeDocument/2006/relationships" r:embed="rId2"/>
            <a:stretch>
              <a:fillRect/>
            </a:stretch>
          </xdr:blipFill>
          <xdr:spPr>
            <a:xfrm>
              <a:off x="3679515" y="4330590"/>
              <a:ext cx="108000" cy="216000"/>
            </a:xfrm>
            <a:prstGeom prst="rect">
              <a:avLst/>
            </a:prstGeom>
          </xdr:spPr>
        </xdr:pic>
      </mc:Fallback>
    </mc:AlternateContent>
    <xdr:clientData/>
  </xdr:twoCellAnchor>
  <xdr:twoCellAnchor editAs="oneCell">
    <xdr:from>
      <xdr:col>5</xdr:col>
      <xdr:colOff>380715</xdr:colOff>
      <xdr:row>18</xdr:row>
      <xdr:rowOff>113880</xdr:rowOff>
    </xdr:from>
    <xdr:to>
      <xdr:col>5</xdr:col>
      <xdr:colOff>381075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6" name="インク 15">
              <a:extLst>
                <a:ext uri="{FF2B5EF4-FFF2-40B4-BE49-F238E27FC236}">
                  <a16:creationId xmlns:a16="http://schemas.microsoft.com/office/drawing/2014/main" id="{15312CD2-A628-4CCB-9E32-25461CFBBD87}"/>
                </a:ext>
              </a:extLst>
            </xdr14:cNvPr>
            <xdr14:cNvContentPartPr/>
          </xdr14:nvContentPartPr>
          <xdr14:nvPr macro=""/>
          <xdr14:xfrm>
            <a:off x="3733515" y="4438230"/>
            <a:ext cx="360" cy="360"/>
          </xdr14:xfrm>
        </xdr:contentPart>
      </mc:Choice>
      <mc:Fallback xmlns="">
        <xdr:pic>
          <xdr:nvPicPr>
            <xdr:cNvPr id="16" name="インク 15">
              <a:extLst>
                <a:ext uri="{FF2B5EF4-FFF2-40B4-BE49-F238E27FC236}">
                  <a16:creationId xmlns:a16="http://schemas.microsoft.com/office/drawing/2014/main" id="{15312CD2-A628-4CCB-9E32-25461CFBBD87}"/>
                </a:ext>
              </a:extLst>
            </xdr:cNvPr>
            <xdr:cNvPicPr/>
          </xdr:nvPicPr>
          <xdr:blipFill>
            <a:blip xmlns:r="http://schemas.openxmlformats.org/officeDocument/2006/relationships" r:embed="rId2"/>
            <a:stretch>
              <a:fillRect/>
            </a:stretch>
          </xdr:blipFill>
          <xdr:spPr>
            <a:xfrm>
              <a:off x="3679515" y="4330590"/>
              <a:ext cx="108000" cy="216000"/>
            </a:xfrm>
            <a:prstGeom prst="rect">
              <a:avLst/>
            </a:prstGeom>
          </xdr:spPr>
        </xdr:pic>
      </mc:Fallback>
    </mc:AlternateContent>
    <xdr:clientData/>
  </xdr:twoCellAnchor>
  <xdr:twoCellAnchor editAs="oneCell">
    <xdr:from>
      <xdr:col>5</xdr:col>
      <xdr:colOff>380715</xdr:colOff>
      <xdr:row>18</xdr:row>
      <xdr:rowOff>113880</xdr:rowOff>
    </xdr:from>
    <xdr:to>
      <xdr:col>5</xdr:col>
      <xdr:colOff>381075</xdr:colOff>
      <xdr:row>18</xdr:row>
      <xdr:rowOff>114240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7" name="インク 16">
              <a:extLst>
                <a:ext uri="{FF2B5EF4-FFF2-40B4-BE49-F238E27FC236}">
                  <a16:creationId xmlns:a16="http://schemas.microsoft.com/office/drawing/2014/main" id="{6C22C4E4-7908-472E-99ED-2829B69EB580}"/>
                </a:ext>
              </a:extLst>
            </xdr14:cNvPr>
            <xdr14:cNvContentPartPr/>
          </xdr14:nvContentPartPr>
          <xdr14:nvPr macro=""/>
          <xdr14:xfrm>
            <a:off x="3733515" y="4438230"/>
            <a:ext cx="360" cy="360"/>
          </xdr14:xfrm>
        </xdr:contentPart>
      </mc:Choice>
      <mc:Fallback xmlns="">
        <xdr:pic>
          <xdr:nvPicPr>
            <xdr:cNvPr id="17" name="インク 16">
              <a:extLst>
                <a:ext uri="{FF2B5EF4-FFF2-40B4-BE49-F238E27FC236}">
                  <a16:creationId xmlns:a16="http://schemas.microsoft.com/office/drawing/2014/main" id="{6C22C4E4-7908-472E-99ED-2829B69EB580}"/>
                </a:ext>
              </a:extLst>
            </xdr:cNvPr>
            <xdr:cNvPicPr/>
          </xdr:nvPicPr>
          <xdr:blipFill>
            <a:blip xmlns:r="http://schemas.openxmlformats.org/officeDocument/2006/relationships" r:embed="rId2"/>
            <a:stretch>
              <a:fillRect/>
            </a:stretch>
          </xdr:blipFill>
          <xdr:spPr>
            <a:xfrm>
              <a:off x="3679515" y="4330590"/>
              <a:ext cx="108000" cy="216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2</xdr:row>
      <xdr:rowOff>-1</xdr:rowOff>
    </xdr:from>
    <xdr:to>
      <xdr:col>28</xdr:col>
      <xdr:colOff>128689</xdr:colOff>
      <xdr:row>59</xdr:row>
      <xdr:rowOff>105870</xdr:rowOff>
    </xdr:to>
    <xdr:pic>
      <xdr:nvPicPr>
        <xdr:cNvPr id="25" name="図 24">
          <a:extLst>
            <a:ext uri="{FF2B5EF4-FFF2-40B4-BE49-F238E27FC236}">
              <a16:creationId xmlns:a16="http://schemas.microsoft.com/office/drawing/2014/main" id="{D4787C1D-AE8A-4A72-9497-204BE6F502FD}"/>
            </a:ext>
          </a:extLst>
        </xdr:cNvPr>
        <xdr:cNvPicPr>
          <a:picLocks noChangeAspect="1"/>
        </xdr:cNvPicPr>
      </xdr:nvPicPr>
      <xdr:blipFill>
        <a:blip xmlns:r="http://schemas.openxmlformats.org/officeDocument/2006/relationships" r:embed="rId1"/>
        <a:stretch>
          <a:fillRect/>
        </a:stretch>
      </xdr:blipFill>
      <xdr:spPr>
        <a:xfrm>
          <a:off x="0" y="357187"/>
          <a:ext cx="18238095" cy="10285714"/>
        </a:xfrm>
        <a:prstGeom prst="rect">
          <a:avLst/>
        </a:prstGeom>
      </xdr:spPr>
    </xdr:pic>
    <xdr:clientData/>
  </xdr:twoCellAnchor>
  <xdr:twoCellAnchor editAs="oneCell">
    <xdr:from>
      <xdr:col>0</xdr:col>
      <xdr:colOff>0</xdr:colOff>
      <xdr:row>61</xdr:row>
      <xdr:rowOff>11906</xdr:rowOff>
    </xdr:from>
    <xdr:to>
      <xdr:col>27</xdr:col>
      <xdr:colOff>528766</xdr:colOff>
      <xdr:row>118</xdr:row>
      <xdr:rowOff>41586</xdr:rowOff>
    </xdr:to>
    <xdr:pic>
      <xdr:nvPicPr>
        <xdr:cNvPr id="26" name="図 25">
          <a:extLst>
            <a:ext uri="{FF2B5EF4-FFF2-40B4-BE49-F238E27FC236}">
              <a16:creationId xmlns:a16="http://schemas.microsoft.com/office/drawing/2014/main" id="{6D8A7F72-4F92-4C27-9D70-FEF501E0FBF2}"/>
            </a:ext>
          </a:extLst>
        </xdr:cNvPr>
        <xdr:cNvPicPr>
          <a:picLocks noChangeAspect="1"/>
        </xdr:cNvPicPr>
      </xdr:nvPicPr>
      <xdr:blipFill>
        <a:blip xmlns:r="http://schemas.openxmlformats.org/officeDocument/2006/relationships" r:embed="rId2"/>
        <a:stretch>
          <a:fillRect/>
        </a:stretch>
      </xdr:blipFill>
      <xdr:spPr>
        <a:xfrm>
          <a:off x="0" y="10906125"/>
          <a:ext cx="18019047" cy="10209524"/>
        </a:xfrm>
        <a:prstGeom prst="rect">
          <a:avLst/>
        </a:prstGeom>
      </xdr:spPr>
    </xdr:pic>
    <xdr:clientData/>
  </xdr:twoCellAnchor>
  <xdr:twoCellAnchor editAs="oneCell">
    <xdr:from>
      <xdr:col>0</xdr:col>
      <xdr:colOff>0</xdr:colOff>
      <xdr:row>119</xdr:row>
      <xdr:rowOff>83344</xdr:rowOff>
    </xdr:from>
    <xdr:to>
      <xdr:col>28</xdr:col>
      <xdr:colOff>214403</xdr:colOff>
      <xdr:row>177</xdr:row>
      <xdr:rowOff>10620</xdr:rowOff>
    </xdr:to>
    <xdr:pic>
      <xdr:nvPicPr>
        <xdr:cNvPr id="27" name="図 26">
          <a:extLst>
            <a:ext uri="{FF2B5EF4-FFF2-40B4-BE49-F238E27FC236}">
              <a16:creationId xmlns:a16="http://schemas.microsoft.com/office/drawing/2014/main" id="{23023991-377A-4F6E-AD46-AB885A878820}"/>
            </a:ext>
          </a:extLst>
        </xdr:cNvPr>
        <xdr:cNvPicPr>
          <a:picLocks noChangeAspect="1"/>
        </xdr:cNvPicPr>
      </xdr:nvPicPr>
      <xdr:blipFill>
        <a:blip xmlns:r="http://schemas.openxmlformats.org/officeDocument/2006/relationships" r:embed="rId3"/>
        <a:stretch>
          <a:fillRect/>
        </a:stretch>
      </xdr:blipFill>
      <xdr:spPr>
        <a:xfrm>
          <a:off x="0" y="21336000"/>
          <a:ext cx="18323809" cy="10285714"/>
        </a:xfrm>
        <a:prstGeom prst="rect">
          <a:avLst/>
        </a:prstGeom>
      </xdr:spPr>
    </xdr:pic>
    <xdr:clientData/>
  </xdr:twoCellAnchor>
  <xdr:twoCellAnchor editAs="oneCell">
    <xdr:from>
      <xdr:col>0</xdr:col>
      <xdr:colOff>0</xdr:colOff>
      <xdr:row>178</xdr:row>
      <xdr:rowOff>47624</xdr:rowOff>
    </xdr:from>
    <xdr:to>
      <xdr:col>28</xdr:col>
      <xdr:colOff>62022</xdr:colOff>
      <xdr:row>235</xdr:row>
      <xdr:rowOff>153495</xdr:rowOff>
    </xdr:to>
    <xdr:pic>
      <xdr:nvPicPr>
        <xdr:cNvPr id="29" name="図 28">
          <a:extLst>
            <a:ext uri="{FF2B5EF4-FFF2-40B4-BE49-F238E27FC236}">
              <a16:creationId xmlns:a16="http://schemas.microsoft.com/office/drawing/2014/main" id="{7249D5D2-2827-4D3A-B8B3-F877BE7F5DA9}"/>
            </a:ext>
          </a:extLst>
        </xdr:cNvPr>
        <xdr:cNvPicPr>
          <a:picLocks noChangeAspect="1"/>
        </xdr:cNvPicPr>
      </xdr:nvPicPr>
      <xdr:blipFill>
        <a:blip xmlns:r="http://schemas.openxmlformats.org/officeDocument/2006/relationships" r:embed="rId4"/>
        <a:stretch>
          <a:fillRect/>
        </a:stretch>
      </xdr:blipFill>
      <xdr:spPr>
        <a:xfrm>
          <a:off x="0" y="31837312"/>
          <a:ext cx="18171428" cy="10285714"/>
        </a:xfrm>
        <a:prstGeom prst="rect">
          <a:avLst/>
        </a:prstGeom>
      </xdr:spPr>
    </xdr:pic>
    <xdr:clientData/>
  </xdr:twoCellAnchor>
  <xdr:twoCellAnchor editAs="oneCell">
    <xdr:from>
      <xdr:col>0</xdr:col>
      <xdr:colOff>0</xdr:colOff>
      <xdr:row>237</xdr:row>
      <xdr:rowOff>23812</xdr:rowOff>
    </xdr:from>
    <xdr:to>
      <xdr:col>28</xdr:col>
      <xdr:colOff>185832</xdr:colOff>
      <xdr:row>294</xdr:row>
      <xdr:rowOff>129682</xdr:rowOff>
    </xdr:to>
    <xdr:pic>
      <xdr:nvPicPr>
        <xdr:cNvPr id="31" name="図 30">
          <a:extLst>
            <a:ext uri="{FF2B5EF4-FFF2-40B4-BE49-F238E27FC236}">
              <a16:creationId xmlns:a16="http://schemas.microsoft.com/office/drawing/2014/main" id="{558D7E80-9109-46E8-B10D-243EC15C25F6}"/>
            </a:ext>
          </a:extLst>
        </xdr:cNvPr>
        <xdr:cNvPicPr>
          <a:picLocks noChangeAspect="1"/>
        </xdr:cNvPicPr>
      </xdr:nvPicPr>
      <xdr:blipFill>
        <a:blip xmlns:r="http://schemas.openxmlformats.org/officeDocument/2006/relationships" r:embed="rId5"/>
        <a:stretch>
          <a:fillRect/>
        </a:stretch>
      </xdr:blipFill>
      <xdr:spPr>
        <a:xfrm>
          <a:off x="0" y="42350531"/>
          <a:ext cx="18295238" cy="10285714"/>
        </a:xfrm>
        <a:prstGeom prst="rect">
          <a:avLst/>
        </a:prstGeom>
      </xdr:spPr>
    </xdr:pic>
    <xdr:clientData/>
  </xdr:twoCellAnchor>
  <xdr:twoCellAnchor editAs="oneCell">
    <xdr:from>
      <xdr:col>0</xdr:col>
      <xdr:colOff>0</xdr:colOff>
      <xdr:row>296</xdr:row>
      <xdr:rowOff>107156</xdr:rowOff>
    </xdr:from>
    <xdr:to>
      <xdr:col>28</xdr:col>
      <xdr:colOff>119165</xdr:colOff>
      <xdr:row>354</xdr:row>
      <xdr:rowOff>34432</xdr:rowOff>
    </xdr:to>
    <xdr:pic>
      <xdr:nvPicPr>
        <xdr:cNvPr id="33" name="図 32">
          <a:extLst>
            <a:ext uri="{FF2B5EF4-FFF2-40B4-BE49-F238E27FC236}">
              <a16:creationId xmlns:a16="http://schemas.microsoft.com/office/drawing/2014/main" id="{BF73D2D8-C94C-483E-9450-B0EFE3A5F963}"/>
            </a:ext>
          </a:extLst>
        </xdr:cNvPr>
        <xdr:cNvPicPr>
          <a:picLocks noChangeAspect="1"/>
        </xdr:cNvPicPr>
      </xdr:nvPicPr>
      <xdr:blipFill>
        <a:blip xmlns:r="http://schemas.openxmlformats.org/officeDocument/2006/relationships" r:embed="rId6"/>
        <a:stretch>
          <a:fillRect/>
        </a:stretch>
      </xdr:blipFill>
      <xdr:spPr>
        <a:xfrm>
          <a:off x="0" y="52970906"/>
          <a:ext cx="18228571" cy="10285714"/>
        </a:xfrm>
        <a:prstGeom prst="rect">
          <a:avLst/>
        </a:prstGeom>
      </xdr:spPr>
    </xdr:pic>
    <xdr:clientData/>
  </xdr:twoCellAnchor>
  <xdr:twoCellAnchor editAs="oneCell">
    <xdr:from>
      <xdr:col>0</xdr:col>
      <xdr:colOff>0</xdr:colOff>
      <xdr:row>355</xdr:row>
      <xdr:rowOff>119064</xdr:rowOff>
    </xdr:from>
    <xdr:to>
      <xdr:col>28</xdr:col>
      <xdr:colOff>214403</xdr:colOff>
      <xdr:row>413</xdr:row>
      <xdr:rowOff>46340</xdr:rowOff>
    </xdr:to>
    <xdr:pic>
      <xdr:nvPicPr>
        <xdr:cNvPr id="34" name="図 33">
          <a:extLst>
            <a:ext uri="{FF2B5EF4-FFF2-40B4-BE49-F238E27FC236}">
              <a16:creationId xmlns:a16="http://schemas.microsoft.com/office/drawing/2014/main" id="{AE711E4D-A47A-4B46-BDCB-8EF4A7188009}"/>
            </a:ext>
          </a:extLst>
        </xdr:cNvPr>
        <xdr:cNvPicPr>
          <a:picLocks noChangeAspect="1"/>
        </xdr:cNvPicPr>
      </xdr:nvPicPr>
      <xdr:blipFill>
        <a:blip xmlns:r="http://schemas.openxmlformats.org/officeDocument/2006/relationships" r:embed="rId7"/>
        <a:stretch>
          <a:fillRect/>
        </a:stretch>
      </xdr:blipFill>
      <xdr:spPr>
        <a:xfrm>
          <a:off x="0" y="63519845"/>
          <a:ext cx="18323809" cy="10285714"/>
        </a:xfrm>
        <a:prstGeom prst="rect">
          <a:avLst/>
        </a:prstGeom>
      </xdr:spPr>
    </xdr:pic>
    <xdr:clientData/>
  </xdr:twoCellAnchor>
  <xdr:twoCellAnchor editAs="oneCell">
    <xdr:from>
      <xdr:col>0</xdr:col>
      <xdr:colOff>0</xdr:colOff>
      <xdr:row>414</xdr:row>
      <xdr:rowOff>166688</xdr:rowOff>
    </xdr:from>
    <xdr:to>
      <xdr:col>28</xdr:col>
      <xdr:colOff>157260</xdr:colOff>
      <xdr:row>472</xdr:row>
      <xdr:rowOff>93965</xdr:rowOff>
    </xdr:to>
    <xdr:pic>
      <xdr:nvPicPr>
        <xdr:cNvPr id="32" name="図 31">
          <a:extLst>
            <a:ext uri="{FF2B5EF4-FFF2-40B4-BE49-F238E27FC236}">
              <a16:creationId xmlns:a16="http://schemas.microsoft.com/office/drawing/2014/main" id="{B554141E-E6AF-4258-B38D-E6087835CA1E}"/>
            </a:ext>
          </a:extLst>
        </xdr:cNvPr>
        <xdr:cNvPicPr>
          <a:picLocks noChangeAspect="1"/>
        </xdr:cNvPicPr>
      </xdr:nvPicPr>
      <xdr:blipFill>
        <a:blip xmlns:r="http://schemas.openxmlformats.org/officeDocument/2006/relationships" r:embed="rId8"/>
        <a:stretch>
          <a:fillRect/>
        </a:stretch>
      </xdr:blipFill>
      <xdr:spPr>
        <a:xfrm>
          <a:off x="0" y="74104501"/>
          <a:ext cx="18266666" cy="10285714"/>
        </a:xfrm>
        <a:prstGeom prst="rect">
          <a:avLst/>
        </a:prstGeom>
      </xdr:spPr>
    </xdr:pic>
    <xdr:clientData/>
  </xdr:twoCellAnchor>
  <xdr:twoCellAnchor editAs="oneCell">
    <xdr:from>
      <xdr:col>0</xdr:col>
      <xdr:colOff>0</xdr:colOff>
      <xdr:row>474</xdr:row>
      <xdr:rowOff>47624</xdr:rowOff>
    </xdr:from>
    <xdr:to>
      <xdr:col>25</xdr:col>
      <xdr:colOff>309874</xdr:colOff>
      <xdr:row>530</xdr:row>
      <xdr:rowOff>17802</xdr:rowOff>
    </xdr:to>
    <xdr:pic>
      <xdr:nvPicPr>
        <xdr:cNvPr id="30" name="図 29">
          <a:extLst>
            <a:ext uri="{FF2B5EF4-FFF2-40B4-BE49-F238E27FC236}">
              <a16:creationId xmlns:a16="http://schemas.microsoft.com/office/drawing/2014/main" id="{5B162368-9478-421B-8A31-C586F2E56CC8}"/>
            </a:ext>
          </a:extLst>
        </xdr:cNvPr>
        <xdr:cNvPicPr>
          <a:picLocks noChangeAspect="1"/>
        </xdr:cNvPicPr>
      </xdr:nvPicPr>
      <xdr:blipFill>
        <a:blip xmlns:r="http://schemas.openxmlformats.org/officeDocument/2006/relationships" r:embed="rId9"/>
        <a:stretch>
          <a:fillRect/>
        </a:stretch>
      </xdr:blipFill>
      <xdr:spPr>
        <a:xfrm>
          <a:off x="0" y="84701062"/>
          <a:ext cx="16561905" cy="9971428"/>
        </a:xfrm>
        <a:prstGeom prst="rect">
          <a:avLst/>
        </a:prstGeom>
      </xdr:spPr>
    </xdr:pic>
    <xdr:clientData/>
  </xdr:twoCellAnchor>
  <xdr:twoCellAnchor editAs="oneCell">
    <xdr:from>
      <xdr:col>0</xdr:col>
      <xdr:colOff>0</xdr:colOff>
      <xdr:row>531</xdr:row>
      <xdr:rowOff>83344</xdr:rowOff>
    </xdr:from>
    <xdr:to>
      <xdr:col>28</xdr:col>
      <xdr:colOff>62022</xdr:colOff>
      <xdr:row>585</xdr:row>
      <xdr:rowOff>163090</xdr:rowOff>
    </xdr:to>
    <xdr:pic>
      <xdr:nvPicPr>
        <xdr:cNvPr id="36" name="図 35">
          <a:extLst>
            <a:ext uri="{FF2B5EF4-FFF2-40B4-BE49-F238E27FC236}">
              <a16:creationId xmlns:a16="http://schemas.microsoft.com/office/drawing/2014/main" id="{219E38F8-082E-47EE-B415-FD8BDD1FE595}"/>
            </a:ext>
          </a:extLst>
        </xdr:cNvPr>
        <xdr:cNvPicPr>
          <a:picLocks noChangeAspect="1"/>
        </xdr:cNvPicPr>
      </xdr:nvPicPr>
      <xdr:blipFill>
        <a:blip xmlns:r="http://schemas.openxmlformats.org/officeDocument/2006/relationships" r:embed="rId10"/>
        <a:stretch>
          <a:fillRect/>
        </a:stretch>
      </xdr:blipFill>
      <xdr:spPr>
        <a:xfrm>
          <a:off x="0" y="94916625"/>
          <a:ext cx="18171428" cy="9723809"/>
        </a:xfrm>
        <a:prstGeom prst="rect">
          <a:avLst/>
        </a:prstGeom>
      </xdr:spPr>
    </xdr:pic>
    <xdr:clientData/>
  </xdr:twoCellAnchor>
  <xdr:twoCellAnchor editAs="oneCell">
    <xdr:from>
      <xdr:col>0</xdr:col>
      <xdr:colOff>11906</xdr:colOff>
      <xdr:row>570</xdr:row>
      <xdr:rowOff>83343</xdr:rowOff>
    </xdr:from>
    <xdr:to>
      <xdr:col>25</xdr:col>
      <xdr:colOff>388446</xdr:colOff>
      <xdr:row>624</xdr:row>
      <xdr:rowOff>144043</xdr:rowOff>
    </xdr:to>
    <xdr:pic>
      <xdr:nvPicPr>
        <xdr:cNvPr id="37" name="図 36">
          <a:extLst>
            <a:ext uri="{FF2B5EF4-FFF2-40B4-BE49-F238E27FC236}">
              <a16:creationId xmlns:a16="http://schemas.microsoft.com/office/drawing/2014/main" id="{CB0FA26B-EA9F-4D40-85E4-697E877E253C}"/>
            </a:ext>
          </a:extLst>
        </xdr:cNvPr>
        <xdr:cNvPicPr>
          <a:picLocks noChangeAspect="1"/>
        </xdr:cNvPicPr>
      </xdr:nvPicPr>
      <xdr:blipFill>
        <a:blip xmlns:r="http://schemas.openxmlformats.org/officeDocument/2006/relationships" r:embed="rId11"/>
        <a:stretch>
          <a:fillRect/>
        </a:stretch>
      </xdr:blipFill>
      <xdr:spPr>
        <a:xfrm>
          <a:off x="11906" y="101881781"/>
          <a:ext cx="16628571" cy="9704762"/>
        </a:xfrm>
        <a:prstGeom prst="rect">
          <a:avLst/>
        </a:prstGeom>
      </xdr:spPr>
    </xdr:pic>
    <xdr:clientData/>
  </xdr:twoCellAnchor>
  <xdr:twoCellAnchor editAs="oneCell">
    <xdr:from>
      <xdr:col>0</xdr:col>
      <xdr:colOff>0</xdr:colOff>
      <xdr:row>626</xdr:row>
      <xdr:rowOff>95249</xdr:rowOff>
    </xdr:from>
    <xdr:to>
      <xdr:col>25</xdr:col>
      <xdr:colOff>357493</xdr:colOff>
      <xdr:row>680</xdr:row>
      <xdr:rowOff>22615</xdr:rowOff>
    </xdr:to>
    <xdr:pic>
      <xdr:nvPicPr>
        <xdr:cNvPr id="39" name="図 38">
          <a:extLst>
            <a:ext uri="{FF2B5EF4-FFF2-40B4-BE49-F238E27FC236}">
              <a16:creationId xmlns:a16="http://schemas.microsoft.com/office/drawing/2014/main" id="{AC42A531-4142-4463-A231-890810694D76}"/>
            </a:ext>
          </a:extLst>
        </xdr:cNvPr>
        <xdr:cNvPicPr>
          <a:picLocks noChangeAspect="1"/>
        </xdr:cNvPicPr>
      </xdr:nvPicPr>
      <xdr:blipFill>
        <a:blip xmlns:r="http://schemas.openxmlformats.org/officeDocument/2006/relationships" r:embed="rId12"/>
        <a:stretch>
          <a:fillRect/>
        </a:stretch>
      </xdr:blipFill>
      <xdr:spPr>
        <a:xfrm>
          <a:off x="0" y="111894937"/>
          <a:ext cx="16609524" cy="9571428"/>
        </a:xfrm>
        <a:prstGeom prst="rect">
          <a:avLst/>
        </a:prstGeom>
      </xdr:spPr>
    </xdr:pic>
    <xdr:clientData/>
  </xdr:twoCellAnchor>
  <xdr:twoCellAnchor editAs="oneCell">
    <xdr:from>
      <xdr:col>0</xdr:col>
      <xdr:colOff>0</xdr:colOff>
      <xdr:row>682</xdr:row>
      <xdr:rowOff>11905</xdr:rowOff>
    </xdr:from>
    <xdr:to>
      <xdr:col>28</xdr:col>
      <xdr:colOff>185832</xdr:colOff>
      <xdr:row>737</xdr:row>
      <xdr:rowOff>27344</xdr:rowOff>
    </xdr:to>
    <xdr:pic>
      <xdr:nvPicPr>
        <xdr:cNvPr id="28" name="図 27">
          <a:extLst>
            <a:ext uri="{FF2B5EF4-FFF2-40B4-BE49-F238E27FC236}">
              <a16:creationId xmlns:a16="http://schemas.microsoft.com/office/drawing/2014/main" id="{42A5DF50-A678-437E-B79E-99AED108EA88}"/>
            </a:ext>
          </a:extLst>
        </xdr:cNvPr>
        <xdr:cNvPicPr>
          <a:picLocks noChangeAspect="1"/>
        </xdr:cNvPicPr>
      </xdr:nvPicPr>
      <xdr:blipFill>
        <a:blip xmlns:r="http://schemas.openxmlformats.org/officeDocument/2006/relationships" r:embed="rId13"/>
        <a:stretch>
          <a:fillRect/>
        </a:stretch>
      </xdr:blipFill>
      <xdr:spPr>
        <a:xfrm>
          <a:off x="0" y="121812843"/>
          <a:ext cx="18295238" cy="9838095"/>
        </a:xfrm>
        <a:prstGeom prst="rect">
          <a:avLst/>
        </a:prstGeom>
      </xdr:spPr>
    </xdr:pic>
    <xdr:clientData/>
  </xdr:twoCellAnchor>
  <xdr:twoCellAnchor editAs="oneCell">
    <xdr:from>
      <xdr:col>0</xdr:col>
      <xdr:colOff>0</xdr:colOff>
      <xdr:row>739</xdr:row>
      <xdr:rowOff>47625</xdr:rowOff>
    </xdr:from>
    <xdr:to>
      <xdr:col>25</xdr:col>
      <xdr:colOff>395588</xdr:colOff>
      <xdr:row>793</xdr:row>
      <xdr:rowOff>51181</xdr:rowOff>
    </xdr:to>
    <xdr:pic>
      <xdr:nvPicPr>
        <xdr:cNvPr id="38" name="図 37">
          <a:extLst>
            <a:ext uri="{FF2B5EF4-FFF2-40B4-BE49-F238E27FC236}">
              <a16:creationId xmlns:a16="http://schemas.microsoft.com/office/drawing/2014/main" id="{38823B71-C6F4-463F-8A0F-23EB13097C4B}"/>
            </a:ext>
          </a:extLst>
        </xdr:cNvPr>
        <xdr:cNvPicPr>
          <a:picLocks noChangeAspect="1"/>
        </xdr:cNvPicPr>
      </xdr:nvPicPr>
      <xdr:blipFill>
        <a:blip xmlns:r="http://schemas.openxmlformats.org/officeDocument/2006/relationships" r:embed="rId14"/>
        <a:stretch>
          <a:fillRect/>
        </a:stretch>
      </xdr:blipFill>
      <xdr:spPr>
        <a:xfrm>
          <a:off x="0" y="132028406"/>
          <a:ext cx="16647619" cy="9647619"/>
        </a:xfrm>
        <a:prstGeom prst="rect">
          <a:avLst/>
        </a:prstGeom>
      </xdr:spPr>
    </xdr:pic>
    <xdr:clientData/>
  </xdr:twoCellAnchor>
  <xdr:twoCellAnchor editAs="oneCell">
    <xdr:from>
      <xdr:col>0</xdr:col>
      <xdr:colOff>0</xdr:colOff>
      <xdr:row>794</xdr:row>
      <xdr:rowOff>154780</xdr:rowOff>
    </xdr:from>
    <xdr:to>
      <xdr:col>25</xdr:col>
      <xdr:colOff>338445</xdr:colOff>
      <xdr:row>848</xdr:row>
      <xdr:rowOff>25004</xdr:rowOff>
    </xdr:to>
    <xdr:pic>
      <xdr:nvPicPr>
        <xdr:cNvPr id="41" name="図 40">
          <a:extLst>
            <a:ext uri="{FF2B5EF4-FFF2-40B4-BE49-F238E27FC236}">
              <a16:creationId xmlns:a16="http://schemas.microsoft.com/office/drawing/2014/main" id="{837BD420-3218-4BDF-BC02-E198D4E9114D}"/>
            </a:ext>
          </a:extLst>
        </xdr:cNvPr>
        <xdr:cNvPicPr>
          <a:picLocks noChangeAspect="1"/>
        </xdr:cNvPicPr>
      </xdr:nvPicPr>
      <xdr:blipFill>
        <a:blip xmlns:r="http://schemas.openxmlformats.org/officeDocument/2006/relationships" r:embed="rId15"/>
        <a:stretch>
          <a:fillRect/>
        </a:stretch>
      </xdr:blipFill>
      <xdr:spPr>
        <a:xfrm>
          <a:off x="0" y="141958218"/>
          <a:ext cx="16590476" cy="9514286"/>
        </a:xfrm>
        <a:prstGeom prst="rect">
          <a:avLst/>
        </a:prstGeom>
      </xdr:spPr>
    </xdr:pic>
    <xdr:clientData/>
  </xdr:twoCellAnchor>
  <xdr:twoCellAnchor editAs="oneCell">
    <xdr:from>
      <xdr:col>1</xdr:col>
      <xdr:colOff>357187</xdr:colOff>
      <xdr:row>849</xdr:row>
      <xdr:rowOff>142874</xdr:rowOff>
    </xdr:from>
    <xdr:to>
      <xdr:col>29</xdr:col>
      <xdr:colOff>204909</xdr:colOff>
      <xdr:row>904</xdr:row>
      <xdr:rowOff>5932</xdr:rowOff>
    </xdr:to>
    <xdr:pic>
      <xdr:nvPicPr>
        <xdr:cNvPr id="40" name="図 39">
          <a:extLst>
            <a:ext uri="{FF2B5EF4-FFF2-40B4-BE49-F238E27FC236}">
              <a16:creationId xmlns:a16="http://schemas.microsoft.com/office/drawing/2014/main" id="{4653DF65-9F2A-4984-A324-1BB633F74475}"/>
            </a:ext>
          </a:extLst>
        </xdr:cNvPr>
        <xdr:cNvPicPr>
          <a:picLocks noChangeAspect="1"/>
        </xdr:cNvPicPr>
      </xdr:nvPicPr>
      <xdr:blipFill>
        <a:blip xmlns:r="http://schemas.openxmlformats.org/officeDocument/2006/relationships" r:embed="rId16"/>
        <a:stretch>
          <a:fillRect/>
        </a:stretch>
      </xdr:blipFill>
      <xdr:spPr>
        <a:xfrm>
          <a:off x="857250" y="151768968"/>
          <a:ext cx="18076190" cy="9685714"/>
        </a:xfrm>
        <a:prstGeom prst="rect">
          <a:avLst/>
        </a:prstGeom>
      </xdr:spPr>
    </xdr:pic>
    <xdr:clientData/>
  </xdr:twoCellAnchor>
  <xdr:twoCellAnchor editAs="oneCell">
    <xdr:from>
      <xdr:col>1</xdr:col>
      <xdr:colOff>226219</xdr:colOff>
      <xdr:row>905</xdr:row>
      <xdr:rowOff>35719</xdr:rowOff>
    </xdr:from>
    <xdr:to>
      <xdr:col>27</xdr:col>
      <xdr:colOff>16953</xdr:colOff>
      <xdr:row>962</xdr:row>
      <xdr:rowOff>65399</xdr:rowOff>
    </xdr:to>
    <xdr:pic>
      <xdr:nvPicPr>
        <xdr:cNvPr id="43" name="図 42">
          <a:extLst>
            <a:ext uri="{FF2B5EF4-FFF2-40B4-BE49-F238E27FC236}">
              <a16:creationId xmlns:a16="http://schemas.microsoft.com/office/drawing/2014/main" id="{5DED963A-6043-4668-ACF7-8313C98C02D6}"/>
            </a:ext>
          </a:extLst>
        </xdr:cNvPr>
        <xdr:cNvPicPr>
          <a:picLocks noChangeAspect="1"/>
        </xdr:cNvPicPr>
      </xdr:nvPicPr>
      <xdr:blipFill>
        <a:blip xmlns:r="http://schemas.openxmlformats.org/officeDocument/2006/relationships" r:embed="rId17"/>
        <a:stretch>
          <a:fillRect/>
        </a:stretch>
      </xdr:blipFill>
      <xdr:spPr>
        <a:xfrm>
          <a:off x="726282" y="161663063"/>
          <a:ext cx="16780952" cy="10209524"/>
        </a:xfrm>
        <a:prstGeom prst="rect">
          <a:avLst/>
        </a:prstGeom>
      </xdr:spPr>
    </xdr:pic>
    <xdr:clientData/>
  </xdr:twoCellAnchor>
  <xdr:twoCellAnchor editAs="oneCell">
    <xdr:from>
      <xdr:col>1</xdr:col>
      <xdr:colOff>535781</xdr:colOff>
      <xdr:row>964</xdr:row>
      <xdr:rowOff>59532</xdr:rowOff>
    </xdr:from>
    <xdr:to>
      <xdr:col>27</xdr:col>
      <xdr:colOff>278896</xdr:colOff>
      <xdr:row>1020</xdr:row>
      <xdr:rowOff>86853</xdr:rowOff>
    </xdr:to>
    <xdr:pic>
      <xdr:nvPicPr>
        <xdr:cNvPr id="45" name="図 44">
          <a:extLst>
            <a:ext uri="{FF2B5EF4-FFF2-40B4-BE49-F238E27FC236}">
              <a16:creationId xmlns:a16="http://schemas.microsoft.com/office/drawing/2014/main" id="{43D66164-DB5C-48D6-A553-3409B56323BD}"/>
            </a:ext>
          </a:extLst>
        </xdr:cNvPr>
        <xdr:cNvPicPr>
          <a:picLocks noChangeAspect="1"/>
        </xdr:cNvPicPr>
      </xdr:nvPicPr>
      <xdr:blipFill>
        <a:blip xmlns:r="http://schemas.openxmlformats.org/officeDocument/2006/relationships" r:embed="rId18"/>
        <a:stretch>
          <a:fillRect/>
        </a:stretch>
      </xdr:blipFill>
      <xdr:spPr>
        <a:xfrm>
          <a:off x="1035844" y="172223907"/>
          <a:ext cx="16733333" cy="10028571"/>
        </a:xfrm>
        <a:prstGeom prst="rect">
          <a:avLst/>
        </a:prstGeom>
      </xdr:spPr>
    </xdr:pic>
    <xdr:clientData/>
  </xdr:twoCellAnchor>
  <xdr:twoCellAnchor editAs="oneCell">
    <xdr:from>
      <xdr:col>1</xdr:col>
      <xdr:colOff>464343</xdr:colOff>
      <xdr:row>1021</xdr:row>
      <xdr:rowOff>166687</xdr:rowOff>
    </xdr:from>
    <xdr:to>
      <xdr:col>27</xdr:col>
      <xdr:colOff>169363</xdr:colOff>
      <xdr:row>1079</xdr:row>
      <xdr:rowOff>93964</xdr:rowOff>
    </xdr:to>
    <xdr:pic>
      <xdr:nvPicPr>
        <xdr:cNvPr id="46" name="図 45">
          <a:extLst>
            <a:ext uri="{FF2B5EF4-FFF2-40B4-BE49-F238E27FC236}">
              <a16:creationId xmlns:a16="http://schemas.microsoft.com/office/drawing/2014/main" id="{7EA8C6CA-6685-4E4F-A14F-44703DE89935}"/>
            </a:ext>
          </a:extLst>
        </xdr:cNvPr>
        <xdr:cNvPicPr>
          <a:picLocks noChangeAspect="1"/>
        </xdr:cNvPicPr>
      </xdr:nvPicPr>
      <xdr:blipFill>
        <a:blip xmlns:r="http://schemas.openxmlformats.org/officeDocument/2006/relationships" r:embed="rId19"/>
        <a:stretch>
          <a:fillRect/>
        </a:stretch>
      </xdr:blipFill>
      <xdr:spPr>
        <a:xfrm>
          <a:off x="964406" y="182510906"/>
          <a:ext cx="16695238" cy="10285714"/>
        </a:xfrm>
        <a:prstGeom prst="rect">
          <a:avLst/>
        </a:prstGeom>
      </xdr:spPr>
    </xdr:pic>
    <xdr:clientData/>
  </xdr:twoCellAnchor>
  <xdr:twoCellAnchor editAs="oneCell">
    <xdr:from>
      <xdr:col>1</xdr:col>
      <xdr:colOff>500062</xdr:colOff>
      <xdr:row>1080</xdr:row>
      <xdr:rowOff>166686</xdr:rowOff>
    </xdr:from>
    <xdr:to>
      <xdr:col>27</xdr:col>
      <xdr:colOff>347939</xdr:colOff>
      <xdr:row>1138</xdr:row>
      <xdr:rowOff>93962</xdr:rowOff>
    </xdr:to>
    <xdr:pic>
      <xdr:nvPicPr>
        <xdr:cNvPr id="48" name="図 47">
          <a:extLst>
            <a:ext uri="{FF2B5EF4-FFF2-40B4-BE49-F238E27FC236}">
              <a16:creationId xmlns:a16="http://schemas.microsoft.com/office/drawing/2014/main" id="{85C6435D-4D4A-4293-8AFE-606FA702FCE4}"/>
            </a:ext>
          </a:extLst>
        </xdr:cNvPr>
        <xdr:cNvPicPr>
          <a:picLocks noChangeAspect="1"/>
        </xdr:cNvPicPr>
      </xdr:nvPicPr>
      <xdr:blipFill>
        <a:blip xmlns:r="http://schemas.openxmlformats.org/officeDocument/2006/relationships" r:embed="rId20"/>
        <a:stretch>
          <a:fillRect/>
        </a:stretch>
      </xdr:blipFill>
      <xdr:spPr>
        <a:xfrm>
          <a:off x="1000125" y="193047936"/>
          <a:ext cx="16838095" cy="10285714"/>
        </a:xfrm>
        <a:prstGeom prst="rect">
          <a:avLst/>
        </a:prstGeom>
      </xdr:spPr>
    </xdr:pic>
    <xdr:clientData/>
  </xdr:twoCellAnchor>
  <xdr:twoCellAnchor editAs="oneCell">
    <xdr:from>
      <xdr:col>1</xdr:col>
      <xdr:colOff>511968</xdr:colOff>
      <xdr:row>1140</xdr:row>
      <xdr:rowOff>107157</xdr:rowOff>
    </xdr:from>
    <xdr:to>
      <xdr:col>27</xdr:col>
      <xdr:colOff>245559</xdr:colOff>
      <xdr:row>1196</xdr:row>
      <xdr:rowOff>96383</xdr:rowOff>
    </xdr:to>
    <xdr:pic>
      <xdr:nvPicPr>
        <xdr:cNvPr id="49" name="図 48">
          <a:extLst>
            <a:ext uri="{FF2B5EF4-FFF2-40B4-BE49-F238E27FC236}">
              <a16:creationId xmlns:a16="http://schemas.microsoft.com/office/drawing/2014/main" id="{2452DF08-284A-4669-BFFF-AE3FBA346E93}"/>
            </a:ext>
          </a:extLst>
        </xdr:cNvPr>
        <xdr:cNvPicPr>
          <a:picLocks noChangeAspect="1"/>
        </xdr:cNvPicPr>
      </xdr:nvPicPr>
      <xdr:blipFill>
        <a:blip xmlns:r="http://schemas.openxmlformats.org/officeDocument/2006/relationships" r:embed="rId21"/>
        <a:stretch>
          <a:fillRect/>
        </a:stretch>
      </xdr:blipFill>
      <xdr:spPr>
        <a:xfrm>
          <a:off x="1012031" y="203704032"/>
          <a:ext cx="16723809" cy="999047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38.862"/>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10.39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33.358"/>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46.55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47.22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47.577"/>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47.912"/>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48.34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43.475"/>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913 30,'0'-1,"-1"0,1 0,-1-1,1 1,-1 0,0 1,1-1,-1 0,0 0,0 0,0 0,0 0,1 1,-1-1,0 0,0 1,0-1,-1 1,1-1,0 1,0 0,0-1,0 1,0 0,0 0,-3 0,-37-5,35 4,-95-5,-151 11,207 0,-58 16,60-11,-77 8,107-17,-1-1,0 0,1-1,-1-1,1 0,-1 0,1-2,0 0,-24-10,20 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45.53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1,'5'0,"5"0,7 0,3 0,4 0,3 0,0 0,0 0,1 0,0 0,-6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50.27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1638 58,'1'-1,"-1"1,0 0,1-1,-1 1,1-1,-1 1,0-1,1 1,-1-1,0 1,0-1,1 1,-1-1,0 0,0 1,0-1,0 1,0-1,0 1,0-1,0 0,0 1,0-1,0 1,0-1,0 0,0 1,0-1,-1 1,1-1,-1 0,-17-13,-28-1,-9 8,0 3,-110 6,50 1,-1049-3,1142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55.235"/>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1691 117,'-16'1,"0"1,0 1,1 0,-29 11,-26 5,-2-11,1-2,-113-7,73-1,58-1,0-1,0-3,1-2,0-3,0-2,-50-21,60 23,0 1,0 2,-44-3,85 12,0 0,-114-15,-140-1,203 11,29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09:58.981"/>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1727 118,'0'-2,"-1"1,1 0,-1 0,0 0,1-1,-1 1,0 0,0 0,1 0,-1 0,0 0,0 0,0 0,0 1,-1-1,1 0,0 1,0-1,0 0,-1 1,1-1,0 1,0 0,-1-1,1 1,0 0,-1 0,-1 0,-45-4,41 3,-523-2,272 6,210-3,1-2,-70-12,68 7,-55-1,-28-4,56-2,31 6,-1 1,-58-2,48 5,27-1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03.377"/>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1,'0'4,"9"2,8 0,4-2,5-1,1-1,1 4,0 1,0-2,4 0,2-2,-6-1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05.661"/>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2,'98'-1,"110"2,-125 12,-59-8,46 3,-43-7</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15T08:10:07.37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20" activePane="bottomRight" state="frozen"/>
      <selection pane="topRight" activeCell="B1" sqref="B1"/>
      <selection pane="bottomLeft" activeCell="A9" sqref="A9"/>
      <selection pane="bottomRight" activeCell="W6" sqref="W6"/>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36</v>
      </c>
    </row>
    <row r="2" spans="1:18" x14ac:dyDescent="0.4">
      <c r="A2" s="1" t="s">
        <v>8</v>
      </c>
      <c r="C2" t="s">
        <v>22</v>
      </c>
    </row>
    <row r="3" spans="1:18" x14ac:dyDescent="0.4">
      <c r="A3" s="1" t="s">
        <v>10</v>
      </c>
      <c r="C3" s="29">
        <v>100000</v>
      </c>
    </row>
    <row r="4" spans="1:18" x14ac:dyDescent="0.4">
      <c r="A4" s="1" t="s">
        <v>11</v>
      </c>
      <c r="C4" s="29" t="s">
        <v>13</v>
      </c>
    </row>
    <row r="5" spans="1:18" ht="19.5" thickBot="1" x14ac:dyDescent="0.45">
      <c r="A5" s="1" t="s">
        <v>12</v>
      </c>
      <c r="C5" s="29" t="s">
        <v>34</v>
      </c>
    </row>
    <row r="6" spans="1:18" ht="19.5" thickBot="1" x14ac:dyDescent="0.45">
      <c r="A6" s="24" t="s">
        <v>0</v>
      </c>
      <c r="B6" s="24" t="s">
        <v>1</v>
      </c>
      <c r="C6" s="24" t="s">
        <v>1</v>
      </c>
      <c r="D6" s="48" t="s">
        <v>25</v>
      </c>
      <c r="E6" s="25"/>
      <c r="F6" s="26"/>
      <c r="G6" s="88" t="s">
        <v>3</v>
      </c>
      <c r="H6" s="89"/>
      <c r="I6" s="95"/>
      <c r="J6" s="88" t="s">
        <v>23</v>
      </c>
      <c r="K6" s="89"/>
      <c r="L6" s="95"/>
      <c r="M6" s="88" t="s">
        <v>24</v>
      </c>
      <c r="N6" s="89"/>
      <c r="O6" s="95"/>
    </row>
    <row r="7" spans="1:18" ht="19.5" thickBot="1" x14ac:dyDescent="0.45">
      <c r="A7" s="27"/>
      <c r="B7" s="27" t="s">
        <v>2</v>
      </c>
      <c r="C7" s="64" t="s">
        <v>29</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92" t="s">
        <v>23</v>
      </c>
      <c r="K8" s="93"/>
      <c r="L8" s="94"/>
      <c r="M8" s="92"/>
      <c r="N8" s="93"/>
      <c r="O8" s="94"/>
    </row>
    <row r="9" spans="1:18" x14ac:dyDescent="0.4">
      <c r="A9" s="9">
        <v>1</v>
      </c>
      <c r="B9" s="23">
        <v>43899</v>
      </c>
      <c r="C9" s="50">
        <v>1</v>
      </c>
      <c r="D9" s="54">
        <v>-1</v>
      </c>
      <c r="E9" s="55">
        <v>-1</v>
      </c>
      <c r="F9" s="56">
        <v>-1</v>
      </c>
      <c r="G9" s="22">
        <f>IF(D9="","",G8+M9)</f>
        <v>97000</v>
      </c>
      <c r="H9" s="22">
        <f t="shared" ref="H9" si="0">IF(E9="","",H8+N9)</f>
        <v>97000</v>
      </c>
      <c r="I9" s="22">
        <f t="shared" ref="I9" si="1">IF(F9="","",I8+O9)</f>
        <v>97000</v>
      </c>
      <c r="J9" s="41">
        <f>IF(G8="","",G8*0.03)</f>
        <v>3000</v>
      </c>
      <c r="K9" s="42">
        <f>IF(H8="","",H8*0.03)</f>
        <v>3000</v>
      </c>
      <c r="L9" s="43">
        <f>IF(I8="","",I8*0.03)</f>
        <v>3000</v>
      </c>
      <c r="M9" s="41">
        <f>IF(D9="","",J9*D9)</f>
        <v>-3000</v>
      </c>
      <c r="N9" s="42">
        <f>IF(E9="","",K9*E9)</f>
        <v>-3000</v>
      </c>
      <c r="O9" s="43">
        <f>IF(F9="","",L9*F9)</f>
        <v>-3000</v>
      </c>
      <c r="P9" s="40"/>
      <c r="Q9" s="40"/>
      <c r="R9" s="40"/>
    </row>
    <row r="10" spans="1:18" x14ac:dyDescent="0.4">
      <c r="A10" s="9">
        <v>2</v>
      </c>
      <c r="B10" s="5">
        <v>43901</v>
      </c>
      <c r="C10" s="47">
        <v>2</v>
      </c>
      <c r="D10" s="57">
        <v>1.27</v>
      </c>
      <c r="E10" s="58">
        <v>1.5</v>
      </c>
      <c r="F10" s="59">
        <v>2</v>
      </c>
      <c r="G10" s="22">
        <f t="shared" ref="G10:G42" si="2">IF(D10="","",G9+M10)</f>
        <v>100695.7</v>
      </c>
      <c r="H10" s="22">
        <f t="shared" ref="H10:H42" si="3">IF(E10="","",H9+N10)</f>
        <v>101365</v>
      </c>
      <c r="I10" s="22">
        <f t="shared" ref="I10:I42" si="4">IF(F10="","",I9+O10)</f>
        <v>102820</v>
      </c>
      <c r="J10" s="44">
        <f t="shared" ref="J10:J12" si="5">IF(G9="","",G9*0.03)</f>
        <v>2910</v>
      </c>
      <c r="K10" s="45">
        <f t="shared" ref="K10:K12" si="6">IF(H9="","",H9*0.03)</f>
        <v>2910</v>
      </c>
      <c r="L10" s="46">
        <f t="shared" ref="L10:L12" si="7">IF(I9="","",I9*0.03)</f>
        <v>2910</v>
      </c>
      <c r="M10" s="44">
        <f t="shared" ref="M10:M12" si="8">IF(D10="","",J10*D10)</f>
        <v>3695.7000000000003</v>
      </c>
      <c r="N10" s="45">
        <f t="shared" ref="N10:N12" si="9">IF(E10="","",K10*E10)</f>
        <v>4365</v>
      </c>
      <c r="O10" s="46">
        <f t="shared" ref="O10:O12" si="10">IF(F10="","",L10*F10)</f>
        <v>5820</v>
      </c>
      <c r="P10" s="40"/>
      <c r="Q10" s="40"/>
      <c r="R10" s="40"/>
    </row>
    <row r="11" spans="1:18" x14ac:dyDescent="0.4">
      <c r="A11" s="9">
        <v>3</v>
      </c>
      <c r="B11" s="5">
        <v>43907</v>
      </c>
      <c r="C11" s="47">
        <v>2</v>
      </c>
      <c r="D11" s="57">
        <v>1.27</v>
      </c>
      <c r="E11" s="58">
        <v>1.5</v>
      </c>
      <c r="F11" s="80">
        <v>2</v>
      </c>
      <c r="G11" s="22">
        <f t="shared" si="2"/>
        <v>104532.20616999999</v>
      </c>
      <c r="H11" s="22">
        <f t="shared" si="3"/>
        <v>105926.425</v>
      </c>
      <c r="I11" s="22">
        <f t="shared" si="4"/>
        <v>108989.2</v>
      </c>
      <c r="J11" s="44">
        <f t="shared" si="5"/>
        <v>3020.8709999999996</v>
      </c>
      <c r="K11" s="45">
        <f t="shared" si="6"/>
        <v>3040.95</v>
      </c>
      <c r="L11" s="46">
        <f t="shared" si="7"/>
        <v>3084.6</v>
      </c>
      <c r="M11" s="44">
        <f t="shared" si="8"/>
        <v>3836.5061699999997</v>
      </c>
      <c r="N11" s="45">
        <f t="shared" si="9"/>
        <v>4561.4249999999993</v>
      </c>
      <c r="O11" s="46">
        <f t="shared" si="10"/>
        <v>6169.2</v>
      </c>
      <c r="P11" s="40" t="s">
        <v>37</v>
      </c>
      <c r="Q11" s="40"/>
      <c r="R11" s="40"/>
    </row>
    <row r="12" spans="1:18" x14ac:dyDescent="0.4">
      <c r="A12" s="9">
        <v>4</v>
      </c>
      <c r="B12" s="5">
        <v>43913</v>
      </c>
      <c r="C12" s="47">
        <v>1</v>
      </c>
      <c r="D12" s="57">
        <v>1.27</v>
      </c>
      <c r="E12" s="58">
        <v>1.5</v>
      </c>
      <c r="F12" s="59">
        <v>5</v>
      </c>
      <c r="G12" s="22">
        <f t="shared" si="2"/>
        <v>108514.88322507699</v>
      </c>
      <c r="H12" s="22">
        <f t="shared" si="3"/>
        <v>110693.11412500001</v>
      </c>
      <c r="I12" s="22">
        <f t="shared" si="4"/>
        <v>125337.58</v>
      </c>
      <c r="J12" s="44">
        <f t="shared" si="5"/>
        <v>3135.9661850999996</v>
      </c>
      <c r="K12" s="45">
        <f t="shared" si="6"/>
        <v>3177.7927500000001</v>
      </c>
      <c r="L12" s="46">
        <f t="shared" si="7"/>
        <v>3269.6759999999999</v>
      </c>
      <c r="M12" s="44">
        <f t="shared" si="8"/>
        <v>3982.6770550769997</v>
      </c>
      <c r="N12" s="45">
        <f t="shared" si="9"/>
        <v>4766.6891249999999</v>
      </c>
      <c r="O12" s="46">
        <f t="shared" si="10"/>
        <v>16348.38</v>
      </c>
      <c r="P12" s="40" t="s">
        <v>38</v>
      </c>
      <c r="Q12" s="40"/>
      <c r="R12" s="40"/>
    </row>
    <row r="13" spans="1:18" x14ac:dyDescent="0.4">
      <c r="A13" s="9">
        <v>5</v>
      </c>
      <c r="B13" s="5">
        <v>43955</v>
      </c>
      <c r="C13" s="47">
        <v>2</v>
      </c>
      <c r="D13" s="57">
        <v>1.27</v>
      </c>
      <c r="E13" s="58">
        <v>1.5</v>
      </c>
      <c r="F13" s="80">
        <v>2</v>
      </c>
      <c r="G13" s="22">
        <f t="shared" si="2"/>
        <v>112649.30027595242</v>
      </c>
      <c r="H13" s="22">
        <f t="shared" si="3"/>
        <v>115674.30426062501</v>
      </c>
      <c r="I13" s="22">
        <f t="shared" si="4"/>
        <v>132857.83480000001</v>
      </c>
      <c r="J13" s="44">
        <f t="shared" ref="J13:J58" si="11">IF(G12="","",G12*0.03)</f>
        <v>3255.4464967523095</v>
      </c>
      <c r="K13" s="45">
        <f t="shared" ref="K13:K58" si="12">IF(H12="","",H12*0.03)</f>
        <v>3320.7934237499999</v>
      </c>
      <c r="L13" s="46">
        <f t="shared" ref="L13:L58" si="13">IF(I12="","",I12*0.03)</f>
        <v>3760.1273999999999</v>
      </c>
      <c r="M13" s="44">
        <f t="shared" ref="M13:M58" si="14">IF(D13="","",J13*D13)</f>
        <v>4134.4170508754332</v>
      </c>
      <c r="N13" s="45">
        <f t="shared" ref="N13:N58" si="15">IF(E13="","",K13*E13)</f>
        <v>4981.190135625</v>
      </c>
      <c r="O13" s="46">
        <f t="shared" ref="O13:O58" si="16">IF(F13="","",L13*F13)</f>
        <v>7520.2547999999997</v>
      </c>
      <c r="P13" s="40"/>
      <c r="Q13" s="40"/>
      <c r="R13" s="40"/>
    </row>
    <row r="14" spans="1:18" x14ac:dyDescent="0.4">
      <c r="A14" s="9">
        <v>6</v>
      </c>
      <c r="B14" s="5">
        <v>43972</v>
      </c>
      <c r="C14" s="47">
        <v>2</v>
      </c>
      <c r="D14" s="57">
        <v>1.27</v>
      </c>
      <c r="E14" s="58">
        <v>1.5</v>
      </c>
      <c r="F14" s="59">
        <v>2</v>
      </c>
      <c r="G14" s="22">
        <f t="shared" si="2"/>
        <v>116941.23861646622</v>
      </c>
      <c r="H14" s="22">
        <f t="shared" si="3"/>
        <v>120879.64795235313</v>
      </c>
      <c r="I14" s="22">
        <f t="shared" si="4"/>
        <v>140829.30488800001</v>
      </c>
      <c r="J14" s="44">
        <f t="shared" si="11"/>
        <v>3379.4790082785726</v>
      </c>
      <c r="K14" s="45">
        <f t="shared" si="12"/>
        <v>3470.2291278187499</v>
      </c>
      <c r="L14" s="46">
        <f t="shared" si="13"/>
        <v>3985.735044</v>
      </c>
      <c r="M14" s="44">
        <f t="shared" si="14"/>
        <v>4291.9383405137869</v>
      </c>
      <c r="N14" s="45">
        <f t="shared" si="15"/>
        <v>5205.3436917281251</v>
      </c>
      <c r="O14" s="46">
        <f t="shared" si="16"/>
        <v>7971.470088</v>
      </c>
      <c r="P14" s="40"/>
      <c r="Q14" s="40"/>
      <c r="R14" s="40"/>
    </row>
    <row r="15" spans="1:18" x14ac:dyDescent="0.4">
      <c r="A15" s="9">
        <v>7</v>
      </c>
      <c r="B15" s="5">
        <v>44001</v>
      </c>
      <c r="C15" s="47">
        <v>2</v>
      </c>
      <c r="D15" s="57">
        <v>1.27</v>
      </c>
      <c r="E15" s="58">
        <v>1.5</v>
      </c>
      <c r="F15" s="59">
        <v>-1</v>
      </c>
      <c r="G15" s="22">
        <f t="shared" si="2"/>
        <v>121396.69980775358</v>
      </c>
      <c r="H15" s="22">
        <f t="shared" si="3"/>
        <v>126319.23211020902</v>
      </c>
      <c r="I15" s="22">
        <f t="shared" si="4"/>
        <v>136604.42574136</v>
      </c>
      <c r="J15" s="44">
        <f t="shared" si="11"/>
        <v>3508.2371584939865</v>
      </c>
      <c r="K15" s="45">
        <f t="shared" si="12"/>
        <v>3626.3894385705939</v>
      </c>
      <c r="L15" s="46">
        <f t="shared" si="13"/>
        <v>4224.8791466399998</v>
      </c>
      <c r="M15" s="44">
        <f t="shared" si="14"/>
        <v>4455.4611912873634</v>
      </c>
      <c r="N15" s="45">
        <f t="shared" si="15"/>
        <v>5439.5841578558911</v>
      </c>
      <c r="O15" s="46">
        <f t="shared" si="16"/>
        <v>-4224.8791466399998</v>
      </c>
      <c r="P15" s="40"/>
      <c r="Q15" s="40"/>
      <c r="R15" s="40"/>
    </row>
    <row r="16" spans="1:18" x14ac:dyDescent="0.4">
      <c r="A16" s="9">
        <v>8</v>
      </c>
      <c r="B16" s="5">
        <v>44019</v>
      </c>
      <c r="C16" s="47">
        <v>1</v>
      </c>
      <c r="D16" s="57">
        <v>1.27</v>
      </c>
      <c r="E16" s="58">
        <v>1.5</v>
      </c>
      <c r="F16" s="59">
        <v>5</v>
      </c>
      <c r="G16" s="22">
        <f t="shared" si="2"/>
        <v>126021.91407042899</v>
      </c>
      <c r="H16" s="22">
        <f t="shared" si="3"/>
        <v>132003.59755516844</v>
      </c>
      <c r="I16" s="22">
        <f t="shared" si="4"/>
        <v>157095.089602564</v>
      </c>
      <c r="J16" s="44">
        <f t="shared" si="11"/>
        <v>3641.9009942326074</v>
      </c>
      <c r="K16" s="45">
        <f t="shared" si="12"/>
        <v>3789.5769633062705</v>
      </c>
      <c r="L16" s="46">
        <f t="shared" si="13"/>
        <v>4098.1327722407996</v>
      </c>
      <c r="M16" s="44">
        <f t="shared" si="14"/>
        <v>4625.2142626754112</v>
      </c>
      <c r="N16" s="45">
        <f t="shared" si="15"/>
        <v>5684.365444959406</v>
      </c>
      <c r="O16" s="46">
        <f t="shared" si="16"/>
        <v>20490.663861203997</v>
      </c>
      <c r="P16" s="40"/>
      <c r="Q16" s="40"/>
      <c r="R16" s="40"/>
    </row>
    <row r="17" spans="1:18" x14ac:dyDescent="0.4">
      <c r="A17" s="9">
        <v>9</v>
      </c>
      <c r="B17" s="5" t="s">
        <v>41</v>
      </c>
      <c r="C17" s="47">
        <v>1</v>
      </c>
      <c r="D17" s="57">
        <v>1.27</v>
      </c>
      <c r="E17" s="58">
        <v>1.5</v>
      </c>
      <c r="F17" s="59">
        <v>5</v>
      </c>
      <c r="G17" s="22">
        <f t="shared" si="2"/>
        <v>130823.34899651233</v>
      </c>
      <c r="H17" s="22">
        <f t="shared" si="3"/>
        <v>137943.75944515102</v>
      </c>
      <c r="I17" s="22">
        <f t="shared" si="4"/>
        <v>180659.35304294858</v>
      </c>
      <c r="J17" s="44">
        <f t="shared" si="11"/>
        <v>3780.6574221128694</v>
      </c>
      <c r="K17" s="45">
        <f t="shared" si="12"/>
        <v>3960.1079266550532</v>
      </c>
      <c r="L17" s="46">
        <f t="shared" si="13"/>
        <v>4712.8526880769195</v>
      </c>
      <c r="M17" s="44">
        <f t="shared" si="14"/>
        <v>4801.4349260833442</v>
      </c>
      <c r="N17" s="45">
        <f t="shared" si="15"/>
        <v>5940.1618899825799</v>
      </c>
      <c r="O17" s="46">
        <f t="shared" si="16"/>
        <v>23564.263440384599</v>
      </c>
      <c r="P17" s="40"/>
      <c r="Q17" s="40"/>
      <c r="R17" s="40"/>
    </row>
    <row r="18" spans="1:18" x14ac:dyDescent="0.4">
      <c r="A18" s="9">
        <v>10</v>
      </c>
      <c r="B18" s="5">
        <v>44070</v>
      </c>
      <c r="C18" s="47">
        <v>1</v>
      </c>
      <c r="D18" s="57">
        <v>1.27</v>
      </c>
      <c r="E18" s="58">
        <v>1.5</v>
      </c>
      <c r="F18" s="59">
        <v>2</v>
      </c>
      <c r="G18" s="22">
        <f t="shared" si="2"/>
        <v>135807.71859327945</v>
      </c>
      <c r="H18" s="22">
        <f t="shared" si="3"/>
        <v>144151.22862018281</v>
      </c>
      <c r="I18" s="22">
        <f t="shared" si="4"/>
        <v>191498.91422552548</v>
      </c>
      <c r="J18" s="44">
        <f t="shared" si="11"/>
        <v>3924.7004698953697</v>
      </c>
      <c r="K18" s="45">
        <f t="shared" si="12"/>
        <v>4138.3127833545304</v>
      </c>
      <c r="L18" s="46">
        <f t="shared" si="13"/>
        <v>5419.7805912884569</v>
      </c>
      <c r="M18" s="44">
        <f t="shared" si="14"/>
        <v>4984.3695967671192</v>
      </c>
      <c r="N18" s="45">
        <f t="shared" si="15"/>
        <v>6207.4691750317961</v>
      </c>
      <c r="O18" s="46">
        <f t="shared" si="16"/>
        <v>10839.561182576914</v>
      </c>
      <c r="P18" s="40" t="s">
        <v>39</v>
      </c>
      <c r="Q18" s="40"/>
      <c r="R18" s="40"/>
    </row>
    <row r="19" spans="1:18" x14ac:dyDescent="0.4">
      <c r="A19" s="9">
        <v>11</v>
      </c>
      <c r="B19" s="5">
        <v>44077</v>
      </c>
      <c r="C19" s="47">
        <v>2</v>
      </c>
      <c r="D19" s="57">
        <v>1.27</v>
      </c>
      <c r="E19" s="58">
        <v>1.5</v>
      </c>
      <c r="F19" s="59">
        <v>5</v>
      </c>
      <c r="G19" s="22">
        <f t="shared" si="2"/>
        <v>140981.9926716834</v>
      </c>
      <c r="H19" s="22">
        <f t="shared" si="3"/>
        <v>150638.03390809105</v>
      </c>
      <c r="I19" s="22">
        <f t="shared" si="4"/>
        <v>220223.7513593543</v>
      </c>
      <c r="J19" s="44">
        <f t="shared" si="11"/>
        <v>4074.2315577983836</v>
      </c>
      <c r="K19" s="45">
        <f t="shared" si="12"/>
        <v>4324.5368586054838</v>
      </c>
      <c r="L19" s="46">
        <f t="shared" si="13"/>
        <v>5744.9674267657647</v>
      </c>
      <c r="M19" s="44">
        <f t="shared" si="14"/>
        <v>5174.274078403947</v>
      </c>
      <c r="N19" s="45">
        <f t="shared" si="15"/>
        <v>6486.8052879082261</v>
      </c>
      <c r="O19" s="46">
        <f t="shared" si="16"/>
        <v>28724.837133828823</v>
      </c>
      <c r="P19" s="40"/>
      <c r="Q19" s="40"/>
      <c r="R19" s="40"/>
    </row>
    <row r="20" spans="1:18" x14ac:dyDescent="0.4">
      <c r="A20" s="9">
        <v>12</v>
      </c>
      <c r="B20" s="5">
        <v>44084</v>
      </c>
      <c r="C20" s="47">
        <v>2</v>
      </c>
      <c r="D20" s="57">
        <v>-1</v>
      </c>
      <c r="E20" s="58">
        <v>-1</v>
      </c>
      <c r="F20" s="59">
        <v>-1</v>
      </c>
      <c r="G20" s="22">
        <f t="shared" si="2"/>
        <v>136752.5328915329</v>
      </c>
      <c r="H20" s="22">
        <f t="shared" si="3"/>
        <v>146118.89289084831</v>
      </c>
      <c r="I20" s="22">
        <f t="shared" si="4"/>
        <v>213617.03881857367</v>
      </c>
      <c r="J20" s="44">
        <f t="shared" si="11"/>
        <v>4229.4597801505015</v>
      </c>
      <c r="K20" s="45">
        <f t="shared" si="12"/>
        <v>4519.1410172427313</v>
      </c>
      <c r="L20" s="46">
        <f t="shared" si="13"/>
        <v>6606.7125407806288</v>
      </c>
      <c r="M20" s="44">
        <f t="shared" si="14"/>
        <v>-4229.4597801505015</v>
      </c>
      <c r="N20" s="45">
        <f t="shared" si="15"/>
        <v>-4519.1410172427313</v>
      </c>
      <c r="O20" s="46">
        <f t="shared" si="16"/>
        <v>-6606.7125407806288</v>
      </c>
      <c r="P20" s="40"/>
      <c r="Q20" s="40"/>
      <c r="R20" s="40"/>
    </row>
    <row r="21" spans="1:18" x14ac:dyDescent="0.4">
      <c r="A21" s="9">
        <v>13</v>
      </c>
      <c r="B21" s="5">
        <v>44096</v>
      </c>
      <c r="C21" s="47">
        <v>1</v>
      </c>
      <c r="D21" s="57">
        <v>1.27</v>
      </c>
      <c r="E21" s="58">
        <v>1.5</v>
      </c>
      <c r="F21" s="59">
        <v>2</v>
      </c>
      <c r="G21" s="22">
        <f t="shared" si="2"/>
        <v>141962.8043947003</v>
      </c>
      <c r="H21" s="22">
        <f t="shared" si="3"/>
        <v>152694.24307093647</v>
      </c>
      <c r="I21" s="22">
        <f t="shared" si="4"/>
        <v>226434.06114768807</v>
      </c>
      <c r="J21" s="44">
        <f t="shared" si="11"/>
        <v>4102.5759867459865</v>
      </c>
      <c r="K21" s="45">
        <f t="shared" si="12"/>
        <v>4383.5667867254488</v>
      </c>
      <c r="L21" s="46">
        <f t="shared" si="13"/>
        <v>6408.5111645572097</v>
      </c>
      <c r="M21" s="44">
        <f t="shared" si="14"/>
        <v>5210.2715031674034</v>
      </c>
      <c r="N21" s="45">
        <f t="shared" si="15"/>
        <v>6575.3501800881731</v>
      </c>
      <c r="O21" s="46">
        <f t="shared" si="16"/>
        <v>12817.022329114419</v>
      </c>
      <c r="P21" s="40" t="s">
        <v>42</v>
      </c>
      <c r="Q21" s="40"/>
      <c r="R21" s="40"/>
    </row>
    <row r="22" spans="1:18" x14ac:dyDescent="0.4">
      <c r="A22" s="9">
        <v>14</v>
      </c>
      <c r="B22" s="5">
        <v>44098</v>
      </c>
      <c r="C22" s="47">
        <v>1</v>
      </c>
      <c r="D22" s="57">
        <v>1.27</v>
      </c>
      <c r="E22" s="58">
        <v>1.5</v>
      </c>
      <c r="F22" s="86">
        <v>5</v>
      </c>
      <c r="G22" s="22">
        <f t="shared" si="2"/>
        <v>147371.5872421384</v>
      </c>
      <c r="H22" s="22">
        <f t="shared" si="3"/>
        <v>159565.48400912862</v>
      </c>
      <c r="I22" s="22">
        <f t="shared" si="4"/>
        <v>260399.1703198413</v>
      </c>
      <c r="J22" s="44">
        <f t="shared" si="11"/>
        <v>4258.8841318410086</v>
      </c>
      <c r="K22" s="45">
        <f t="shared" si="12"/>
        <v>4580.8272921280941</v>
      </c>
      <c r="L22" s="46">
        <f t="shared" si="13"/>
        <v>6793.0218344306422</v>
      </c>
      <c r="M22" s="44">
        <f t="shared" si="14"/>
        <v>5408.7828474380813</v>
      </c>
      <c r="N22" s="45">
        <f t="shared" si="15"/>
        <v>6871.2409381921407</v>
      </c>
      <c r="O22" s="46">
        <f t="shared" si="16"/>
        <v>33965.109172153214</v>
      </c>
      <c r="P22" s="40"/>
      <c r="Q22" s="40"/>
      <c r="R22" s="40"/>
    </row>
    <row r="23" spans="1:18" x14ac:dyDescent="0.4">
      <c r="A23" s="9">
        <v>15</v>
      </c>
      <c r="B23" s="5">
        <v>44116</v>
      </c>
      <c r="C23" s="47">
        <v>2</v>
      </c>
      <c r="D23" s="57">
        <v>-1</v>
      </c>
      <c r="E23" s="58">
        <v>-1</v>
      </c>
      <c r="F23" s="80">
        <v>-1</v>
      </c>
      <c r="G23" s="22">
        <f t="shared" si="2"/>
        <v>142950.43962487424</v>
      </c>
      <c r="H23" s="22">
        <f t="shared" si="3"/>
        <v>154778.51948885477</v>
      </c>
      <c r="I23" s="22">
        <f t="shared" si="4"/>
        <v>252587.19521024605</v>
      </c>
      <c r="J23" s="44">
        <f t="shared" si="11"/>
        <v>4421.1476172641514</v>
      </c>
      <c r="K23" s="45">
        <f t="shared" si="12"/>
        <v>4786.9645202738584</v>
      </c>
      <c r="L23" s="46">
        <f t="shared" si="13"/>
        <v>7811.9751095952388</v>
      </c>
      <c r="M23" s="44">
        <f t="shared" si="14"/>
        <v>-4421.1476172641514</v>
      </c>
      <c r="N23" s="45">
        <f t="shared" si="15"/>
        <v>-4786.9645202738584</v>
      </c>
      <c r="O23" s="46">
        <f t="shared" si="16"/>
        <v>-7811.9751095952388</v>
      </c>
      <c r="P23" s="40"/>
      <c r="Q23" s="40"/>
      <c r="R23" s="40"/>
    </row>
    <row r="24" spans="1:18" x14ac:dyDescent="0.4">
      <c r="A24" s="9">
        <v>16</v>
      </c>
      <c r="B24" s="5">
        <v>44132</v>
      </c>
      <c r="C24" s="47">
        <v>2</v>
      </c>
      <c r="D24" s="57">
        <v>1.27</v>
      </c>
      <c r="E24" s="58">
        <v>1.5</v>
      </c>
      <c r="F24" s="59">
        <v>2</v>
      </c>
      <c r="G24" s="22">
        <f t="shared" si="2"/>
        <v>148396.85137458195</v>
      </c>
      <c r="H24" s="22">
        <f t="shared" si="3"/>
        <v>161743.55286585324</v>
      </c>
      <c r="I24" s="22">
        <f t="shared" si="4"/>
        <v>267742.42692286079</v>
      </c>
      <c r="J24" s="44">
        <f t="shared" si="11"/>
        <v>4288.5131887462267</v>
      </c>
      <c r="K24" s="45">
        <f t="shared" si="12"/>
        <v>4643.3555846656427</v>
      </c>
      <c r="L24" s="46">
        <f t="shared" si="13"/>
        <v>7577.6158563073814</v>
      </c>
      <c r="M24" s="44">
        <f t="shared" si="14"/>
        <v>5446.4117497077077</v>
      </c>
      <c r="N24" s="45">
        <f t="shared" si="15"/>
        <v>6965.0333769984645</v>
      </c>
      <c r="O24" s="46">
        <f t="shared" si="16"/>
        <v>15155.231712614763</v>
      </c>
      <c r="P24" s="40"/>
      <c r="Q24" s="40"/>
      <c r="R24" s="40"/>
    </row>
    <row r="25" spans="1:18" x14ac:dyDescent="0.4">
      <c r="A25" s="9">
        <v>17</v>
      </c>
      <c r="B25" s="5">
        <v>44139</v>
      </c>
      <c r="C25" s="47">
        <v>2</v>
      </c>
      <c r="D25" s="57">
        <v>-1</v>
      </c>
      <c r="E25" s="58">
        <v>-1</v>
      </c>
      <c r="F25" s="59">
        <v>-1</v>
      </c>
      <c r="G25" s="22">
        <f t="shared" si="2"/>
        <v>143944.94583334448</v>
      </c>
      <c r="H25" s="22">
        <f t="shared" si="3"/>
        <v>156891.24627987764</v>
      </c>
      <c r="I25" s="22">
        <f t="shared" si="4"/>
        <v>259710.15411517496</v>
      </c>
      <c r="J25" s="44">
        <f t="shared" si="11"/>
        <v>4451.9055412374582</v>
      </c>
      <c r="K25" s="45">
        <f t="shared" si="12"/>
        <v>4852.306585975597</v>
      </c>
      <c r="L25" s="46">
        <f t="shared" si="13"/>
        <v>8032.272807685823</v>
      </c>
      <c r="M25" s="44">
        <f t="shared" si="14"/>
        <v>-4451.9055412374582</v>
      </c>
      <c r="N25" s="45">
        <f t="shared" si="15"/>
        <v>-4852.306585975597</v>
      </c>
      <c r="O25" s="46">
        <f t="shared" si="16"/>
        <v>-8032.272807685823</v>
      </c>
      <c r="P25" s="40"/>
      <c r="Q25" s="40"/>
      <c r="R25" s="40"/>
    </row>
    <row r="26" spans="1:18" x14ac:dyDescent="0.4">
      <c r="A26" s="9">
        <v>18</v>
      </c>
      <c r="B26" s="5">
        <v>44145</v>
      </c>
      <c r="C26" s="47">
        <v>2</v>
      </c>
      <c r="D26" s="57">
        <v>1.27</v>
      </c>
      <c r="E26" s="58">
        <v>1.5</v>
      </c>
      <c r="F26" s="59">
        <v>2</v>
      </c>
      <c r="G26" s="22">
        <f t="shared" si="2"/>
        <v>149429.24826959491</v>
      </c>
      <c r="H26" s="22">
        <f t="shared" si="3"/>
        <v>163951.35236247213</v>
      </c>
      <c r="I26" s="22">
        <f t="shared" si="4"/>
        <v>275292.76336208545</v>
      </c>
      <c r="J26" s="44">
        <f t="shared" si="11"/>
        <v>4318.3483750003343</v>
      </c>
      <c r="K26" s="45">
        <f t="shared" si="12"/>
        <v>4706.7373883963292</v>
      </c>
      <c r="L26" s="46">
        <f t="shared" si="13"/>
        <v>7791.3046234552485</v>
      </c>
      <c r="M26" s="44">
        <f t="shared" si="14"/>
        <v>5484.3024362504248</v>
      </c>
      <c r="N26" s="45">
        <f t="shared" si="15"/>
        <v>7060.1060825944933</v>
      </c>
      <c r="O26" s="46">
        <f t="shared" si="16"/>
        <v>15582.609246910497</v>
      </c>
      <c r="P26" s="40"/>
      <c r="Q26" s="40"/>
      <c r="R26" s="40"/>
    </row>
    <row r="27" spans="1:18" x14ac:dyDescent="0.4">
      <c r="A27" s="9">
        <v>19</v>
      </c>
      <c r="B27" s="5">
        <v>44155</v>
      </c>
      <c r="C27" s="47">
        <v>1</v>
      </c>
      <c r="D27" s="57">
        <v>1.27</v>
      </c>
      <c r="E27" s="58">
        <v>1.5</v>
      </c>
      <c r="F27" s="59">
        <v>2</v>
      </c>
      <c r="G27" s="22">
        <f t="shared" si="2"/>
        <v>155122.50262866649</v>
      </c>
      <c r="H27" s="22">
        <f t="shared" si="3"/>
        <v>171329.16321878336</v>
      </c>
      <c r="I27" s="22">
        <f t="shared" si="4"/>
        <v>291810.32916381059</v>
      </c>
      <c r="J27" s="44">
        <f t="shared" si="11"/>
        <v>4482.8774480878474</v>
      </c>
      <c r="K27" s="45">
        <f t="shared" si="12"/>
        <v>4918.5405708741637</v>
      </c>
      <c r="L27" s="46">
        <f t="shared" si="13"/>
        <v>8258.7829008625631</v>
      </c>
      <c r="M27" s="44">
        <f t="shared" si="14"/>
        <v>5693.2543590715659</v>
      </c>
      <c r="N27" s="45">
        <f t="shared" si="15"/>
        <v>7377.8108563112455</v>
      </c>
      <c r="O27" s="46">
        <f t="shared" si="16"/>
        <v>16517.565801725126</v>
      </c>
      <c r="P27" s="40"/>
      <c r="Q27" s="40"/>
      <c r="R27" s="40"/>
    </row>
    <row r="28" spans="1:18" x14ac:dyDescent="0.4">
      <c r="A28" s="9">
        <v>20</v>
      </c>
      <c r="B28" s="5">
        <v>44162</v>
      </c>
      <c r="C28" s="47">
        <v>2</v>
      </c>
      <c r="D28" s="57">
        <v>1.27</v>
      </c>
      <c r="E28" s="58">
        <v>1.5</v>
      </c>
      <c r="F28" s="59">
        <v>2</v>
      </c>
      <c r="G28" s="22">
        <f t="shared" si="2"/>
        <v>161032.66997881868</v>
      </c>
      <c r="H28" s="22">
        <f t="shared" si="3"/>
        <v>179038.9755636286</v>
      </c>
      <c r="I28" s="22">
        <f t="shared" si="4"/>
        <v>309318.94891363924</v>
      </c>
      <c r="J28" s="44">
        <f t="shared" si="11"/>
        <v>4653.6750788599948</v>
      </c>
      <c r="K28" s="45">
        <f t="shared" si="12"/>
        <v>5139.8748965635004</v>
      </c>
      <c r="L28" s="46">
        <f t="shared" si="13"/>
        <v>8754.3098749143173</v>
      </c>
      <c r="M28" s="44">
        <f t="shared" si="14"/>
        <v>5910.1673501521936</v>
      </c>
      <c r="N28" s="45">
        <f t="shared" si="15"/>
        <v>7709.8123448452507</v>
      </c>
      <c r="O28" s="46">
        <f t="shared" si="16"/>
        <v>17508.619749828635</v>
      </c>
      <c r="P28" s="40"/>
      <c r="Q28" s="40"/>
      <c r="R28" s="40"/>
    </row>
    <row r="29" spans="1:18" x14ac:dyDescent="0.4">
      <c r="A29" s="9">
        <v>21</v>
      </c>
      <c r="B29" s="5">
        <v>44166</v>
      </c>
      <c r="C29" s="47">
        <v>2</v>
      </c>
      <c r="D29" s="57">
        <v>-1</v>
      </c>
      <c r="E29" s="58">
        <v>-1</v>
      </c>
      <c r="F29" s="80">
        <v>-1</v>
      </c>
      <c r="G29" s="22">
        <f t="shared" si="2"/>
        <v>156201.68987945412</v>
      </c>
      <c r="H29" s="22">
        <f t="shared" si="3"/>
        <v>173667.80629671973</v>
      </c>
      <c r="I29" s="22">
        <f t="shared" si="4"/>
        <v>300039.38044623006</v>
      </c>
      <c r="J29" s="44">
        <f t="shared" si="11"/>
        <v>4830.9800993645604</v>
      </c>
      <c r="K29" s="45">
        <f t="shared" si="12"/>
        <v>5371.1692669088579</v>
      </c>
      <c r="L29" s="46">
        <f t="shared" si="13"/>
        <v>9279.5684674091772</v>
      </c>
      <c r="M29" s="44">
        <f t="shared" si="14"/>
        <v>-4830.9800993645604</v>
      </c>
      <c r="N29" s="45">
        <f t="shared" si="15"/>
        <v>-5371.1692669088579</v>
      </c>
      <c r="O29" s="46">
        <f t="shared" si="16"/>
        <v>-9279.5684674091772</v>
      </c>
      <c r="P29" s="40"/>
      <c r="Q29" s="40"/>
      <c r="R29" s="40"/>
    </row>
    <row r="30" spans="1:18" x14ac:dyDescent="0.4">
      <c r="A30" s="9">
        <v>22</v>
      </c>
      <c r="B30" s="5">
        <v>44181</v>
      </c>
      <c r="C30" s="47">
        <v>1</v>
      </c>
      <c r="D30" s="57">
        <v>1.27</v>
      </c>
      <c r="E30" s="58">
        <v>1.5</v>
      </c>
      <c r="F30" s="80">
        <v>2</v>
      </c>
      <c r="G30" s="22">
        <f t="shared" si="2"/>
        <v>162152.97426386131</v>
      </c>
      <c r="H30" s="22">
        <f t="shared" si="3"/>
        <v>181482.85758007213</v>
      </c>
      <c r="I30" s="22">
        <f t="shared" si="4"/>
        <v>318041.74327300384</v>
      </c>
      <c r="J30" s="44">
        <f t="shared" si="11"/>
        <v>4686.0506963836233</v>
      </c>
      <c r="K30" s="45">
        <f t="shared" si="12"/>
        <v>5210.0341889015917</v>
      </c>
      <c r="L30" s="46">
        <f t="shared" si="13"/>
        <v>9001.1814133869011</v>
      </c>
      <c r="M30" s="44">
        <f t="shared" si="14"/>
        <v>5951.2843844072013</v>
      </c>
      <c r="N30" s="45">
        <f t="shared" si="15"/>
        <v>7815.0512833523881</v>
      </c>
      <c r="O30" s="46">
        <f t="shared" si="16"/>
        <v>18002.362826773802</v>
      </c>
      <c r="P30" s="40"/>
      <c r="Q30" s="40"/>
      <c r="R30" s="40"/>
    </row>
    <row r="31" spans="1:18" x14ac:dyDescent="0.4">
      <c r="A31" s="9">
        <v>23</v>
      </c>
      <c r="B31" s="5">
        <v>44182</v>
      </c>
      <c r="C31" s="47">
        <v>2</v>
      </c>
      <c r="D31" s="57">
        <v>-1</v>
      </c>
      <c r="E31" s="58">
        <v>-1</v>
      </c>
      <c r="F31" s="59">
        <v>-1</v>
      </c>
      <c r="G31" s="22">
        <f t="shared" si="2"/>
        <v>157288.38503594548</v>
      </c>
      <c r="H31" s="22">
        <f t="shared" si="3"/>
        <v>176038.37185266998</v>
      </c>
      <c r="I31" s="22">
        <f t="shared" si="4"/>
        <v>308500.4909748137</v>
      </c>
      <c r="J31" s="44">
        <f t="shared" si="11"/>
        <v>4864.5892279158388</v>
      </c>
      <c r="K31" s="45">
        <f t="shared" si="12"/>
        <v>5444.4857274021633</v>
      </c>
      <c r="L31" s="46">
        <f t="shared" si="13"/>
        <v>9541.2522981901147</v>
      </c>
      <c r="M31" s="44">
        <f t="shared" si="14"/>
        <v>-4864.5892279158388</v>
      </c>
      <c r="N31" s="45">
        <f t="shared" si="15"/>
        <v>-5444.4857274021633</v>
      </c>
      <c r="O31" s="46">
        <f t="shared" si="16"/>
        <v>-9541.2522981901147</v>
      </c>
      <c r="P31" s="40" t="s">
        <v>51</v>
      </c>
      <c r="Q31" s="40"/>
      <c r="R31" s="40"/>
    </row>
    <row r="32" spans="1:18" x14ac:dyDescent="0.4">
      <c r="A32" s="9">
        <v>24</v>
      </c>
      <c r="B32" s="5">
        <v>44211</v>
      </c>
      <c r="C32" s="47">
        <v>2</v>
      </c>
      <c r="D32" s="57">
        <v>1.27</v>
      </c>
      <c r="E32" s="58">
        <v>1.5</v>
      </c>
      <c r="F32" s="86">
        <v>5</v>
      </c>
      <c r="G32" s="22">
        <f t="shared" si="2"/>
        <v>163281.07250581501</v>
      </c>
      <c r="H32" s="22">
        <f t="shared" si="3"/>
        <v>183960.09858604014</v>
      </c>
      <c r="I32" s="22">
        <f t="shared" si="4"/>
        <v>354775.56462103577</v>
      </c>
      <c r="J32" s="44">
        <f t="shared" si="11"/>
        <v>4718.6515510783638</v>
      </c>
      <c r="K32" s="45">
        <f t="shared" si="12"/>
        <v>5281.1511555800989</v>
      </c>
      <c r="L32" s="46">
        <f t="shared" si="13"/>
        <v>9255.0147292444108</v>
      </c>
      <c r="M32" s="44">
        <f t="shared" si="14"/>
        <v>5992.6874698695219</v>
      </c>
      <c r="N32" s="45">
        <f t="shared" si="15"/>
        <v>7921.7267333701484</v>
      </c>
      <c r="O32" s="46">
        <f t="shared" si="16"/>
        <v>46275.073646222052</v>
      </c>
      <c r="P32" s="40"/>
      <c r="Q32" s="40"/>
      <c r="R32" s="40"/>
    </row>
    <row r="33" spans="1:18" x14ac:dyDescent="0.4">
      <c r="A33" s="9">
        <v>25</v>
      </c>
      <c r="B33" s="5">
        <v>44217</v>
      </c>
      <c r="C33" s="47">
        <v>2</v>
      </c>
      <c r="D33" s="57">
        <v>1.24</v>
      </c>
      <c r="E33" s="58">
        <v>1.5</v>
      </c>
      <c r="F33" s="59">
        <v>-1</v>
      </c>
      <c r="G33" s="22">
        <f t="shared" si="2"/>
        <v>169355.12840303133</v>
      </c>
      <c r="H33" s="22">
        <f t="shared" si="3"/>
        <v>192238.30302241194</v>
      </c>
      <c r="I33" s="22">
        <f t="shared" si="4"/>
        <v>344132.29768240469</v>
      </c>
      <c r="J33" s="44">
        <f t="shared" si="11"/>
        <v>4898.4321751744501</v>
      </c>
      <c r="K33" s="45">
        <f t="shared" si="12"/>
        <v>5518.8029575812043</v>
      </c>
      <c r="L33" s="46">
        <f t="shared" si="13"/>
        <v>10643.266938631072</v>
      </c>
      <c r="M33" s="44">
        <f t="shared" si="14"/>
        <v>6074.055897216318</v>
      </c>
      <c r="N33" s="45">
        <f t="shared" si="15"/>
        <v>8278.2044363718069</v>
      </c>
      <c r="O33" s="46">
        <f t="shared" si="16"/>
        <v>-10643.266938631072</v>
      </c>
      <c r="P33" s="40" t="s">
        <v>52</v>
      </c>
      <c r="Q33" s="40"/>
      <c r="R33" s="40"/>
    </row>
    <row r="34" spans="1:18" x14ac:dyDescent="0.4">
      <c r="A34" s="9">
        <v>26</v>
      </c>
      <c r="B34" s="5">
        <v>44238</v>
      </c>
      <c r="C34" s="47">
        <v>1</v>
      </c>
      <c r="D34" s="57">
        <v>1.27</v>
      </c>
      <c r="E34" s="58">
        <v>1.5</v>
      </c>
      <c r="F34" s="86">
        <v>5</v>
      </c>
      <c r="G34" s="22">
        <f t="shared" si="2"/>
        <v>175807.55879518681</v>
      </c>
      <c r="H34" s="22">
        <f t="shared" si="3"/>
        <v>200889.02665842048</v>
      </c>
      <c r="I34" s="22">
        <f t="shared" si="4"/>
        <v>395752.14233476541</v>
      </c>
      <c r="J34" s="44">
        <f t="shared" si="11"/>
        <v>5080.6538520909398</v>
      </c>
      <c r="K34" s="45">
        <f t="shared" si="12"/>
        <v>5767.1490906723584</v>
      </c>
      <c r="L34" s="46">
        <f t="shared" si="13"/>
        <v>10323.96893047214</v>
      </c>
      <c r="M34" s="44">
        <f t="shared" si="14"/>
        <v>6452.4303921554938</v>
      </c>
      <c r="N34" s="45">
        <f t="shared" si="15"/>
        <v>8650.7236360085371</v>
      </c>
      <c r="O34" s="46">
        <f t="shared" si="16"/>
        <v>51619.844652360698</v>
      </c>
      <c r="P34" s="40"/>
      <c r="Q34" s="40"/>
      <c r="R34" s="40"/>
    </row>
    <row r="35" spans="1:18" x14ac:dyDescent="0.4">
      <c r="A35" s="9">
        <v>27</v>
      </c>
      <c r="B35" s="5">
        <v>44249</v>
      </c>
      <c r="C35" s="47">
        <v>1</v>
      </c>
      <c r="D35" s="57">
        <v>1.27</v>
      </c>
      <c r="E35" s="58">
        <v>1.5</v>
      </c>
      <c r="F35" s="80">
        <v>2</v>
      </c>
      <c r="G35" s="22">
        <f t="shared" si="2"/>
        <v>182505.82678528343</v>
      </c>
      <c r="H35" s="22">
        <f t="shared" si="3"/>
        <v>209929.03285804941</v>
      </c>
      <c r="I35" s="22">
        <f t="shared" si="4"/>
        <v>419497.27087485133</v>
      </c>
      <c r="J35" s="44">
        <f t="shared" si="11"/>
        <v>5274.2267638556041</v>
      </c>
      <c r="K35" s="45">
        <f t="shared" si="12"/>
        <v>6026.6707997526146</v>
      </c>
      <c r="L35" s="46">
        <f t="shared" si="13"/>
        <v>11872.564270042962</v>
      </c>
      <c r="M35" s="44">
        <f t="shared" si="14"/>
        <v>6698.2679900966177</v>
      </c>
      <c r="N35" s="45">
        <f t="shared" si="15"/>
        <v>9040.0061996289223</v>
      </c>
      <c r="O35" s="46">
        <f t="shared" si="16"/>
        <v>23745.128540085923</v>
      </c>
      <c r="P35" s="40"/>
      <c r="Q35" s="40"/>
      <c r="R35" s="40"/>
    </row>
    <row r="36" spans="1:18" x14ac:dyDescent="0.4">
      <c r="A36" s="9">
        <v>28</v>
      </c>
      <c r="B36" s="5">
        <v>44274</v>
      </c>
      <c r="C36" s="87">
        <v>2</v>
      </c>
      <c r="D36" s="57">
        <v>1.27</v>
      </c>
      <c r="E36" s="58">
        <v>1.5</v>
      </c>
      <c r="F36" s="86">
        <v>5</v>
      </c>
      <c r="G36" s="22">
        <f t="shared" si="2"/>
        <v>189459.29878580273</v>
      </c>
      <c r="H36" s="22">
        <f t="shared" si="3"/>
        <v>219375.83933666162</v>
      </c>
      <c r="I36" s="22">
        <f t="shared" si="4"/>
        <v>482421.86150607903</v>
      </c>
      <c r="J36" s="44">
        <f t="shared" si="11"/>
        <v>5475.1748035585024</v>
      </c>
      <c r="K36" s="45">
        <f t="shared" si="12"/>
        <v>6297.8709857414824</v>
      </c>
      <c r="L36" s="46">
        <f t="shared" si="13"/>
        <v>12584.918126245539</v>
      </c>
      <c r="M36" s="44">
        <f t="shared" si="14"/>
        <v>6953.4720005192985</v>
      </c>
      <c r="N36" s="45">
        <f t="shared" si="15"/>
        <v>9446.8064786122231</v>
      </c>
      <c r="O36" s="46">
        <f t="shared" si="16"/>
        <v>62924.590631227693</v>
      </c>
      <c r="P36" s="40"/>
      <c r="Q36" s="40"/>
      <c r="R36" s="40"/>
    </row>
    <row r="37" spans="1:18" x14ac:dyDescent="0.4">
      <c r="A37" s="9">
        <v>29</v>
      </c>
      <c r="B37" s="5"/>
      <c r="C37" s="47"/>
      <c r="D37" s="57"/>
      <c r="E37" s="58"/>
      <c r="F37" s="59"/>
      <c r="G37" s="22" t="str">
        <f t="shared" si="2"/>
        <v/>
      </c>
      <c r="H37" s="22" t="str">
        <f t="shared" si="3"/>
        <v/>
      </c>
      <c r="I37" s="22" t="str">
        <f t="shared" si="4"/>
        <v/>
      </c>
      <c r="J37" s="44">
        <f t="shared" si="11"/>
        <v>5683.7789635740819</v>
      </c>
      <c r="K37" s="45">
        <f t="shared" si="12"/>
        <v>6581.2751800998485</v>
      </c>
      <c r="L37" s="46">
        <f t="shared" si="13"/>
        <v>14472.655845182371</v>
      </c>
      <c r="M37" s="44" t="str">
        <f t="shared" si="14"/>
        <v/>
      </c>
      <c r="N37" s="45" t="str">
        <f t="shared" si="15"/>
        <v/>
      </c>
      <c r="O37" s="46" t="str">
        <f t="shared" si="16"/>
        <v/>
      </c>
      <c r="P37" s="40"/>
      <c r="Q37" s="40"/>
      <c r="R37" s="40"/>
    </row>
    <row r="38" spans="1:18" x14ac:dyDescent="0.4">
      <c r="A38" s="9">
        <v>30</v>
      </c>
      <c r="B38" s="5"/>
      <c r="C38" s="47"/>
      <c r="D38" s="57"/>
      <c r="E38" s="58"/>
      <c r="F38" s="59"/>
      <c r="G38" s="22" t="str">
        <f t="shared" si="2"/>
        <v/>
      </c>
      <c r="H38" s="22" t="str">
        <f t="shared" si="3"/>
        <v/>
      </c>
      <c r="I38" s="22" t="str">
        <f t="shared" si="4"/>
        <v/>
      </c>
      <c r="J38" s="44" t="str">
        <f t="shared" si="11"/>
        <v/>
      </c>
      <c r="K38" s="45" t="str">
        <f t="shared" si="12"/>
        <v/>
      </c>
      <c r="L38" s="46" t="str">
        <f t="shared" si="13"/>
        <v/>
      </c>
      <c r="M38" s="44" t="str">
        <f t="shared" si="14"/>
        <v/>
      </c>
      <c r="N38" s="45" t="str">
        <f t="shared" si="15"/>
        <v/>
      </c>
      <c r="O38" s="46" t="str">
        <f t="shared" si="16"/>
        <v/>
      </c>
      <c r="P38" s="40"/>
      <c r="Q38" s="40"/>
      <c r="R38" s="40"/>
    </row>
    <row r="39" spans="1:18" x14ac:dyDescent="0.4">
      <c r="A39" s="9">
        <v>31</v>
      </c>
      <c r="B39" s="5"/>
      <c r="C39" s="47"/>
      <c r="D39" s="57"/>
      <c r="E39" s="60"/>
      <c r="F39" s="59"/>
      <c r="G39" s="22" t="str">
        <f t="shared" si="2"/>
        <v/>
      </c>
      <c r="H39" s="22" t="str">
        <f t="shared" si="3"/>
        <v/>
      </c>
      <c r="I39" s="22" t="str">
        <f t="shared" si="4"/>
        <v/>
      </c>
      <c r="J39" s="44" t="str">
        <f t="shared" si="11"/>
        <v/>
      </c>
      <c r="K39" s="45" t="str">
        <f t="shared" si="12"/>
        <v/>
      </c>
      <c r="L39" s="46" t="str">
        <f t="shared" si="13"/>
        <v/>
      </c>
      <c r="M39" s="44" t="str">
        <f t="shared" si="14"/>
        <v/>
      </c>
      <c r="N39" s="45" t="str">
        <f t="shared" si="15"/>
        <v/>
      </c>
      <c r="O39" s="46" t="str">
        <f t="shared" si="16"/>
        <v/>
      </c>
      <c r="P39" s="40"/>
      <c r="Q39" s="40"/>
      <c r="R39" s="40"/>
    </row>
    <row r="40" spans="1:18" x14ac:dyDescent="0.4">
      <c r="A40" s="9">
        <v>32</v>
      </c>
      <c r="B40" s="5"/>
      <c r="C40" s="47"/>
      <c r="D40" s="57"/>
      <c r="E40" s="60"/>
      <c r="F40" s="59"/>
      <c r="G40" s="22" t="str">
        <f t="shared" si="2"/>
        <v/>
      </c>
      <c r="H40" s="22" t="str">
        <f t="shared" si="3"/>
        <v/>
      </c>
      <c r="I40" s="22" t="str">
        <f t="shared" si="4"/>
        <v/>
      </c>
      <c r="J40" s="44" t="str">
        <f t="shared" si="11"/>
        <v/>
      </c>
      <c r="K40" s="45" t="str">
        <f t="shared" si="12"/>
        <v/>
      </c>
      <c r="L40" s="46" t="str">
        <f t="shared" si="13"/>
        <v/>
      </c>
      <c r="M40" s="44" t="str">
        <f t="shared" si="14"/>
        <v/>
      </c>
      <c r="N40" s="45" t="str">
        <f t="shared" si="15"/>
        <v/>
      </c>
      <c r="O40" s="46" t="str">
        <f t="shared" si="16"/>
        <v/>
      </c>
      <c r="P40" s="40"/>
      <c r="Q40" s="40"/>
      <c r="R40" s="40"/>
    </row>
    <row r="41" spans="1:18" x14ac:dyDescent="0.4">
      <c r="A41" s="9">
        <v>33</v>
      </c>
      <c r="B41" s="5"/>
      <c r="C41" s="47"/>
      <c r="D41" s="57"/>
      <c r="E41" s="60"/>
      <c r="F41" s="80"/>
      <c r="G41" s="22" t="str">
        <f t="shared" si="2"/>
        <v/>
      </c>
      <c r="H41" s="22" t="str">
        <f t="shared" si="3"/>
        <v/>
      </c>
      <c r="I41" s="22" t="str">
        <f t="shared" si="4"/>
        <v/>
      </c>
      <c r="J41" s="44" t="str">
        <f t="shared" si="11"/>
        <v/>
      </c>
      <c r="K41" s="45" t="str">
        <f t="shared" si="12"/>
        <v/>
      </c>
      <c r="L41" s="46" t="str">
        <f t="shared" si="13"/>
        <v/>
      </c>
      <c r="M41" s="44" t="str">
        <f t="shared" si="14"/>
        <v/>
      </c>
      <c r="N41" s="45" t="str">
        <f t="shared" si="15"/>
        <v/>
      </c>
      <c r="O41" s="46" t="str">
        <f t="shared" si="16"/>
        <v/>
      </c>
      <c r="P41" s="40"/>
      <c r="Q41" s="40"/>
      <c r="R41" s="40"/>
    </row>
    <row r="42" spans="1:18" x14ac:dyDescent="0.4">
      <c r="A42" s="9">
        <v>34</v>
      </c>
      <c r="B42" s="5"/>
      <c r="C42" s="47"/>
      <c r="D42" s="57"/>
      <c r="E42" s="60"/>
      <c r="F42" s="80"/>
      <c r="G42" s="22" t="str">
        <f t="shared" si="2"/>
        <v/>
      </c>
      <c r="H42" s="22" t="str">
        <f t="shared" si="3"/>
        <v/>
      </c>
      <c r="I42" s="22" t="str">
        <f t="shared" si="4"/>
        <v/>
      </c>
      <c r="J42" s="44" t="str">
        <f t="shared" si="11"/>
        <v/>
      </c>
      <c r="K42" s="45" t="str">
        <f t="shared" si="12"/>
        <v/>
      </c>
      <c r="L42" s="46" t="str">
        <f t="shared" si="13"/>
        <v/>
      </c>
      <c r="M42" s="44" t="str">
        <f>IF(D42="","",J42*D42)</f>
        <v/>
      </c>
      <c r="N42" s="45" t="str">
        <f t="shared" si="15"/>
        <v/>
      </c>
      <c r="O42" s="46" t="str">
        <f t="shared" si="16"/>
        <v/>
      </c>
      <c r="P42" s="40"/>
      <c r="Q42" s="40"/>
      <c r="R42" s="40"/>
    </row>
    <row r="43" spans="1:18" x14ac:dyDescent="0.4">
      <c r="A43" s="3">
        <v>35</v>
      </c>
      <c r="B43" s="5"/>
      <c r="C43" s="47"/>
      <c r="D43" s="57"/>
      <c r="E43" s="60"/>
      <c r="F43" s="59"/>
      <c r="G43" s="22" t="str">
        <f>IF(D43="","",G42+M43)</f>
        <v/>
      </c>
      <c r="H43" s="22" t="str">
        <f t="shared" ref="H43:I43" si="17">IF(E43="","",H42+N43)</f>
        <v/>
      </c>
      <c r="I43" s="22" t="str">
        <f t="shared" si="17"/>
        <v/>
      </c>
      <c r="J43" s="44" t="str">
        <f t="shared" si="11"/>
        <v/>
      </c>
      <c r="K43" s="45" t="str">
        <f t="shared" si="12"/>
        <v/>
      </c>
      <c r="L43" s="46" t="str">
        <f t="shared" si="13"/>
        <v/>
      </c>
      <c r="M43" s="44" t="str">
        <f t="shared" si="14"/>
        <v/>
      </c>
      <c r="N43" s="45" t="str">
        <f t="shared" si="15"/>
        <v/>
      </c>
      <c r="O43" s="46" t="str">
        <f t="shared" si="16"/>
        <v/>
      </c>
    </row>
    <row r="44" spans="1:18" x14ac:dyDescent="0.4">
      <c r="A44" s="9">
        <v>36</v>
      </c>
      <c r="B44" s="5"/>
      <c r="C44" s="47"/>
      <c r="D44" s="57"/>
      <c r="E44" s="60"/>
      <c r="F44" s="59"/>
      <c r="G44" s="22" t="str">
        <f t="shared" ref="G44:G58" si="18">IF(D44="","",G43+M44)</f>
        <v/>
      </c>
      <c r="H44" s="22" t="str">
        <f t="shared" ref="H44:H58" si="19">IF(E44="","",H43+N44)</f>
        <v/>
      </c>
      <c r="I44" s="22" t="str">
        <f t="shared" ref="I44:I58" si="20">IF(F44="","",I43+O44)</f>
        <v/>
      </c>
      <c r="J44" s="44" t="str">
        <f>IF(G43="","",G43*0.03)</f>
        <v/>
      </c>
      <c r="K44" s="45" t="str">
        <f t="shared" si="12"/>
        <v/>
      </c>
      <c r="L44" s="46" t="str">
        <f t="shared" si="13"/>
        <v/>
      </c>
      <c r="M44" s="44" t="str">
        <f>IF(D44="","",J44*D44)</f>
        <v/>
      </c>
      <c r="N44" s="45" t="str">
        <f t="shared" si="15"/>
        <v/>
      </c>
      <c r="O44" s="46" t="str">
        <f t="shared" si="16"/>
        <v/>
      </c>
    </row>
    <row r="45" spans="1:18" x14ac:dyDescent="0.4">
      <c r="A45" s="9">
        <v>37</v>
      </c>
      <c r="B45" s="5"/>
      <c r="C45" s="47"/>
      <c r="D45" s="57"/>
      <c r="E45" s="58"/>
      <c r="F45" s="59"/>
      <c r="G45" s="22" t="str">
        <f t="shared" si="18"/>
        <v/>
      </c>
      <c r="H45" s="22" t="str">
        <f t="shared" si="19"/>
        <v/>
      </c>
      <c r="I45" s="22" t="str">
        <f t="shared" si="20"/>
        <v/>
      </c>
      <c r="J45" s="44" t="str">
        <f t="shared" si="11"/>
        <v/>
      </c>
      <c r="K45" s="45" t="str">
        <f t="shared" si="12"/>
        <v/>
      </c>
      <c r="L45" s="46" t="str">
        <f t="shared" si="13"/>
        <v/>
      </c>
      <c r="M45" s="44" t="str">
        <f t="shared" si="14"/>
        <v/>
      </c>
      <c r="N45" s="45" t="str">
        <f t="shared" si="15"/>
        <v/>
      </c>
      <c r="O45" s="46" t="str">
        <f t="shared" si="16"/>
        <v/>
      </c>
    </row>
    <row r="46" spans="1:18" x14ac:dyDescent="0.4">
      <c r="A46" s="9">
        <v>38</v>
      </c>
      <c r="B46" s="5"/>
      <c r="C46" s="47"/>
      <c r="D46" s="57"/>
      <c r="E46" s="58"/>
      <c r="F46" s="59"/>
      <c r="G46" s="22" t="str">
        <f t="shared" si="18"/>
        <v/>
      </c>
      <c r="H46" s="22" t="str">
        <f t="shared" si="19"/>
        <v/>
      </c>
      <c r="I46" s="22" t="str">
        <f t="shared" si="20"/>
        <v/>
      </c>
      <c r="J46" s="44" t="str">
        <f t="shared" si="11"/>
        <v/>
      </c>
      <c r="K46" s="45" t="str">
        <f t="shared" si="12"/>
        <v/>
      </c>
      <c r="L46" s="46" t="str">
        <f t="shared" si="13"/>
        <v/>
      </c>
      <c r="M46" s="44" t="str">
        <f t="shared" si="14"/>
        <v/>
      </c>
      <c r="N46" s="45" t="str">
        <f t="shared" si="15"/>
        <v/>
      </c>
      <c r="O46" s="46" t="str">
        <f t="shared" si="16"/>
        <v/>
      </c>
    </row>
    <row r="47" spans="1:18" x14ac:dyDescent="0.4">
      <c r="A47" s="9">
        <v>39</v>
      </c>
      <c r="B47" s="5"/>
      <c r="C47" s="47"/>
      <c r="D47" s="57"/>
      <c r="E47" s="58"/>
      <c r="F47" s="59"/>
      <c r="G47" s="22" t="str">
        <f t="shared" si="18"/>
        <v/>
      </c>
      <c r="H47" s="22" t="str">
        <f t="shared" si="19"/>
        <v/>
      </c>
      <c r="I47" s="22" t="str">
        <f t="shared" si="20"/>
        <v/>
      </c>
      <c r="J47" s="44" t="str">
        <f t="shared" si="11"/>
        <v/>
      </c>
      <c r="K47" s="45" t="str">
        <f t="shared" si="12"/>
        <v/>
      </c>
      <c r="L47" s="46" t="str">
        <f t="shared" si="13"/>
        <v/>
      </c>
      <c r="M47" s="44" t="str">
        <f t="shared" si="14"/>
        <v/>
      </c>
      <c r="N47" s="45" t="str">
        <f t="shared" si="15"/>
        <v/>
      </c>
      <c r="O47" s="46" t="str">
        <f t="shared" si="16"/>
        <v/>
      </c>
    </row>
    <row r="48" spans="1:18" x14ac:dyDescent="0.4">
      <c r="A48" s="9">
        <v>40</v>
      </c>
      <c r="B48" s="5"/>
      <c r="C48" s="47"/>
      <c r="D48" s="57"/>
      <c r="E48" s="58"/>
      <c r="F48" s="59"/>
      <c r="G48" s="22" t="str">
        <f t="shared" si="18"/>
        <v/>
      </c>
      <c r="H48" s="22" t="str">
        <f t="shared" si="19"/>
        <v/>
      </c>
      <c r="I48" s="22" t="str">
        <f t="shared" si="20"/>
        <v/>
      </c>
      <c r="J48" s="44" t="str">
        <f t="shared" si="11"/>
        <v/>
      </c>
      <c r="K48" s="45" t="str">
        <f t="shared" si="12"/>
        <v/>
      </c>
      <c r="L48" s="46" t="str">
        <f t="shared" si="13"/>
        <v/>
      </c>
      <c r="M48" s="44" t="str">
        <f t="shared" si="14"/>
        <v/>
      </c>
      <c r="N48" s="45" t="str">
        <f t="shared" si="15"/>
        <v/>
      </c>
      <c r="O48" s="46" t="str">
        <f t="shared" si="16"/>
        <v/>
      </c>
    </row>
    <row r="49" spans="1:15" x14ac:dyDescent="0.4">
      <c r="A49" s="9">
        <v>41</v>
      </c>
      <c r="B49" s="5"/>
      <c r="C49" s="47"/>
      <c r="D49" s="57"/>
      <c r="E49" s="58"/>
      <c r="F49" s="59"/>
      <c r="G49" s="22" t="str">
        <f t="shared" si="18"/>
        <v/>
      </c>
      <c r="H49" s="22" t="str">
        <f t="shared" si="19"/>
        <v/>
      </c>
      <c r="I49" s="22" t="str">
        <f t="shared" si="20"/>
        <v/>
      </c>
      <c r="J49" s="44" t="str">
        <f t="shared" si="11"/>
        <v/>
      </c>
      <c r="K49" s="45" t="str">
        <f t="shared" si="12"/>
        <v/>
      </c>
      <c r="L49" s="46" t="str">
        <f t="shared" si="13"/>
        <v/>
      </c>
      <c r="M49" s="44" t="str">
        <f t="shared" si="14"/>
        <v/>
      </c>
      <c r="N49" s="45" t="str">
        <f t="shared" si="15"/>
        <v/>
      </c>
      <c r="O49" s="46" t="str">
        <f t="shared" si="16"/>
        <v/>
      </c>
    </row>
    <row r="50" spans="1:15" x14ac:dyDescent="0.4">
      <c r="A50" s="9">
        <v>42</v>
      </c>
      <c r="B50" s="5"/>
      <c r="C50" s="47"/>
      <c r="D50" s="57"/>
      <c r="E50" s="58"/>
      <c r="F50" s="59"/>
      <c r="G50" s="22" t="str">
        <f t="shared" si="18"/>
        <v/>
      </c>
      <c r="H50" s="22" t="str">
        <f t="shared" si="19"/>
        <v/>
      </c>
      <c r="I50" s="22" t="str">
        <f t="shared" si="20"/>
        <v/>
      </c>
      <c r="J50" s="44" t="str">
        <f t="shared" si="11"/>
        <v/>
      </c>
      <c r="K50" s="45" t="str">
        <f t="shared" si="12"/>
        <v/>
      </c>
      <c r="L50" s="46" t="str">
        <f t="shared" si="13"/>
        <v/>
      </c>
      <c r="M50" s="44" t="str">
        <f t="shared" si="14"/>
        <v/>
      </c>
      <c r="N50" s="45" t="str">
        <f t="shared" si="15"/>
        <v/>
      </c>
      <c r="O50" s="46" t="str">
        <f t="shared" si="16"/>
        <v/>
      </c>
    </row>
    <row r="51" spans="1:15" x14ac:dyDescent="0.4">
      <c r="A51" s="9">
        <v>43</v>
      </c>
      <c r="B51" s="5"/>
      <c r="C51" s="47"/>
      <c r="D51" s="57"/>
      <c r="E51" s="58"/>
      <c r="F51" s="80"/>
      <c r="G51" s="22" t="str">
        <f t="shared" si="18"/>
        <v/>
      </c>
      <c r="H51" s="22" t="str">
        <f t="shared" si="19"/>
        <v/>
      </c>
      <c r="I51" s="22" t="str">
        <f t="shared" si="20"/>
        <v/>
      </c>
      <c r="J51" s="44" t="str">
        <f t="shared" si="11"/>
        <v/>
      </c>
      <c r="K51" s="45" t="str">
        <f t="shared" si="12"/>
        <v/>
      </c>
      <c r="L51" s="46" t="str">
        <f t="shared" si="13"/>
        <v/>
      </c>
      <c r="M51" s="44" t="str">
        <f t="shared" si="14"/>
        <v/>
      </c>
      <c r="N51" s="45" t="str">
        <f t="shared" si="15"/>
        <v/>
      </c>
      <c r="O51" s="46" t="str">
        <f t="shared" si="16"/>
        <v/>
      </c>
    </row>
    <row r="52" spans="1:15" x14ac:dyDescent="0.4">
      <c r="A52" s="9">
        <v>44</v>
      </c>
      <c r="B52" s="5"/>
      <c r="C52" s="47"/>
      <c r="D52" s="57"/>
      <c r="E52" s="58"/>
      <c r="F52" s="59"/>
      <c r="G52" s="22" t="str">
        <f t="shared" si="18"/>
        <v/>
      </c>
      <c r="H52" s="22" t="str">
        <f t="shared" si="19"/>
        <v/>
      </c>
      <c r="I52" s="22" t="str">
        <f t="shared" si="20"/>
        <v/>
      </c>
      <c r="J52" s="44" t="str">
        <f t="shared" si="11"/>
        <v/>
      </c>
      <c r="K52" s="45" t="str">
        <f t="shared" si="12"/>
        <v/>
      </c>
      <c r="L52" s="46" t="str">
        <f t="shared" si="13"/>
        <v/>
      </c>
      <c r="M52" s="44" t="str">
        <f t="shared" si="14"/>
        <v/>
      </c>
      <c r="N52" s="45" t="str">
        <f t="shared" si="15"/>
        <v/>
      </c>
      <c r="O52" s="46" t="str">
        <f t="shared" si="16"/>
        <v/>
      </c>
    </row>
    <row r="53" spans="1:15" x14ac:dyDescent="0.4">
      <c r="A53" s="9">
        <v>45</v>
      </c>
      <c r="B53" s="5"/>
      <c r="C53" s="47"/>
      <c r="D53" s="57"/>
      <c r="E53" s="58"/>
      <c r="F53" s="59"/>
      <c r="G53" s="22" t="str">
        <f t="shared" si="18"/>
        <v/>
      </c>
      <c r="H53" s="22" t="str">
        <f t="shared" si="19"/>
        <v/>
      </c>
      <c r="I53" s="22" t="str">
        <f t="shared" si="20"/>
        <v/>
      </c>
      <c r="J53" s="44" t="str">
        <f t="shared" si="11"/>
        <v/>
      </c>
      <c r="K53" s="45" t="str">
        <f t="shared" si="12"/>
        <v/>
      </c>
      <c r="L53" s="46" t="str">
        <f t="shared" si="13"/>
        <v/>
      </c>
      <c r="M53" s="44" t="str">
        <f t="shared" si="14"/>
        <v/>
      </c>
      <c r="N53" s="45" t="str">
        <f t="shared" si="15"/>
        <v/>
      </c>
      <c r="O53" s="46" t="str">
        <f t="shared" si="16"/>
        <v/>
      </c>
    </row>
    <row r="54" spans="1:15" x14ac:dyDescent="0.4">
      <c r="A54" s="9">
        <v>46</v>
      </c>
      <c r="B54" s="5"/>
      <c r="C54" s="47"/>
      <c r="D54" s="57"/>
      <c r="E54" s="58"/>
      <c r="F54" s="59"/>
      <c r="G54" s="22" t="str">
        <f t="shared" si="18"/>
        <v/>
      </c>
      <c r="H54" s="22" t="str">
        <f t="shared" si="19"/>
        <v/>
      </c>
      <c r="I54" s="22" t="str">
        <f t="shared" si="20"/>
        <v/>
      </c>
      <c r="J54" s="44" t="str">
        <f t="shared" si="11"/>
        <v/>
      </c>
      <c r="K54" s="45" t="str">
        <f t="shared" si="12"/>
        <v/>
      </c>
      <c r="L54" s="46" t="str">
        <f t="shared" si="13"/>
        <v/>
      </c>
      <c r="M54" s="44" t="str">
        <f t="shared" si="14"/>
        <v/>
      </c>
      <c r="N54" s="45" t="str">
        <f t="shared" si="15"/>
        <v/>
      </c>
      <c r="O54" s="46" t="str">
        <f t="shared" si="16"/>
        <v/>
      </c>
    </row>
    <row r="55" spans="1:15" x14ac:dyDescent="0.4">
      <c r="A55" s="9">
        <v>47</v>
      </c>
      <c r="B55" s="5"/>
      <c r="C55" s="47"/>
      <c r="D55" s="57"/>
      <c r="E55" s="58"/>
      <c r="F55" s="59"/>
      <c r="G55" s="22" t="str">
        <f t="shared" si="18"/>
        <v/>
      </c>
      <c r="H55" s="22" t="str">
        <f t="shared" si="19"/>
        <v/>
      </c>
      <c r="I55" s="22" t="str">
        <f t="shared" si="20"/>
        <v/>
      </c>
      <c r="J55" s="44" t="str">
        <f t="shared" si="11"/>
        <v/>
      </c>
      <c r="K55" s="45" t="str">
        <f t="shared" si="12"/>
        <v/>
      </c>
      <c r="L55" s="46" t="str">
        <f t="shared" si="13"/>
        <v/>
      </c>
      <c r="M55" s="44" t="str">
        <f t="shared" si="14"/>
        <v/>
      </c>
      <c r="N55" s="45" t="str">
        <f t="shared" si="15"/>
        <v/>
      </c>
      <c r="O55" s="46" t="str">
        <f t="shared" si="16"/>
        <v/>
      </c>
    </row>
    <row r="56" spans="1:15" x14ac:dyDescent="0.4">
      <c r="A56" s="9">
        <v>48</v>
      </c>
      <c r="B56" s="5"/>
      <c r="C56" s="47"/>
      <c r="D56" s="57"/>
      <c r="E56" s="58"/>
      <c r="F56" s="59"/>
      <c r="G56" s="22" t="str">
        <f t="shared" si="18"/>
        <v/>
      </c>
      <c r="H56" s="22" t="str">
        <f t="shared" si="19"/>
        <v/>
      </c>
      <c r="I56" s="22" t="str">
        <f t="shared" si="20"/>
        <v/>
      </c>
      <c r="J56" s="44" t="str">
        <f t="shared" si="11"/>
        <v/>
      </c>
      <c r="K56" s="45" t="str">
        <f t="shared" si="12"/>
        <v/>
      </c>
      <c r="L56" s="46" t="str">
        <f t="shared" si="13"/>
        <v/>
      </c>
      <c r="M56" s="44" t="str">
        <f t="shared" si="14"/>
        <v/>
      </c>
      <c r="N56" s="45" t="str">
        <f t="shared" si="15"/>
        <v/>
      </c>
      <c r="O56" s="46" t="str">
        <f t="shared" si="16"/>
        <v/>
      </c>
    </row>
    <row r="57" spans="1:15" x14ac:dyDescent="0.4">
      <c r="A57" s="9">
        <v>49</v>
      </c>
      <c r="B57" s="5"/>
      <c r="C57" s="47"/>
      <c r="D57" s="57"/>
      <c r="E57" s="58"/>
      <c r="F57" s="59"/>
      <c r="G57" s="22" t="str">
        <f t="shared" si="18"/>
        <v/>
      </c>
      <c r="H57" s="22" t="str">
        <f t="shared" si="19"/>
        <v/>
      </c>
      <c r="I57" s="22" t="str">
        <f t="shared" si="20"/>
        <v/>
      </c>
      <c r="J57" s="44" t="str">
        <f t="shared" si="11"/>
        <v/>
      </c>
      <c r="K57" s="45" t="str">
        <f t="shared" si="12"/>
        <v/>
      </c>
      <c r="L57" s="46" t="str">
        <f t="shared" si="13"/>
        <v/>
      </c>
      <c r="M57" s="44" t="str">
        <f t="shared" si="14"/>
        <v/>
      </c>
      <c r="N57" s="45" t="str">
        <f t="shared" si="15"/>
        <v/>
      </c>
      <c r="O57" s="46" t="str">
        <f t="shared" si="16"/>
        <v/>
      </c>
    </row>
    <row r="58" spans="1:15" ht="19.5" thickBot="1" x14ac:dyDescent="0.45">
      <c r="A58" s="9">
        <v>50</v>
      </c>
      <c r="B58" s="6"/>
      <c r="C58" s="51"/>
      <c r="D58" s="61"/>
      <c r="E58" s="62"/>
      <c r="F58" s="63"/>
      <c r="G58" s="22" t="str">
        <f t="shared" si="18"/>
        <v/>
      </c>
      <c r="H58" s="22" t="str">
        <f t="shared" si="19"/>
        <v/>
      </c>
      <c r="I58" s="22" t="str">
        <f t="shared" si="20"/>
        <v/>
      </c>
      <c r="J58" s="44" t="str">
        <f t="shared" si="11"/>
        <v/>
      </c>
      <c r="K58" s="45" t="str">
        <f t="shared" si="12"/>
        <v/>
      </c>
      <c r="L58" s="46" t="str">
        <f t="shared" si="13"/>
        <v/>
      </c>
      <c r="M58" s="44" t="str">
        <f t="shared" si="14"/>
        <v/>
      </c>
      <c r="N58" s="45" t="str">
        <f t="shared" si="15"/>
        <v/>
      </c>
      <c r="O58" s="46" t="str">
        <f t="shared" si="16"/>
        <v/>
      </c>
    </row>
    <row r="59" spans="1:15" ht="19.5" thickBot="1" x14ac:dyDescent="0.45">
      <c r="A59" s="9"/>
      <c r="B59" s="96" t="s">
        <v>5</v>
      </c>
      <c r="C59" s="97"/>
      <c r="D59" s="7">
        <f>COUNTIF(D9:D58,1.27)</f>
        <v>21</v>
      </c>
      <c r="E59" s="7">
        <f>COUNTIF(E9:E58,1.5)</f>
        <v>22</v>
      </c>
      <c r="F59" s="8">
        <f>COUNTIF(F9:F58,2)</f>
        <v>12</v>
      </c>
      <c r="G59" s="70">
        <f>M59+G8</f>
        <v>189459.29878580273</v>
      </c>
      <c r="H59" s="71">
        <f>N59+H8</f>
        <v>219375.83933666162</v>
      </c>
      <c r="I59" s="72">
        <f>O59+I8</f>
        <v>482421.86150607915</v>
      </c>
      <c r="J59" s="67" t="s">
        <v>31</v>
      </c>
      <c r="K59" s="68">
        <f>B58-B9</f>
        <v>-43899</v>
      </c>
      <c r="L59" s="69" t="s">
        <v>32</v>
      </c>
      <c r="M59" s="81">
        <f>SUM(M9:M58)</f>
        <v>89459.298785802719</v>
      </c>
      <c r="N59" s="82">
        <f>SUM(N9:N58)</f>
        <v>119375.83933666161</v>
      </c>
      <c r="O59" s="83">
        <f>SUM(O9:O58)</f>
        <v>382421.86150607915</v>
      </c>
    </row>
    <row r="60" spans="1:15" ht="19.5" thickBot="1" x14ac:dyDescent="0.45">
      <c r="A60" s="9"/>
      <c r="B60" s="90" t="s">
        <v>6</v>
      </c>
      <c r="C60" s="91"/>
      <c r="D60" s="7">
        <f>COUNTIF(D9:D58,-1)</f>
        <v>6</v>
      </c>
      <c r="E60" s="7">
        <f>COUNTIF(E9:E58,-1)</f>
        <v>6</v>
      </c>
      <c r="F60" s="8">
        <f>COUNTIF(F9:F58,-1)</f>
        <v>8</v>
      </c>
      <c r="G60" s="88" t="s">
        <v>30</v>
      </c>
      <c r="H60" s="89"/>
      <c r="I60" s="95"/>
      <c r="J60" s="88" t="s">
        <v>33</v>
      </c>
      <c r="K60" s="89"/>
      <c r="L60" s="95"/>
      <c r="M60" s="9"/>
      <c r="N60" s="3"/>
      <c r="O60" s="4"/>
    </row>
    <row r="61" spans="1:15" ht="19.5" thickBot="1" x14ac:dyDescent="0.45">
      <c r="A61" s="9"/>
      <c r="B61" s="90" t="s">
        <v>35</v>
      </c>
      <c r="C61" s="91"/>
      <c r="D61" s="7">
        <f>COUNTIF(D9:D58,0)</f>
        <v>0</v>
      </c>
      <c r="E61" s="7">
        <f>COUNTIF(E9:E58,0)</f>
        <v>0</v>
      </c>
      <c r="F61" s="7">
        <f>COUNTIF(F9:F58,0)</f>
        <v>0</v>
      </c>
      <c r="G61" s="76">
        <f>G59/G8</f>
        <v>1.8945929878580274</v>
      </c>
      <c r="H61" s="77">
        <f t="shared" ref="H61" si="21">H59/H8</f>
        <v>2.193758393366616</v>
      </c>
      <c r="I61" s="78">
        <f>I59/I8</f>
        <v>4.8242186150607917</v>
      </c>
      <c r="J61" s="65">
        <f>(G61-100%)*30/K59</f>
        <v>-6.1135309769563828E-4</v>
      </c>
      <c r="K61" s="65">
        <f>(H61-100%)*30/K59</f>
        <v>-8.1579880637368696E-4</v>
      </c>
      <c r="L61" s="66">
        <f>(I61-100%)*30/K59</f>
        <v>-2.6134207715853152E-3</v>
      </c>
      <c r="M61" s="10"/>
      <c r="N61" s="2"/>
      <c r="O61" s="11"/>
    </row>
    <row r="62" spans="1:15" ht="19.5" thickBot="1" x14ac:dyDescent="0.45">
      <c r="A62" s="3"/>
      <c r="B62" s="88" t="s">
        <v>4</v>
      </c>
      <c r="C62" s="89"/>
      <c r="D62" s="79">
        <f t="shared" ref="D62:E62" si="22">D59/(D59+D60+D61)</f>
        <v>0.77777777777777779</v>
      </c>
      <c r="E62" s="74">
        <f t="shared" si="22"/>
        <v>0.7857142857142857</v>
      </c>
      <c r="F62" s="75">
        <f>F59/(F59+F60+F61)</f>
        <v>0.6</v>
      </c>
    </row>
    <row r="64" spans="1:15" x14ac:dyDescent="0.4">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F1140"/>
  <sheetViews>
    <sheetView topLeftCell="C1130" zoomScale="80" zoomScaleNormal="80" workbookViewId="0">
      <selection activeCell="E1140" sqref="E1140"/>
    </sheetView>
  </sheetViews>
  <sheetFormatPr defaultColWidth="8.125" defaultRowHeight="14.25" x14ac:dyDescent="0.4"/>
  <cols>
    <col min="1" max="1" width="6.625" style="53" customWidth="1"/>
    <col min="2" max="2" width="7.25" style="52" customWidth="1"/>
    <col min="3" max="3" width="11.625" style="52" bestFit="1" customWidth="1"/>
    <col min="4" max="4" width="10.5" style="52" bestFit="1" customWidth="1"/>
    <col min="5" max="6" width="11.625" style="52" bestFit="1" customWidth="1"/>
    <col min="7"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1" spans="3:3" x14ac:dyDescent="0.4">
      <c r="C1" s="52" t="s">
        <v>44</v>
      </c>
    </row>
    <row r="61" spans="3:3" x14ac:dyDescent="0.4">
      <c r="C61" s="85">
        <v>43972</v>
      </c>
    </row>
    <row r="119" spans="3:3" x14ac:dyDescent="0.4">
      <c r="C119" s="85">
        <v>44001</v>
      </c>
    </row>
    <row r="178" spans="3:3" x14ac:dyDescent="0.4">
      <c r="C178" s="85">
        <v>44019</v>
      </c>
    </row>
    <row r="237" spans="3:3" x14ac:dyDescent="0.4">
      <c r="C237" s="85">
        <v>44039</v>
      </c>
    </row>
    <row r="296" spans="3:3" x14ac:dyDescent="0.4">
      <c r="C296" s="85">
        <v>44070</v>
      </c>
    </row>
    <row r="346" spans="2:6" x14ac:dyDescent="0.4">
      <c r="B346" s="84">
        <v>44264</v>
      </c>
      <c r="C346" s="84">
        <v>44266</v>
      </c>
      <c r="D346" s="84">
        <v>44272</v>
      </c>
      <c r="E346" s="84">
        <v>44278</v>
      </c>
      <c r="F346" s="52" t="s">
        <v>43</v>
      </c>
    </row>
    <row r="349" spans="2:6" x14ac:dyDescent="0.4">
      <c r="C349" s="52" t="s">
        <v>40</v>
      </c>
    </row>
    <row r="355" spans="3:3" x14ac:dyDescent="0.4">
      <c r="C355" s="52" t="s">
        <v>45</v>
      </c>
    </row>
    <row r="414" spans="4:4" x14ac:dyDescent="0.4">
      <c r="D414" s="52" t="s">
        <v>46</v>
      </c>
    </row>
    <row r="474" spans="4:4" x14ac:dyDescent="0.4">
      <c r="D474" s="52" t="s">
        <v>47</v>
      </c>
    </row>
    <row r="531" spans="3:3" x14ac:dyDescent="0.4">
      <c r="C531" s="85">
        <v>44116</v>
      </c>
    </row>
    <row r="626" spans="3:3" x14ac:dyDescent="0.4">
      <c r="C626" s="52" t="s">
        <v>48</v>
      </c>
    </row>
    <row r="681" spans="6:6" x14ac:dyDescent="0.4">
      <c r="F681" s="85">
        <v>44155</v>
      </c>
    </row>
    <row r="738" spans="5:6" x14ac:dyDescent="0.4">
      <c r="E738" s="52" t="s">
        <v>49</v>
      </c>
      <c r="F738" s="52" t="s">
        <v>50</v>
      </c>
    </row>
    <row r="794" spans="5:5" x14ac:dyDescent="0.4">
      <c r="E794" s="85">
        <v>44181</v>
      </c>
    </row>
    <row r="849" spans="5:5" x14ac:dyDescent="0.4">
      <c r="E849" s="85">
        <v>44182</v>
      </c>
    </row>
    <row r="905" spans="6:6" x14ac:dyDescent="0.4">
      <c r="F905" s="85">
        <v>44211</v>
      </c>
    </row>
    <row r="963" spans="5:5" x14ac:dyDescent="0.4">
      <c r="E963" s="85">
        <v>44217</v>
      </c>
    </row>
    <row r="1022" spans="4:4" x14ac:dyDescent="0.4">
      <c r="D1022" s="85">
        <v>44238</v>
      </c>
    </row>
    <row r="1081" spans="5:5" x14ac:dyDescent="0.4">
      <c r="E1081" s="85">
        <v>44249</v>
      </c>
    </row>
    <row r="1140" spans="5:5" x14ac:dyDescent="0.4">
      <c r="E1140" s="85">
        <v>44274</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opLeftCell="A7" zoomScale="145" zoomScaleSheetLayoutView="100" workbookViewId="0">
      <selection activeCell="A22" sqref="A22:J29"/>
    </sheetView>
  </sheetViews>
  <sheetFormatPr defaultColWidth="8.125" defaultRowHeight="13.5" x14ac:dyDescent="0.4"/>
  <cols>
    <col min="1" max="16384" width="8.125" style="52"/>
  </cols>
  <sheetData>
    <row r="1" spans="1:10" x14ac:dyDescent="0.4">
      <c r="A1" s="52" t="s">
        <v>26</v>
      </c>
    </row>
    <row r="2" spans="1:10" x14ac:dyDescent="0.4">
      <c r="A2" s="98" t="s">
        <v>53</v>
      </c>
      <c r="B2" s="99"/>
      <c r="C2" s="99"/>
      <c r="D2" s="99"/>
      <c r="E2" s="99"/>
      <c r="F2" s="99"/>
      <c r="G2" s="99"/>
      <c r="H2" s="99"/>
      <c r="I2" s="99"/>
      <c r="J2" s="99"/>
    </row>
    <row r="3" spans="1:10" x14ac:dyDescent="0.4">
      <c r="A3" s="99"/>
      <c r="B3" s="99"/>
      <c r="C3" s="99"/>
      <c r="D3" s="99"/>
      <c r="E3" s="99"/>
      <c r="F3" s="99"/>
      <c r="G3" s="99"/>
      <c r="H3" s="99"/>
      <c r="I3" s="99"/>
      <c r="J3" s="99"/>
    </row>
    <row r="4" spans="1:10" x14ac:dyDescent="0.4">
      <c r="A4" s="99"/>
      <c r="B4" s="99"/>
      <c r="C4" s="99"/>
      <c r="D4" s="99"/>
      <c r="E4" s="99"/>
      <c r="F4" s="99"/>
      <c r="G4" s="99"/>
      <c r="H4" s="99"/>
      <c r="I4" s="99"/>
      <c r="J4" s="99"/>
    </row>
    <row r="5" spans="1:10" x14ac:dyDescent="0.4">
      <c r="A5" s="99"/>
      <c r="B5" s="99"/>
      <c r="C5" s="99"/>
      <c r="D5" s="99"/>
      <c r="E5" s="99"/>
      <c r="F5" s="99"/>
      <c r="G5" s="99"/>
      <c r="H5" s="99"/>
      <c r="I5" s="99"/>
      <c r="J5" s="99"/>
    </row>
    <row r="6" spans="1:10" x14ac:dyDescent="0.4">
      <c r="A6" s="99"/>
      <c r="B6" s="99"/>
      <c r="C6" s="99"/>
      <c r="D6" s="99"/>
      <c r="E6" s="99"/>
      <c r="F6" s="99"/>
      <c r="G6" s="99"/>
      <c r="H6" s="99"/>
      <c r="I6" s="99"/>
      <c r="J6" s="99"/>
    </row>
    <row r="7" spans="1:10" x14ac:dyDescent="0.4">
      <c r="A7" s="99"/>
      <c r="B7" s="99"/>
      <c r="C7" s="99"/>
      <c r="D7" s="99"/>
      <c r="E7" s="99"/>
      <c r="F7" s="99"/>
      <c r="G7" s="99"/>
      <c r="H7" s="99"/>
      <c r="I7" s="99"/>
      <c r="J7" s="99"/>
    </row>
    <row r="8" spans="1:10" x14ac:dyDescent="0.4">
      <c r="A8" s="99"/>
      <c r="B8" s="99"/>
      <c r="C8" s="99"/>
      <c r="D8" s="99"/>
      <c r="E8" s="99"/>
      <c r="F8" s="99"/>
      <c r="G8" s="99"/>
      <c r="H8" s="99"/>
      <c r="I8" s="99"/>
      <c r="J8" s="99"/>
    </row>
    <row r="9" spans="1:10" x14ac:dyDescent="0.4">
      <c r="A9" s="99"/>
      <c r="B9" s="99"/>
      <c r="C9" s="99"/>
      <c r="D9" s="99"/>
      <c r="E9" s="99"/>
      <c r="F9" s="99"/>
      <c r="G9" s="99"/>
      <c r="H9" s="99"/>
      <c r="I9" s="99"/>
      <c r="J9" s="99"/>
    </row>
    <row r="11" spans="1:10" x14ac:dyDescent="0.4">
      <c r="A11" s="52" t="s">
        <v>27</v>
      </c>
    </row>
    <row r="12" spans="1:10" x14ac:dyDescent="0.4">
      <c r="A12" s="100" t="s">
        <v>54</v>
      </c>
      <c r="B12" s="101"/>
      <c r="C12" s="101"/>
      <c r="D12" s="101"/>
      <c r="E12" s="101"/>
      <c r="F12" s="101"/>
      <c r="G12" s="101"/>
      <c r="H12" s="101"/>
      <c r="I12" s="101"/>
      <c r="J12" s="101"/>
    </row>
    <row r="13" spans="1:10" x14ac:dyDescent="0.4">
      <c r="A13" s="101"/>
      <c r="B13" s="101"/>
      <c r="C13" s="101"/>
      <c r="D13" s="101"/>
      <c r="E13" s="101"/>
      <c r="F13" s="101"/>
      <c r="G13" s="101"/>
      <c r="H13" s="101"/>
      <c r="I13" s="101"/>
      <c r="J13" s="101"/>
    </row>
    <row r="14" spans="1:10" x14ac:dyDescent="0.4">
      <c r="A14" s="101"/>
      <c r="B14" s="101"/>
      <c r="C14" s="101"/>
      <c r="D14" s="101"/>
      <c r="E14" s="101"/>
      <c r="F14" s="101"/>
      <c r="G14" s="101"/>
      <c r="H14" s="101"/>
      <c r="I14" s="101"/>
      <c r="J14" s="101"/>
    </row>
    <row r="15" spans="1:10" x14ac:dyDescent="0.4">
      <c r="A15" s="101"/>
      <c r="B15" s="101"/>
      <c r="C15" s="101"/>
      <c r="D15" s="101"/>
      <c r="E15" s="101"/>
      <c r="F15" s="101"/>
      <c r="G15" s="101"/>
      <c r="H15" s="101"/>
      <c r="I15" s="101"/>
      <c r="J15" s="101"/>
    </row>
    <row r="16" spans="1:10" x14ac:dyDescent="0.4">
      <c r="A16" s="101"/>
      <c r="B16" s="101"/>
      <c r="C16" s="101"/>
      <c r="D16" s="101"/>
      <c r="E16" s="101"/>
      <c r="F16" s="101"/>
      <c r="G16" s="101"/>
      <c r="H16" s="101"/>
      <c r="I16" s="101"/>
      <c r="J16" s="101"/>
    </row>
    <row r="17" spans="1:10" x14ac:dyDescent="0.4">
      <c r="A17" s="101"/>
      <c r="B17" s="101"/>
      <c r="C17" s="101"/>
      <c r="D17" s="101"/>
      <c r="E17" s="101"/>
      <c r="F17" s="101"/>
      <c r="G17" s="101"/>
      <c r="H17" s="101"/>
      <c r="I17" s="101"/>
      <c r="J17" s="101"/>
    </row>
    <row r="18" spans="1:10" x14ac:dyDescent="0.4">
      <c r="A18" s="101"/>
      <c r="B18" s="101"/>
      <c r="C18" s="101"/>
      <c r="D18" s="101"/>
      <c r="E18" s="101"/>
      <c r="F18" s="101"/>
      <c r="G18" s="101"/>
      <c r="H18" s="101"/>
      <c r="I18" s="101"/>
      <c r="J18" s="101"/>
    </row>
    <row r="19" spans="1:10" x14ac:dyDescent="0.4">
      <c r="A19" s="101"/>
      <c r="B19" s="101"/>
      <c r="C19" s="101"/>
      <c r="D19" s="101"/>
      <c r="E19" s="101"/>
      <c r="F19" s="101"/>
      <c r="G19" s="101"/>
      <c r="H19" s="101"/>
      <c r="I19" s="101"/>
      <c r="J19" s="101"/>
    </row>
    <row r="21" spans="1:10" x14ac:dyDescent="0.4">
      <c r="A21" s="52" t="s">
        <v>28</v>
      </c>
    </row>
    <row r="22" spans="1:10" x14ac:dyDescent="0.4">
      <c r="A22" s="100" t="s">
        <v>55</v>
      </c>
      <c r="B22" s="100"/>
      <c r="C22" s="100"/>
      <c r="D22" s="100"/>
      <c r="E22" s="100"/>
      <c r="F22" s="100"/>
      <c r="G22" s="100"/>
      <c r="H22" s="100"/>
      <c r="I22" s="100"/>
      <c r="J22" s="100"/>
    </row>
    <row r="23" spans="1:10" x14ac:dyDescent="0.4">
      <c r="A23" s="100"/>
      <c r="B23" s="100"/>
      <c r="C23" s="100"/>
      <c r="D23" s="100"/>
      <c r="E23" s="100"/>
      <c r="F23" s="100"/>
      <c r="G23" s="100"/>
      <c r="H23" s="100"/>
      <c r="I23" s="100"/>
      <c r="J23" s="100"/>
    </row>
    <row r="24" spans="1:10" x14ac:dyDescent="0.4">
      <c r="A24" s="100"/>
      <c r="B24" s="100"/>
      <c r="C24" s="100"/>
      <c r="D24" s="100"/>
      <c r="E24" s="100"/>
      <c r="F24" s="100"/>
      <c r="G24" s="100"/>
      <c r="H24" s="100"/>
      <c r="I24" s="100"/>
      <c r="J24" s="100"/>
    </row>
    <row r="25" spans="1:10" x14ac:dyDescent="0.4">
      <c r="A25" s="100"/>
      <c r="B25" s="100"/>
      <c r="C25" s="100"/>
      <c r="D25" s="100"/>
      <c r="E25" s="100"/>
      <c r="F25" s="100"/>
      <c r="G25" s="100"/>
      <c r="H25" s="100"/>
      <c r="I25" s="100"/>
      <c r="J25" s="100"/>
    </row>
    <row r="26" spans="1:10" x14ac:dyDescent="0.4">
      <c r="A26" s="100"/>
      <c r="B26" s="100"/>
      <c r="C26" s="100"/>
      <c r="D26" s="100"/>
      <c r="E26" s="100"/>
      <c r="F26" s="100"/>
      <c r="G26" s="100"/>
      <c r="H26" s="100"/>
      <c r="I26" s="100"/>
      <c r="J26" s="100"/>
    </row>
    <row r="27" spans="1:10" x14ac:dyDescent="0.4">
      <c r="A27" s="100"/>
      <c r="B27" s="100"/>
      <c r="C27" s="100"/>
      <c r="D27" s="100"/>
      <c r="E27" s="100"/>
      <c r="F27" s="100"/>
      <c r="G27" s="100"/>
      <c r="H27" s="100"/>
      <c r="I27" s="100"/>
      <c r="J27" s="100"/>
    </row>
    <row r="28" spans="1:10" x14ac:dyDescent="0.4">
      <c r="A28" s="100"/>
      <c r="B28" s="100"/>
      <c r="C28" s="100"/>
      <c r="D28" s="100"/>
      <c r="E28" s="100"/>
      <c r="F28" s="100"/>
      <c r="G28" s="100"/>
      <c r="H28" s="100"/>
      <c r="I28" s="100"/>
      <c r="J28" s="100"/>
    </row>
    <row r="29" spans="1:10" x14ac:dyDescent="0.4">
      <c r="A29" s="100"/>
      <c r="B29" s="100"/>
      <c r="C29" s="100"/>
      <c r="D29" s="100"/>
      <c r="E29" s="100"/>
      <c r="F29" s="100"/>
      <c r="G29" s="100"/>
      <c r="H29" s="100"/>
      <c r="I29" s="100"/>
      <c r="J29" s="100"/>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56</v>
      </c>
      <c r="C4" s="37"/>
      <c r="D4" s="38"/>
      <c r="E4" s="37" t="s">
        <v>57</v>
      </c>
      <c r="F4" s="38">
        <v>44291</v>
      </c>
      <c r="G4" s="37"/>
      <c r="H4" s="38"/>
    </row>
    <row r="5" spans="1:8" x14ac:dyDescent="0.4">
      <c r="A5" s="37" t="s">
        <v>21</v>
      </c>
      <c r="B5" s="37"/>
      <c r="C5" s="37"/>
      <c r="D5" s="38"/>
      <c r="E5" s="37"/>
      <c r="F5" s="39"/>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basara</cp:lastModifiedBy>
  <dcterms:created xsi:type="dcterms:W3CDTF">2020-09-18T03:10:57Z</dcterms:created>
  <dcterms:modified xsi:type="dcterms:W3CDTF">2021-04-08T12:10:55Z</dcterms:modified>
</cp:coreProperties>
</file>