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kamotonobuyuki/Desktop/チャートマスター/トレード管理シート/"/>
    </mc:Choice>
  </mc:AlternateContent>
  <xr:revisionPtr revIDLastSave="0" documentId="13_ncr:1_{1BAFBDCA-3179-5D42-B718-5F18BA18FEB2}" xr6:coauthVersionLast="46" xr6:coauthVersionMax="46" xr10:uidLastSave="{00000000-0000-0000-0000-000000000000}"/>
  <bookViews>
    <workbookView xWindow="200" yWindow="860" windowWidth="32720" windowHeight="208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<sst xmlns="http://schemas.openxmlformats.org/spreadsheetml/2006/main" count="56" uniqueCount="45">
  <si>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</si>
  <si>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</si>
  <si>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</si>
  <si>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</si>
  <si>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</si>
  <si>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</si>
  <si>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</si>
  <si>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</si>
  <si>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</si>
  <si>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</si>
  <si>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</si>
  <si>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</si>
  <si>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</si>
  <si>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</si>
  <si>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</si>
  <si>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</si>
  <si>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</si>
  <si>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</si>
  <si>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</si>
  <si>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</si>
  <si>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</si>
  <si>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</si>
  <si>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</si>
  <si>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</si>
  <si>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</si>
  <si>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</si>
  <si>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</si>
  <si>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</si>
  <si>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</si>
  <si>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</si>
  <si>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</si>
  <si>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</si>
  <si>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</si>
  <si>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</si>
  <si>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</si>
  <si>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</si>
  <si>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</si>
  <si>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AUDJPY</t>
    <phoneticPr fontId="1"/>
  </si>
  <si>
    <t>売りのPBだったが逆行した。MAとの乖離が大き過ぎたのかな？</t>
    <rPh sb="0" eb="1">
      <t>ウリノプブダ</t>
    </rPh>
    <rPh sb="9" eb="11">
      <t>ギャッコウ</t>
    </rPh>
    <rPh sb="21" eb="22">
      <t>オオキス</t>
    </rPh>
    <phoneticPr fontId="1"/>
  </si>
  <si>
    <t>売りのEBでショート</t>
    <phoneticPr fontId="1"/>
  </si>
  <si>
    <t>EBでロング若干二つのMAにまたがっていたがトライ</t>
    <rPh sb="6" eb="9">
      <t>ジャッカn</t>
    </rPh>
    <phoneticPr fontId="1"/>
  </si>
  <si>
    <t>日足では下降中だったのでヤッパリってかんじ</t>
    <rPh sb="0" eb="2">
      <t>ヒアセィ</t>
    </rPh>
    <rPh sb="4" eb="7">
      <t>カコ</t>
    </rPh>
    <phoneticPr fontId="1"/>
  </si>
  <si>
    <t>陰線で買いのPBが出ていたのでロング、損切りラインを超えて損切り、その後上昇して-500まで行った。</t>
    <rPh sb="0" eb="2">
      <t>インセn</t>
    </rPh>
    <rPh sb="3" eb="4">
      <t>カイ</t>
    </rPh>
    <rPh sb="9" eb="10">
      <t>デテイ</t>
    </rPh>
    <rPh sb="19" eb="21">
      <t>ソンギリ</t>
    </rPh>
    <rPh sb="26" eb="27">
      <t>コエテ</t>
    </rPh>
    <rPh sb="29" eb="31">
      <t>ソンギリ</t>
    </rPh>
    <rPh sb="36" eb="38">
      <t>ジョウショウシテ</t>
    </rPh>
    <phoneticPr fontId="1"/>
  </si>
  <si>
    <t>初めてEBでトライしたが結果良好</t>
    <rPh sb="0" eb="1">
      <t>ハジメ</t>
    </rPh>
    <rPh sb="12" eb="14">
      <t>ケッカ</t>
    </rPh>
    <rPh sb="14" eb="16">
      <t>リョウコ</t>
    </rPh>
    <phoneticPr fontId="1"/>
  </si>
  <si>
    <t>フラッグと見てショート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</si>
</sst>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177" fontId="0" fillId="0" borderId="6" xfId="0" applyNumberFormat="1" applyFill="1" applyBorder="1">
      <alignment vertical="center"/>
    </xf>
    <xf numFmtId="177" fontId="0" fillId="0" borderId="1" xfId="0" applyNumberFormat="1" applyFill="1" applyBorder="1">
      <alignment vertical="center"/>
    </xf>
    <xf numFmtId="177" fontId="0" fillId="0" borderId="7" xfId="0" applyNumberFormat="1" applyFill="1" applyBorder="1">
      <alignment vertical="center"/>
    </xf>
    <xf numFmtId="0" fontId="2" fillId="0" borderId="11" xfId="0" applyFont="1" applyBorder="1" applyAlignment="1">
      <alignment horizontal="center" vertical="center"/>
    </xf>
    <xf numFmtId="38" fontId="13" fillId="0" borderId="6" xfId="1" applyFont="1" applyFill="1" applyBorder="1">
      <alignment vertical="center"/>
    </xf>
    <xf numFmtId="0" fontId="13" fillId="0" borderId="7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1" xfId="0" applyNumberFormat="1" applyBorder="1">
      <alignment vertical="center"/>
    </xf>
    <xf numFmtId="38" fontId="0" fillId="0" borderId="7" xfId="0" applyNumberFormat="1" applyBorder="1">
      <alignment vertical="center"/>
    </xf>
    <xf numFmtId="177" fontId="0" fillId="0" borderId="4" xfId="0" applyNumberFormat="1" applyBorder="1">
      <alignment vertical="center"/>
    </xf>
    <xf numFmtId="176" fontId="0" fillId="0" borderId="17" xfId="0" applyNumberFormat="1" applyBorder="1">
      <alignment vertical="center"/>
    </xf>
    <xf numFmtId="0" fontId="0" fillId="0" borderId="18" xfId="0" applyBorder="1" applyAlignment="1">
      <alignment horizontal="center" vertical="center"/>
    </xf>
    <xf numFmtId="0" fontId="12" fillId="0" borderId="18" xfId="0" applyNumberFormat="1" applyFont="1" applyBorder="1">
      <alignment vertical="center"/>
    </xf>
    <xf numFmtId="0" fontId="12" fillId="0" borderId="19" xfId="0" applyNumberFormat="1" applyFont="1" applyBorder="1">
      <alignment vertical="center"/>
    </xf>
    <xf numFmtId="0" fontId="12" fillId="0" borderId="20" xfId="0" applyNumberFormat="1" applyFont="1" applyBorder="1">
      <alignment vertical="center"/>
    </xf>
    <xf numFmtId="177" fontId="0" fillId="0" borderId="19" xfId="0" applyNumberFormat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20" xfId="1" applyFont="1" applyBorder="1">
      <alignment vertical="center"/>
    </xf>
    <xf numFmtId="14" fontId="0" fillId="0" borderId="2" xfId="0" applyNumberFormat="1" applyBorder="1">
      <alignment vertical="center"/>
    </xf>
    <xf numFmtId="0" fontId="12" fillId="4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="116" zoomScaleNormal="116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P34" sqref="P34"/>
    </sheetView>
  </sheetViews>
  <sheetFormatPr baseColWidth="10" defaultColWidth="8.83203125" defaultRowHeight="18"/>
  <cols>
    <col min="1" max="1" width="4.83203125" customWidth="1"/>
    <col min="2" max="2" width="12" customWidth="1"/>
    <col min="3" max="3" width="10.6640625" customWidth="1"/>
    <col min="4" max="6" width="8.1640625" customWidth="1"/>
    <col min="7" max="7" width="10.6640625" customWidth="1"/>
    <col min="8" max="8" width="9.5" customWidth="1"/>
    <col min="9" max="9" width="9.83203125" customWidth="1"/>
    <col min="10" max="10" width="9.6640625" customWidth="1"/>
    <col min="11" max="15" width="7.6640625" customWidth="1"/>
  </cols>
  <sheetData>
    <row r="1" spans="1:18">
      <c r="A1" s="1" t="s">
        <v>7</v>
      </c>
      <c r="C1" t="s">
        <v>37</v>
      </c>
    </row>
    <row r="2" spans="1:18">
      <c r="A2" s="1" t="s">
        <v>8</v>
      </c>
      <c r="C2" t="s">
        <v>23</v>
      </c>
    </row>
    <row r="3" spans="1:18">
      <c r="A3" s="1" t="s">
        <v>10</v>
      </c>
      <c r="C3" s="27">
        <v>500000</v>
      </c>
    </row>
    <row r="4" spans="1:18">
      <c r="A4" s="1" t="s">
        <v>11</v>
      </c>
      <c r="C4" s="27" t="s">
        <v>13</v>
      </c>
    </row>
    <row r="5" spans="1:18" ht="19" thickBot="1">
      <c r="A5" s="1" t="s">
        <v>12</v>
      </c>
      <c r="C5" s="27" t="s">
        <v>35</v>
      </c>
    </row>
    <row r="6" spans="1:18" ht="19" thickBot="1">
      <c r="A6" s="22" t="s">
        <v>0</v>
      </c>
      <c r="B6" s="22" t="s">
        <v>1</v>
      </c>
      <c r="C6" s="22" t="s">
        <v>1</v>
      </c>
      <c r="D6" s="46" t="s">
        <v>26</v>
      </c>
      <c r="E6" s="23"/>
      <c r="F6" s="24"/>
      <c r="G6" s="90" t="s">
        <v>3</v>
      </c>
      <c r="H6" s="91"/>
      <c r="I6" s="97"/>
      <c r="J6" s="90" t="s">
        <v>24</v>
      </c>
      <c r="K6" s="91"/>
      <c r="L6" s="97"/>
      <c r="M6" s="90" t="s">
        <v>25</v>
      </c>
      <c r="N6" s="91"/>
      <c r="O6" s="97"/>
    </row>
    <row r="7" spans="1:18" ht="19" thickBot="1">
      <c r="A7" s="25"/>
      <c r="B7" s="25" t="s">
        <v>2</v>
      </c>
      <c r="C7" s="58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" thickBot="1">
      <c r="A8" s="26" t="s">
        <v>9</v>
      </c>
      <c r="B8" s="88"/>
      <c r="C8" s="47"/>
      <c r="D8" s="15"/>
      <c r="E8" s="14"/>
      <c r="F8" s="16"/>
      <c r="G8" s="17">
        <f>C3</f>
        <v>500000</v>
      </c>
      <c r="H8" s="18">
        <f>C3</f>
        <v>500000</v>
      </c>
      <c r="I8" s="19">
        <f>C3</f>
        <v>500000</v>
      </c>
      <c r="J8" s="94" t="s">
        <v>24</v>
      </c>
      <c r="K8" s="95"/>
      <c r="L8" s="96"/>
      <c r="M8" s="94"/>
      <c r="N8" s="95"/>
      <c r="O8" s="96"/>
    </row>
    <row r="9" spans="1:18">
      <c r="A9" s="8">
        <v>1</v>
      </c>
      <c r="B9" s="21">
        <v>43342</v>
      </c>
      <c r="C9" s="48">
        <v>2</v>
      </c>
      <c r="D9" s="51">
        <v>1.27</v>
      </c>
      <c r="E9" s="52">
        <v>1.5</v>
      </c>
      <c r="F9" s="53">
        <v>2</v>
      </c>
      <c r="G9" s="78">
        <f>IF(D9="","",G8+M9)</f>
        <v>519050</v>
      </c>
      <c r="H9" s="78">
        <f t="shared" ref="H9" si="0">IF(E9="","",H8+N9)</f>
        <v>522500</v>
      </c>
      <c r="I9" s="78">
        <f t="shared" ref="I9" si="1">IF(F9="","",I8+O9)</f>
        <v>530000</v>
      </c>
      <c r="J9" s="39">
        <f>IF(G8="","",G8*0.03)</f>
        <v>15000</v>
      </c>
      <c r="K9" s="40">
        <f>IF(H8="","",H8*0.03)</f>
        <v>15000</v>
      </c>
      <c r="L9" s="41">
        <f>IF(I8="","",I8*0.03)</f>
        <v>15000</v>
      </c>
      <c r="M9" s="39">
        <f>IF(D9="","",J9*D9)</f>
        <v>19050</v>
      </c>
      <c r="N9" s="40">
        <f>IF(E9="","",K9*E9)</f>
        <v>22500</v>
      </c>
      <c r="O9" s="41">
        <f>IF(F9="","",L9*F9)</f>
        <v>30000</v>
      </c>
      <c r="P9" s="38"/>
      <c r="Q9" s="38"/>
      <c r="R9" s="38"/>
    </row>
    <row r="10" spans="1:18">
      <c r="A10" s="8">
        <v>2</v>
      </c>
      <c r="B10" s="5">
        <v>43376</v>
      </c>
      <c r="C10" s="45">
        <v>2</v>
      </c>
      <c r="D10" s="54">
        <v>1.27</v>
      </c>
      <c r="E10" s="55">
        <v>1.5</v>
      </c>
      <c r="F10" s="56">
        <v>2</v>
      </c>
      <c r="G10" s="20">
        <f t="shared" ref="G10:G42" si="2">IF(D10="","",G9+M10)</f>
        <v>538825.80500000005</v>
      </c>
      <c r="H10" s="20">
        <f t="shared" ref="H10:H42" si="3">IF(E10="","",H9+N10)</f>
        <v>546012.5</v>
      </c>
      <c r="I10" s="20">
        <f t="shared" ref="I10:I42" si="4">IF(F10="","",I9+O10)</f>
        <v>561800</v>
      </c>
      <c r="J10" s="42">
        <f t="shared" ref="J10:J12" si="5">IF(G9="","",G9*0.03)</f>
        <v>15571.5</v>
      </c>
      <c r="K10" s="43">
        <f t="shared" ref="K10:K12" si="6">IF(H9="","",H9*0.03)</f>
        <v>15675</v>
      </c>
      <c r="L10" s="44">
        <f t="shared" ref="L10:L12" si="7">IF(I9="","",I9*0.03)</f>
        <v>15900</v>
      </c>
      <c r="M10" s="42">
        <f t="shared" ref="M10:M12" si="8">IF(D10="","",J10*D10)</f>
        <v>19775.805</v>
      </c>
      <c r="N10" s="43">
        <f t="shared" ref="N10:N12" si="9">IF(E10="","",K10*E10)</f>
        <v>23512.5</v>
      </c>
      <c r="O10" s="44">
        <f t="shared" ref="O10:O12" si="10">IF(F10="","",L10*F10)</f>
        <v>31800</v>
      </c>
      <c r="P10" s="38"/>
      <c r="Q10" s="38"/>
      <c r="R10" s="38"/>
    </row>
    <row r="11" spans="1:18">
      <c r="A11" s="8">
        <v>3</v>
      </c>
      <c r="B11" s="5">
        <v>43398</v>
      </c>
      <c r="C11" s="45">
        <v>2</v>
      </c>
      <c r="D11" s="54">
        <v>1.27</v>
      </c>
      <c r="E11" s="55">
        <v>1.5</v>
      </c>
      <c r="F11" s="68">
        <v>2</v>
      </c>
      <c r="G11" s="20">
        <f t="shared" si="2"/>
        <v>559355.0681705001</v>
      </c>
      <c r="H11" s="20">
        <f t="shared" si="3"/>
        <v>570583.0625</v>
      </c>
      <c r="I11" s="20">
        <f t="shared" si="4"/>
        <v>595508</v>
      </c>
      <c r="J11" s="42">
        <f t="shared" si="5"/>
        <v>16164.774150000001</v>
      </c>
      <c r="K11" s="43">
        <f t="shared" si="6"/>
        <v>16380.375</v>
      </c>
      <c r="L11" s="44">
        <f t="shared" si="7"/>
        <v>16854</v>
      </c>
      <c r="M11" s="42">
        <f t="shared" si="8"/>
        <v>20529.263170500002</v>
      </c>
      <c r="N11" s="43">
        <f t="shared" si="9"/>
        <v>24570.5625</v>
      </c>
      <c r="O11" s="44">
        <f t="shared" si="10"/>
        <v>33708</v>
      </c>
      <c r="P11" s="38"/>
      <c r="Q11" s="38"/>
      <c r="R11" s="38"/>
    </row>
    <row r="12" spans="1:18">
      <c r="A12" s="8">
        <v>4</v>
      </c>
      <c r="B12" s="5">
        <v>43446</v>
      </c>
      <c r="C12" s="45">
        <v>1</v>
      </c>
      <c r="D12" s="54">
        <v>-1</v>
      </c>
      <c r="E12" s="55">
        <v>-1</v>
      </c>
      <c r="F12" s="56">
        <v>-1</v>
      </c>
      <c r="G12" s="20">
        <f t="shared" si="2"/>
        <v>542574.41612538509</v>
      </c>
      <c r="H12" s="20">
        <f t="shared" si="3"/>
        <v>553465.57062500005</v>
      </c>
      <c r="I12" s="20">
        <f t="shared" si="4"/>
        <v>577642.76</v>
      </c>
      <c r="J12" s="42">
        <f t="shared" si="5"/>
        <v>16780.652045115003</v>
      </c>
      <c r="K12" s="43">
        <f t="shared" si="6"/>
        <v>17117.491875</v>
      </c>
      <c r="L12" s="44">
        <f t="shared" si="7"/>
        <v>17865.239999999998</v>
      </c>
      <c r="M12" s="42">
        <f t="shared" si="8"/>
        <v>-16780.652045115003</v>
      </c>
      <c r="N12" s="43">
        <f t="shared" si="9"/>
        <v>-17117.491875</v>
      </c>
      <c r="O12" s="44">
        <f t="shared" si="10"/>
        <v>-17865.239999999998</v>
      </c>
      <c r="P12" s="38"/>
      <c r="Q12" s="38"/>
      <c r="R12" s="38"/>
    </row>
    <row r="13" spans="1:18">
      <c r="A13" s="8">
        <v>5</v>
      </c>
      <c r="B13" s="5">
        <v>43461</v>
      </c>
      <c r="C13" s="45">
        <v>2</v>
      </c>
      <c r="D13" s="54">
        <v>1.27</v>
      </c>
      <c r="E13" s="55">
        <v>1.5</v>
      </c>
      <c r="F13" s="68">
        <v>2</v>
      </c>
      <c r="G13" s="20">
        <f t="shared" si="2"/>
        <v>563246.50137976231</v>
      </c>
      <c r="H13" s="20">
        <f t="shared" si="3"/>
        <v>578371.52130312508</v>
      </c>
      <c r="I13" s="20">
        <f t="shared" si="4"/>
        <v>612301.32559999998</v>
      </c>
      <c r="J13" s="42">
        <f t="shared" ref="J13:J58" si="11">IF(G12="","",G12*0.03)</f>
        <v>16277.232483761552</v>
      </c>
      <c r="K13" s="43">
        <f t="shared" ref="K13:K58" si="12">IF(H12="","",H12*0.03)</f>
        <v>16603.967118750003</v>
      </c>
      <c r="L13" s="44">
        <f t="shared" ref="L13:L58" si="13">IF(I12="","",I12*0.03)</f>
        <v>17329.282800000001</v>
      </c>
      <c r="M13" s="42">
        <f t="shared" ref="M13:M58" si="14">IF(D13="","",J13*D13)</f>
        <v>20672.085254377173</v>
      </c>
      <c r="N13" s="43">
        <f t="shared" ref="N13:N58" si="15">IF(E13="","",K13*E13)</f>
        <v>24905.950678125002</v>
      </c>
      <c r="O13" s="44">
        <f t="shared" ref="O13:O58" si="16">IF(F13="","",L13*F13)</f>
        <v>34658.565600000002</v>
      </c>
      <c r="P13" s="38"/>
      <c r="Q13" s="38"/>
      <c r="R13" s="38"/>
    </row>
    <row r="14" spans="1:18">
      <c r="A14" s="8">
        <v>6</v>
      </c>
      <c r="B14" s="5">
        <v>43507</v>
      </c>
      <c r="C14" s="45">
        <v>1</v>
      </c>
      <c r="D14" s="54">
        <v>1.27</v>
      </c>
      <c r="E14" s="55">
        <v>1.5</v>
      </c>
      <c r="F14" s="56">
        <v>2</v>
      </c>
      <c r="G14" s="20">
        <f t="shared" si="2"/>
        <v>584706.19308233121</v>
      </c>
      <c r="H14" s="20">
        <f t="shared" si="3"/>
        <v>604398.2397617657</v>
      </c>
      <c r="I14" s="20">
        <f t="shared" si="4"/>
        <v>649039.40513600002</v>
      </c>
      <c r="J14" s="42">
        <f t="shared" si="11"/>
        <v>16897.395041392869</v>
      </c>
      <c r="K14" s="43">
        <f t="shared" si="12"/>
        <v>17351.145639093753</v>
      </c>
      <c r="L14" s="44">
        <f t="shared" si="13"/>
        <v>18369.039767999999</v>
      </c>
      <c r="M14" s="42">
        <f t="shared" si="14"/>
        <v>21459.691702568944</v>
      </c>
      <c r="N14" s="43">
        <f t="shared" si="15"/>
        <v>26026.718458640629</v>
      </c>
      <c r="O14" s="44">
        <f t="shared" si="16"/>
        <v>36738.079535999997</v>
      </c>
      <c r="P14" s="38"/>
      <c r="Q14" s="38"/>
      <c r="R14" s="38"/>
    </row>
    <row r="15" spans="1:18">
      <c r="A15" s="8">
        <v>7</v>
      </c>
      <c r="B15" s="5">
        <v>43521</v>
      </c>
      <c r="C15" s="45">
        <v>1</v>
      </c>
      <c r="D15" s="54">
        <v>1.27</v>
      </c>
      <c r="E15" s="55">
        <v>1.5</v>
      </c>
      <c r="F15" s="56">
        <v>2</v>
      </c>
      <c r="G15" s="20">
        <f t="shared" si="2"/>
        <v>606983.499038768</v>
      </c>
      <c r="H15" s="20">
        <f t="shared" si="3"/>
        <v>631596.16055104521</v>
      </c>
      <c r="I15" s="20">
        <f t="shared" si="4"/>
        <v>687981.76944416005</v>
      </c>
      <c r="J15" s="42">
        <f t="shared" si="11"/>
        <v>17541.185792469936</v>
      </c>
      <c r="K15" s="43">
        <f t="shared" si="12"/>
        <v>18131.947192852971</v>
      </c>
      <c r="L15" s="44">
        <f t="shared" si="13"/>
        <v>19471.182154080001</v>
      </c>
      <c r="M15" s="42">
        <f t="shared" si="14"/>
        <v>22277.30595643682</v>
      </c>
      <c r="N15" s="43">
        <f t="shared" si="15"/>
        <v>27197.920789279458</v>
      </c>
      <c r="O15" s="44">
        <f t="shared" si="16"/>
        <v>38942.364308160002</v>
      </c>
      <c r="P15" s="38"/>
      <c r="Q15" s="38"/>
      <c r="R15" s="38"/>
    </row>
    <row r="16" spans="1:18">
      <c r="A16" s="8">
        <v>8</v>
      </c>
      <c r="B16" s="5">
        <v>43536</v>
      </c>
      <c r="C16" s="45">
        <v>1</v>
      </c>
      <c r="D16" s="54">
        <v>1.27</v>
      </c>
      <c r="E16" s="55">
        <v>1.5</v>
      </c>
      <c r="F16" s="56">
        <v>-1</v>
      </c>
      <c r="G16" s="20">
        <f t="shared" si="2"/>
        <v>630109.57035214501</v>
      </c>
      <c r="H16" s="20">
        <f t="shared" si="3"/>
        <v>660017.98777584219</v>
      </c>
      <c r="I16" s="20">
        <f t="shared" si="4"/>
        <v>667342.31636083522</v>
      </c>
      <c r="J16" s="42">
        <f t="shared" si="11"/>
        <v>18209.504971163038</v>
      </c>
      <c r="K16" s="43">
        <f t="shared" si="12"/>
        <v>18947.884816531354</v>
      </c>
      <c r="L16" s="44">
        <f t="shared" si="13"/>
        <v>20639.453083324799</v>
      </c>
      <c r="M16" s="42">
        <f t="shared" si="14"/>
        <v>23126.071313377059</v>
      </c>
      <c r="N16" s="43">
        <f t="shared" si="15"/>
        <v>28421.827224797031</v>
      </c>
      <c r="O16" s="44">
        <f t="shared" si="16"/>
        <v>-20639.453083324799</v>
      </c>
      <c r="P16" s="38"/>
      <c r="Q16" s="38"/>
      <c r="R16" s="38"/>
    </row>
    <row r="17" spans="1:18">
      <c r="A17" s="8">
        <v>9</v>
      </c>
      <c r="B17" s="5">
        <v>43553</v>
      </c>
      <c r="C17" s="45">
        <v>1</v>
      </c>
      <c r="D17" s="54">
        <v>1.27</v>
      </c>
      <c r="E17" s="55">
        <v>1.5</v>
      </c>
      <c r="F17" s="56">
        <v>2</v>
      </c>
      <c r="G17" s="20">
        <f t="shared" si="2"/>
        <v>654116.74498256168</v>
      </c>
      <c r="H17" s="20">
        <f t="shared" si="3"/>
        <v>689718.79722575506</v>
      </c>
      <c r="I17" s="20">
        <f t="shared" si="4"/>
        <v>707382.85534248536</v>
      </c>
      <c r="J17" s="42">
        <f t="shared" si="11"/>
        <v>18903.28711056435</v>
      </c>
      <c r="K17" s="43">
        <f t="shared" si="12"/>
        <v>19800.539633275264</v>
      </c>
      <c r="L17" s="44">
        <f t="shared" si="13"/>
        <v>20020.269490825056</v>
      </c>
      <c r="M17" s="42">
        <f t="shared" si="14"/>
        <v>24007.174630416725</v>
      </c>
      <c r="N17" s="43">
        <f t="shared" si="15"/>
        <v>29700.809449912897</v>
      </c>
      <c r="O17" s="44">
        <f t="shared" si="16"/>
        <v>40040.538981650112</v>
      </c>
      <c r="P17" s="38"/>
      <c r="Q17" s="38"/>
      <c r="R17" s="38"/>
    </row>
    <row r="18" spans="1:18">
      <c r="A18" s="8">
        <v>10</v>
      </c>
      <c r="B18" s="5">
        <v>43560</v>
      </c>
      <c r="C18" s="45">
        <v>1</v>
      </c>
      <c r="D18" s="54">
        <v>-1</v>
      </c>
      <c r="E18" s="55">
        <v>-1</v>
      </c>
      <c r="F18" s="56">
        <v>-1</v>
      </c>
      <c r="G18" s="20">
        <f t="shared" si="2"/>
        <v>634493.24263308488</v>
      </c>
      <c r="H18" s="20">
        <f t="shared" si="3"/>
        <v>669027.23330898245</v>
      </c>
      <c r="I18" s="20">
        <f t="shared" si="4"/>
        <v>686161.36968221085</v>
      </c>
      <c r="J18" s="42">
        <f t="shared" si="11"/>
        <v>19623.50234947685</v>
      </c>
      <c r="K18" s="43">
        <f t="shared" si="12"/>
        <v>20691.563916772651</v>
      </c>
      <c r="L18" s="44">
        <f t="shared" si="13"/>
        <v>21221.48566027456</v>
      </c>
      <c r="M18" s="42">
        <f t="shared" si="14"/>
        <v>-19623.50234947685</v>
      </c>
      <c r="N18" s="43">
        <f t="shared" si="15"/>
        <v>-20691.563916772651</v>
      </c>
      <c r="O18" s="44">
        <f t="shared" si="16"/>
        <v>-21221.48566027456</v>
      </c>
      <c r="P18" s="38" t="s">
        <v>42</v>
      </c>
      <c r="Q18" s="38"/>
      <c r="R18" s="38"/>
    </row>
    <row r="19" spans="1:18">
      <c r="A19" s="8">
        <v>11</v>
      </c>
      <c r="B19" s="5">
        <v>43661</v>
      </c>
      <c r="C19" s="45">
        <v>1</v>
      </c>
      <c r="D19" s="54">
        <v>1.27</v>
      </c>
      <c r="E19" s="55">
        <v>1.5</v>
      </c>
      <c r="F19" s="56">
        <v>-1</v>
      </c>
      <c r="G19" s="20">
        <f t="shared" si="2"/>
        <v>658667.43517740536</v>
      </c>
      <c r="H19" s="20">
        <f t="shared" si="3"/>
        <v>699133.45880788669</v>
      </c>
      <c r="I19" s="20">
        <f t="shared" si="4"/>
        <v>665576.52859174449</v>
      </c>
      <c r="J19" s="42">
        <f t="shared" si="11"/>
        <v>19034.797278992544</v>
      </c>
      <c r="K19" s="43">
        <f t="shared" si="12"/>
        <v>20070.816999269471</v>
      </c>
      <c r="L19" s="44">
        <f t="shared" si="13"/>
        <v>20584.841090466325</v>
      </c>
      <c r="M19" s="42">
        <f t="shared" si="14"/>
        <v>24174.192544320533</v>
      </c>
      <c r="N19" s="43">
        <f t="shared" si="15"/>
        <v>30106.225498904205</v>
      </c>
      <c r="O19" s="44">
        <f t="shared" si="16"/>
        <v>-20584.841090466325</v>
      </c>
      <c r="P19" s="38"/>
      <c r="Q19" s="38"/>
      <c r="R19" s="38"/>
    </row>
    <row r="20" spans="1:18">
      <c r="A20" s="8">
        <v>12</v>
      </c>
      <c r="B20" s="5">
        <v>43693</v>
      </c>
      <c r="C20" s="45">
        <v>1</v>
      </c>
      <c r="D20" s="54">
        <v>-1</v>
      </c>
      <c r="E20" s="55">
        <v>-1</v>
      </c>
      <c r="F20" s="56">
        <v>-1</v>
      </c>
      <c r="G20" s="20">
        <f t="shared" si="2"/>
        <v>638907.41212208325</v>
      </c>
      <c r="H20" s="20">
        <f t="shared" si="3"/>
        <v>678159.45504365012</v>
      </c>
      <c r="I20" s="20">
        <f t="shared" si="4"/>
        <v>645609.23273399216</v>
      </c>
      <c r="J20" s="42">
        <f t="shared" si="11"/>
        <v>19760.023055322159</v>
      </c>
      <c r="K20" s="43">
        <f t="shared" si="12"/>
        <v>20974.003764236601</v>
      </c>
      <c r="L20" s="44">
        <f t="shared" si="13"/>
        <v>19967.295857752335</v>
      </c>
      <c r="M20" s="42">
        <f t="shared" si="14"/>
        <v>-19760.023055322159</v>
      </c>
      <c r="N20" s="43">
        <f t="shared" si="15"/>
        <v>-20974.003764236601</v>
      </c>
      <c r="O20" s="44">
        <f t="shared" si="16"/>
        <v>-19967.295857752335</v>
      </c>
      <c r="P20" s="38" t="s">
        <v>41</v>
      </c>
      <c r="Q20" s="38"/>
      <c r="R20" s="38"/>
    </row>
    <row r="21" spans="1:18">
      <c r="A21" s="8">
        <v>13</v>
      </c>
      <c r="B21" s="5">
        <v>43719</v>
      </c>
      <c r="C21" s="45">
        <v>1</v>
      </c>
      <c r="D21" s="54">
        <v>1.27</v>
      </c>
      <c r="E21" s="55">
        <v>1.5</v>
      </c>
      <c r="F21" s="56">
        <v>2</v>
      </c>
      <c r="G21" s="20">
        <f t="shared" si="2"/>
        <v>663249.78452393459</v>
      </c>
      <c r="H21" s="20">
        <f t="shared" si="3"/>
        <v>708676.63052061433</v>
      </c>
      <c r="I21" s="20">
        <f t="shared" si="4"/>
        <v>684345.7866980317</v>
      </c>
      <c r="J21" s="42">
        <f t="shared" si="11"/>
        <v>19167.222363662495</v>
      </c>
      <c r="K21" s="43">
        <f t="shared" si="12"/>
        <v>20344.783651309503</v>
      </c>
      <c r="L21" s="44">
        <f t="shared" si="13"/>
        <v>19368.276982019765</v>
      </c>
      <c r="M21" s="42">
        <f t="shared" si="14"/>
        <v>24342.372401851368</v>
      </c>
      <c r="N21" s="43">
        <f t="shared" si="15"/>
        <v>30517.175476964254</v>
      </c>
      <c r="O21" s="44">
        <f t="shared" si="16"/>
        <v>38736.553964039529</v>
      </c>
      <c r="P21" s="38"/>
      <c r="Q21" s="38"/>
      <c r="R21" s="38"/>
    </row>
    <row r="22" spans="1:18">
      <c r="A22" s="8">
        <v>14</v>
      </c>
      <c r="B22" s="5">
        <v>43728</v>
      </c>
      <c r="C22" s="45">
        <v>2</v>
      </c>
      <c r="D22" s="54">
        <v>1.27</v>
      </c>
      <c r="E22" s="55">
        <v>1.5</v>
      </c>
      <c r="F22" s="89">
        <v>2</v>
      </c>
      <c r="G22" s="20">
        <f t="shared" si="2"/>
        <v>688519.60131429648</v>
      </c>
      <c r="H22" s="20">
        <f t="shared" si="3"/>
        <v>740567.07889404194</v>
      </c>
      <c r="I22" s="20">
        <f t="shared" si="4"/>
        <v>725406.53389991366</v>
      </c>
      <c r="J22" s="42">
        <f t="shared" si="11"/>
        <v>19897.493535718037</v>
      </c>
      <c r="K22" s="43">
        <f t="shared" si="12"/>
        <v>21260.29891561843</v>
      </c>
      <c r="L22" s="44">
        <f t="shared" si="13"/>
        <v>20530.373600940951</v>
      </c>
      <c r="M22" s="42">
        <f t="shared" si="14"/>
        <v>25269.816790361907</v>
      </c>
      <c r="N22" s="43">
        <f t="shared" si="15"/>
        <v>31890.448373427644</v>
      </c>
      <c r="O22" s="44">
        <f t="shared" si="16"/>
        <v>41060.747201881903</v>
      </c>
      <c r="P22" s="38"/>
      <c r="Q22" s="38"/>
      <c r="R22" s="38"/>
    </row>
    <row r="23" spans="1:18">
      <c r="A23" s="8">
        <v>15</v>
      </c>
      <c r="B23" s="5">
        <v>43782</v>
      </c>
      <c r="C23" s="45">
        <v>2</v>
      </c>
      <c r="D23" s="54">
        <v>1.27</v>
      </c>
      <c r="E23" s="55">
        <v>1.5</v>
      </c>
      <c r="F23" s="89">
        <v>2</v>
      </c>
      <c r="G23" s="20">
        <f t="shared" si="2"/>
        <v>714752.19812437124</v>
      </c>
      <c r="H23" s="20">
        <f t="shared" si="3"/>
        <v>773892.59744427388</v>
      </c>
      <c r="I23" s="20">
        <f t="shared" si="4"/>
        <v>768930.92593390844</v>
      </c>
      <c r="J23" s="42">
        <f t="shared" si="11"/>
        <v>20655.588039428894</v>
      </c>
      <c r="K23" s="43">
        <f t="shared" si="12"/>
        <v>22217.012366821258</v>
      </c>
      <c r="L23" s="44">
        <f t="shared" si="13"/>
        <v>21762.196016997408</v>
      </c>
      <c r="M23" s="42">
        <f t="shared" si="14"/>
        <v>26232.596810074698</v>
      </c>
      <c r="N23" s="43">
        <f t="shared" si="15"/>
        <v>33325.518550231885</v>
      </c>
      <c r="O23" s="44">
        <f t="shared" si="16"/>
        <v>43524.392033994816</v>
      </c>
      <c r="P23" s="38" t="s">
        <v>43</v>
      </c>
      <c r="Q23" s="38"/>
      <c r="R23" s="38"/>
    </row>
    <row r="24" spans="1:18">
      <c r="A24" s="8">
        <v>16</v>
      </c>
      <c r="B24" s="5">
        <v>43809</v>
      </c>
      <c r="C24" s="45">
        <v>2</v>
      </c>
      <c r="D24" s="54">
        <v>1.27</v>
      </c>
      <c r="E24" s="55">
        <v>-1</v>
      </c>
      <c r="F24" s="56">
        <v>-1</v>
      </c>
      <c r="G24" s="20">
        <f t="shared" si="2"/>
        <v>741984.25687290973</v>
      </c>
      <c r="H24" s="20">
        <f t="shared" si="3"/>
        <v>750675.81952094566</v>
      </c>
      <c r="I24" s="20">
        <f t="shared" si="4"/>
        <v>745862.9981558912</v>
      </c>
      <c r="J24" s="42">
        <f t="shared" si="11"/>
        <v>21442.565943731137</v>
      </c>
      <c r="K24" s="43">
        <f t="shared" si="12"/>
        <v>23216.777923328216</v>
      </c>
      <c r="L24" s="44">
        <f t="shared" si="13"/>
        <v>23067.927778017252</v>
      </c>
      <c r="M24" s="42">
        <f t="shared" si="14"/>
        <v>27232.058748538544</v>
      </c>
      <c r="N24" s="43">
        <f t="shared" si="15"/>
        <v>-23216.777923328216</v>
      </c>
      <c r="O24" s="44">
        <f t="shared" si="16"/>
        <v>-23067.927778017252</v>
      </c>
      <c r="P24" s="38"/>
      <c r="Q24" s="38"/>
      <c r="R24" s="38"/>
    </row>
    <row r="25" spans="1:18">
      <c r="A25" s="8">
        <v>17</v>
      </c>
      <c r="B25" s="5">
        <v>43818</v>
      </c>
      <c r="C25" s="45">
        <v>1</v>
      </c>
      <c r="D25" s="54">
        <v>1.27</v>
      </c>
      <c r="E25" s="55">
        <v>1.5</v>
      </c>
      <c r="F25" s="56">
        <v>2</v>
      </c>
      <c r="G25" s="20">
        <f t="shared" si="2"/>
        <v>770253.85705976759</v>
      </c>
      <c r="H25" s="20">
        <f t="shared" si="3"/>
        <v>784456.23139938817</v>
      </c>
      <c r="I25" s="20">
        <f t="shared" si="4"/>
        <v>790614.77804524463</v>
      </c>
      <c r="J25" s="42">
        <f t="shared" si="11"/>
        <v>22259.527706187291</v>
      </c>
      <c r="K25" s="43">
        <f t="shared" si="12"/>
        <v>22520.274585628369</v>
      </c>
      <c r="L25" s="44">
        <f t="shared" si="13"/>
        <v>22375.889944676735</v>
      </c>
      <c r="M25" s="42">
        <f t="shared" si="14"/>
        <v>28269.600186857861</v>
      </c>
      <c r="N25" s="43">
        <f t="shared" si="15"/>
        <v>33780.411878442552</v>
      </c>
      <c r="O25" s="44">
        <f t="shared" si="16"/>
        <v>44751.779889353471</v>
      </c>
      <c r="P25" s="38" t="s">
        <v>40</v>
      </c>
      <c r="Q25" s="38"/>
      <c r="R25" s="38"/>
    </row>
    <row r="26" spans="1:18">
      <c r="A26" s="8">
        <v>18</v>
      </c>
      <c r="B26" s="5">
        <v>43822</v>
      </c>
      <c r="C26" s="45">
        <v>1</v>
      </c>
      <c r="D26" s="54">
        <v>1.27</v>
      </c>
      <c r="E26" s="55">
        <v>1.5</v>
      </c>
      <c r="F26" s="56">
        <v>2</v>
      </c>
      <c r="G26" s="20">
        <f t="shared" si="2"/>
        <v>799600.52901374479</v>
      </c>
      <c r="H26" s="20">
        <f t="shared" si="3"/>
        <v>819756.76181236061</v>
      </c>
      <c r="I26" s="20">
        <f t="shared" si="4"/>
        <v>838051.66472795932</v>
      </c>
      <c r="J26" s="42">
        <f t="shared" si="11"/>
        <v>23107.615711793027</v>
      </c>
      <c r="K26" s="43">
        <f t="shared" si="12"/>
        <v>23533.686941981643</v>
      </c>
      <c r="L26" s="44">
        <f t="shared" si="13"/>
        <v>23718.443341357339</v>
      </c>
      <c r="M26" s="42">
        <f t="shared" si="14"/>
        <v>29346.671953977144</v>
      </c>
      <c r="N26" s="43">
        <f t="shared" si="15"/>
        <v>35300.530412972468</v>
      </c>
      <c r="O26" s="44">
        <f t="shared" si="16"/>
        <v>47436.886682714678</v>
      </c>
      <c r="P26" s="38"/>
      <c r="Q26" s="38"/>
      <c r="R26" s="38"/>
    </row>
    <row r="27" spans="1:18">
      <c r="A27" s="8">
        <v>19</v>
      </c>
      <c r="B27" s="5">
        <v>43837</v>
      </c>
      <c r="C27" s="45">
        <v>2</v>
      </c>
      <c r="D27" s="54">
        <v>1.27</v>
      </c>
      <c r="E27" s="55">
        <v>1.5</v>
      </c>
      <c r="F27" s="56">
        <v>2</v>
      </c>
      <c r="G27" s="20">
        <f t="shared" si="2"/>
        <v>830065.30916916847</v>
      </c>
      <c r="H27" s="20">
        <f t="shared" si="3"/>
        <v>856645.81609391689</v>
      </c>
      <c r="I27" s="20">
        <f t="shared" si="4"/>
        <v>888334.76461163687</v>
      </c>
      <c r="J27" s="42">
        <f t="shared" si="11"/>
        <v>23988.015870412342</v>
      </c>
      <c r="K27" s="43">
        <f t="shared" si="12"/>
        <v>24592.702854370818</v>
      </c>
      <c r="L27" s="44">
        <f t="shared" si="13"/>
        <v>25141.549941838777</v>
      </c>
      <c r="M27" s="42">
        <f t="shared" si="14"/>
        <v>30464.780155423676</v>
      </c>
      <c r="N27" s="43">
        <f t="shared" si="15"/>
        <v>36889.054281556229</v>
      </c>
      <c r="O27" s="44">
        <f t="shared" si="16"/>
        <v>50283.099883677554</v>
      </c>
      <c r="P27" s="38" t="s">
        <v>39</v>
      </c>
      <c r="Q27" s="38"/>
      <c r="R27" s="38"/>
    </row>
    <row r="28" spans="1:18">
      <c r="A28" s="8">
        <v>20</v>
      </c>
      <c r="B28" s="5">
        <v>43851</v>
      </c>
      <c r="C28" s="45">
        <v>2</v>
      </c>
      <c r="D28" s="54">
        <v>1.27</v>
      </c>
      <c r="E28" s="55">
        <v>1.5</v>
      </c>
      <c r="F28" s="68">
        <v>2</v>
      </c>
      <c r="G28" s="20">
        <f t="shared" si="2"/>
        <v>861690.7974485138</v>
      </c>
      <c r="H28" s="20">
        <f t="shared" si="3"/>
        <v>895194.87781814311</v>
      </c>
      <c r="I28" s="20">
        <f t="shared" si="4"/>
        <v>941634.85048833513</v>
      </c>
      <c r="J28" s="42">
        <f t="shared" si="11"/>
        <v>24901.959275075053</v>
      </c>
      <c r="K28" s="43">
        <f t="shared" si="12"/>
        <v>25699.374482817504</v>
      </c>
      <c r="L28" s="44">
        <f t="shared" si="13"/>
        <v>26650.042938349106</v>
      </c>
      <c r="M28" s="42">
        <f t="shared" si="14"/>
        <v>31625.488279345318</v>
      </c>
      <c r="N28" s="43">
        <f t="shared" si="15"/>
        <v>38549.061724226252</v>
      </c>
      <c r="O28" s="44">
        <f t="shared" si="16"/>
        <v>53300.085876698213</v>
      </c>
      <c r="P28" s="38"/>
      <c r="Q28" s="38"/>
      <c r="R28" s="38"/>
    </row>
    <row r="29" spans="1:18">
      <c r="A29" s="8">
        <v>21</v>
      </c>
      <c r="B29" s="5">
        <v>43854</v>
      </c>
      <c r="C29" s="45">
        <v>2</v>
      </c>
      <c r="D29" s="54">
        <v>1.27</v>
      </c>
      <c r="E29" s="55">
        <v>1.5</v>
      </c>
      <c r="F29" s="89">
        <v>2</v>
      </c>
      <c r="G29" s="20">
        <f t="shared" si="2"/>
        <v>894521.21683130215</v>
      </c>
      <c r="H29" s="20">
        <f t="shared" si="3"/>
        <v>935478.64731995959</v>
      </c>
      <c r="I29" s="20">
        <f t="shared" si="4"/>
        <v>998132.94151763525</v>
      </c>
      <c r="J29" s="42">
        <f t="shared" si="11"/>
        <v>25850.723923455414</v>
      </c>
      <c r="K29" s="43">
        <f t="shared" si="12"/>
        <v>26855.846334544291</v>
      </c>
      <c r="L29" s="44">
        <f t="shared" si="13"/>
        <v>28249.045514650054</v>
      </c>
      <c r="M29" s="42">
        <f t="shared" si="14"/>
        <v>32830.419382788379</v>
      </c>
      <c r="N29" s="43">
        <f t="shared" si="15"/>
        <v>40283.769501816438</v>
      </c>
      <c r="O29" s="44">
        <f t="shared" si="16"/>
        <v>56498.091029300107</v>
      </c>
      <c r="P29" s="38"/>
      <c r="Q29" s="38"/>
      <c r="R29" s="38"/>
    </row>
    <row r="30" spans="1:18">
      <c r="A30" s="8">
        <v>22</v>
      </c>
      <c r="B30" s="5">
        <v>43886</v>
      </c>
      <c r="C30" s="45">
        <v>2</v>
      </c>
      <c r="D30" s="54">
        <v>1.27</v>
      </c>
      <c r="E30" s="55">
        <v>1.5</v>
      </c>
      <c r="F30" s="89">
        <v>2</v>
      </c>
      <c r="G30" s="20">
        <f t="shared" si="2"/>
        <v>928602.47519257478</v>
      </c>
      <c r="H30" s="20">
        <f t="shared" si="3"/>
        <v>977575.18644935777</v>
      </c>
      <c r="I30" s="20">
        <f t="shared" si="4"/>
        <v>1058020.9180086933</v>
      </c>
      <c r="J30" s="42">
        <f t="shared" si="11"/>
        <v>26835.636504939062</v>
      </c>
      <c r="K30" s="43">
        <f t="shared" si="12"/>
        <v>28064.359419598786</v>
      </c>
      <c r="L30" s="44">
        <f t="shared" si="13"/>
        <v>29943.988245529057</v>
      </c>
      <c r="M30" s="42">
        <f t="shared" si="14"/>
        <v>34081.258361272608</v>
      </c>
      <c r="N30" s="43">
        <f t="shared" si="15"/>
        <v>42096.539129398181</v>
      </c>
      <c r="O30" s="44">
        <f t="shared" si="16"/>
        <v>59887.976491058114</v>
      </c>
      <c r="P30" s="38"/>
      <c r="Q30" s="38"/>
      <c r="R30" s="38"/>
    </row>
    <row r="31" spans="1:18">
      <c r="A31" s="8">
        <v>23</v>
      </c>
      <c r="B31" s="5">
        <v>43892</v>
      </c>
      <c r="C31" s="45">
        <v>2</v>
      </c>
      <c r="D31" s="54">
        <v>-1</v>
      </c>
      <c r="E31" s="55">
        <v>-1</v>
      </c>
      <c r="F31" s="56">
        <v>-1</v>
      </c>
      <c r="G31" s="20">
        <f t="shared" si="2"/>
        <v>900744.40093679749</v>
      </c>
      <c r="H31" s="20">
        <f t="shared" si="3"/>
        <v>948247.930855877</v>
      </c>
      <c r="I31" s="20">
        <f t="shared" si="4"/>
        <v>1026280.2904684325</v>
      </c>
      <c r="J31" s="42">
        <f t="shared" si="11"/>
        <v>27858.074255777243</v>
      </c>
      <c r="K31" s="43">
        <f t="shared" si="12"/>
        <v>29327.255593480731</v>
      </c>
      <c r="L31" s="44">
        <f t="shared" si="13"/>
        <v>31740.627540260797</v>
      </c>
      <c r="M31" s="42">
        <f t="shared" si="14"/>
        <v>-27858.074255777243</v>
      </c>
      <c r="N31" s="43">
        <f t="shared" si="15"/>
        <v>-29327.255593480731</v>
      </c>
      <c r="O31" s="44">
        <f t="shared" si="16"/>
        <v>-31740.627540260797</v>
      </c>
      <c r="P31" s="38" t="s">
        <v>38</v>
      </c>
      <c r="Q31" s="38"/>
      <c r="R31" s="38"/>
    </row>
    <row r="32" spans="1:18">
      <c r="A32" s="8">
        <v>24</v>
      </c>
      <c r="B32" s="5">
        <v>43899</v>
      </c>
      <c r="C32" s="45">
        <v>2</v>
      </c>
      <c r="D32" s="54">
        <v>1.27</v>
      </c>
      <c r="E32" s="55">
        <v>1.5</v>
      </c>
      <c r="F32" s="89">
        <v>2</v>
      </c>
      <c r="G32" s="20">
        <f t="shared" si="2"/>
        <v>935062.76261248952</v>
      </c>
      <c r="H32" s="20">
        <f t="shared" si="3"/>
        <v>990919.08774439152</v>
      </c>
      <c r="I32" s="20">
        <f t="shared" si="4"/>
        <v>1087857.1078965385</v>
      </c>
      <c r="J32" s="42">
        <f t="shared" si="11"/>
        <v>27022.332028103923</v>
      </c>
      <c r="K32" s="43">
        <f t="shared" si="12"/>
        <v>28447.43792567631</v>
      </c>
      <c r="L32" s="44">
        <f t="shared" si="13"/>
        <v>30788.408714052974</v>
      </c>
      <c r="M32" s="42">
        <f t="shared" si="14"/>
        <v>34318.36167569198</v>
      </c>
      <c r="N32" s="43">
        <f t="shared" si="15"/>
        <v>42671.156888514466</v>
      </c>
      <c r="O32" s="44">
        <f t="shared" si="16"/>
        <v>61576.817428105947</v>
      </c>
      <c r="P32" s="38"/>
      <c r="Q32" s="38"/>
      <c r="R32" s="38"/>
    </row>
    <row r="33" spans="1:18">
      <c r="A33" s="8">
        <v>25</v>
      </c>
      <c r="B33" s="5">
        <v>43906</v>
      </c>
      <c r="C33" s="45">
        <v>2</v>
      </c>
      <c r="D33" s="54">
        <v>1.27</v>
      </c>
      <c r="E33" s="55">
        <v>1.5</v>
      </c>
      <c r="F33" s="56">
        <v>2</v>
      </c>
      <c r="G33" s="20">
        <f t="shared" si="2"/>
        <v>970688.6538680254</v>
      </c>
      <c r="H33" s="20">
        <f t="shared" si="3"/>
        <v>1035510.4466928891</v>
      </c>
      <c r="I33" s="20">
        <f t="shared" si="4"/>
        <v>1153128.5343703309</v>
      </c>
      <c r="J33" s="42">
        <f t="shared" si="11"/>
        <v>28051.882878374683</v>
      </c>
      <c r="K33" s="43">
        <f t="shared" si="12"/>
        <v>29727.572632331743</v>
      </c>
      <c r="L33" s="44">
        <f t="shared" si="13"/>
        <v>32635.713236896154</v>
      </c>
      <c r="M33" s="42">
        <f t="shared" si="14"/>
        <v>35625.891255535847</v>
      </c>
      <c r="N33" s="43">
        <f t="shared" si="15"/>
        <v>44591.358948497611</v>
      </c>
      <c r="O33" s="44">
        <f t="shared" si="16"/>
        <v>65271.426473792308</v>
      </c>
      <c r="P33" s="38" t="s">
        <v>44</v>
      </c>
      <c r="Q33" s="38"/>
      <c r="R33" s="38"/>
    </row>
    <row r="34" spans="1:18">
      <c r="A34" s="8">
        <v>26</v>
      </c>
      <c r="B34" s="5"/>
      <c r="C34" s="45"/>
      <c r="D34" s="54"/>
      <c r="E34" s="55"/>
      <c r="F34" s="68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2">
        <f t="shared" si="11"/>
        <v>29120.659616040761</v>
      </c>
      <c r="K34" s="43">
        <f t="shared" si="12"/>
        <v>31065.313400786672</v>
      </c>
      <c r="L34" s="44">
        <f t="shared" si="13"/>
        <v>34593.856031109928</v>
      </c>
      <c r="M34" s="42" t="str">
        <f t="shared" si="14"/>
        <v/>
      </c>
      <c r="N34" s="43" t="str">
        <f t="shared" si="15"/>
        <v/>
      </c>
      <c r="O34" s="44" t="str">
        <f t="shared" si="16"/>
        <v/>
      </c>
      <c r="P34" s="38"/>
      <c r="Q34" s="38"/>
      <c r="R34" s="38"/>
    </row>
    <row r="35" spans="1:18">
      <c r="A35" s="8">
        <v>27</v>
      </c>
      <c r="B35" s="5"/>
      <c r="C35" s="45"/>
      <c r="D35" s="54"/>
      <c r="E35" s="55"/>
      <c r="F35" s="68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2" t="str">
        <f t="shared" si="11"/>
        <v/>
      </c>
      <c r="K35" s="43" t="str">
        <f t="shared" si="12"/>
        <v/>
      </c>
      <c r="L35" s="44" t="str">
        <f t="shared" si="13"/>
        <v/>
      </c>
      <c r="M35" s="42" t="str">
        <f t="shared" si="14"/>
        <v/>
      </c>
      <c r="N35" s="43" t="str">
        <f t="shared" si="15"/>
        <v/>
      </c>
      <c r="O35" s="44" t="str">
        <f t="shared" si="16"/>
        <v/>
      </c>
      <c r="P35" s="38"/>
      <c r="Q35" s="38"/>
      <c r="R35" s="38"/>
    </row>
    <row r="36" spans="1:18">
      <c r="A36" s="8">
        <v>28</v>
      </c>
      <c r="B36" s="5"/>
      <c r="C36" s="45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2" t="str">
        <f t="shared" si="11"/>
        <v/>
      </c>
      <c r="K36" s="43" t="str">
        <f t="shared" si="12"/>
        <v/>
      </c>
      <c r="L36" s="44" t="str">
        <f t="shared" si="13"/>
        <v/>
      </c>
      <c r="M36" s="42" t="str">
        <f t="shared" si="14"/>
        <v/>
      </c>
      <c r="N36" s="43" t="str">
        <f t="shared" si="15"/>
        <v/>
      </c>
      <c r="O36" s="44" t="str">
        <f t="shared" si="16"/>
        <v/>
      </c>
      <c r="P36" s="38"/>
      <c r="Q36" s="38"/>
      <c r="R36" s="38"/>
    </row>
    <row r="37" spans="1:18">
      <c r="A37" s="8">
        <v>29</v>
      </c>
      <c r="B37" s="5"/>
      <c r="C37" s="45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2" t="str">
        <f t="shared" si="11"/>
        <v/>
      </c>
      <c r="K37" s="43" t="str">
        <f t="shared" si="12"/>
        <v/>
      </c>
      <c r="L37" s="44" t="str">
        <f t="shared" si="13"/>
        <v/>
      </c>
      <c r="M37" s="42" t="str">
        <f t="shared" si="14"/>
        <v/>
      </c>
      <c r="N37" s="43" t="str">
        <f t="shared" si="15"/>
        <v/>
      </c>
      <c r="O37" s="44" t="str">
        <f t="shared" si="16"/>
        <v/>
      </c>
      <c r="P37" s="38"/>
      <c r="Q37" s="38"/>
      <c r="R37" s="38"/>
    </row>
    <row r="38" spans="1:18">
      <c r="A38" s="8">
        <v>30</v>
      </c>
      <c r="B38" s="5"/>
      <c r="C38" s="45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2" t="str">
        <f t="shared" si="11"/>
        <v/>
      </c>
      <c r="K38" s="43" t="str">
        <f t="shared" si="12"/>
        <v/>
      </c>
      <c r="L38" s="44" t="str">
        <f t="shared" si="13"/>
        <v/>
      </c>
      <c r="M38" s="42" t="str">
        <f t="shared" si="14"/>
        <v/>
      </c>
      <c r="N38" s="43" t="str">
        <f t="shared" si="15"/>
        <v/>
      </c>
      <c r="O38" s="44" t="str">
        <f t="shared" si="16"/>
        <v/>
      </c>
      <c r="P38" s="38"/>
      <c r="Q38" s="38"/>
      <c r="R38" s="38"/>
    </row>
    <row r="39" spans="1:18">
      <c r="A39" s="8">
        <v>31</v>
      </c>
      <c r="B39" s="5"/>
      <c r="C39" s="45"/>
      <c r="D39" s="54"/>
      <c r="E39" s="57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2" t="str">
        <f t="shared" si="11"/>
        <v/>
      </c>
      <c r="K39" s="43" t="str">
        <f t="shared" si="12"/>
        <v/>
      </c>
      <c r="L39" s="44" t="str">
        <f t="shared" si="13"/>
        <v/>
      </c>
      <c r="M39" s="42" t="str">
        <f t="shared" si="14"/>
        <v/>
      </c>
      <c r="N39" s="43" t="str">
        <f t="shared" si="15"/>
        <v/>
      </c>
      <c r="O39" s="44" t="str">
        <f t="shared" si="16"/>
        <v/>
      </c>
      <c r="P39" s="38"/>
      <c r="Q39" s="38"/>
      <c r="R39" s="38"/>
    </row>
    <row r="40" spans="1:18">
      <c r="A40" s="8">
        <v>32</v>
      </c>
      <c r="B40" s="5"/>
      <c r="C40" s="45"/>
      <c r="D40" s="54"/>
      <c r="E40" s="57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2" t="str">
        <f t="shared" si="11"/>
        <v/>
      </c>
      <c r="K40" s="43" t="str">
        <f t="shared" si="12"/>
        <v/>
      </c>
      <c r="L40" s="44" t="str">
        <f t="shared" si="13"/>
        <v/>
      </c>
      <c r="M40" s="42" t="str">
        <f t="shared" si="14"/>
        <v/>
      </c>
      <c r="N40" s="43" t="str">
        <f t="shared" si="15"/>
        <v/>
      </c>
      <c r="O40" s="44" t="str">
        <f t="shared" si="16"/>
        <v/>
      </c>
      <c r="P40" s="38"/>
      <c r="Q40" s="38"/>
      <c r="R40" s="38"/>
    </row>
    <row r="41" spans="1:18">
      <c r="A41" s="8">
        <v>33</v>
      </c>
      <c r="B41" s="5"/>
      <c r="C41" s="45"/>
      <c r="D41" s="54"/>
      <c r="E41" s="57"/>
      <c r="F41" s="68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2" t="str">
        <f t="shared" si="11"/>
        <v/>
      </c>
      <c r="K41" s="43" t="str">
        <f t="shared" si="12"/>
        <v/>
      </c>
      <c r="L41" s="44" t="str">
        <f t="shared" si="13"/>
        <v/>
      </c>
      <c r="M41" s="42" t="str">
        <f t="shared" si="14"/>
        <v/>
      </c>
      <c r="N41" s="43" t="str">
        <f t="shared" si="15"/>
        <v/>
      </c>
      <c r="O41" s="44" t="str">
        <f t="shared" si="16"/>
        <v/>
      </c>
      <c r="P41" s="38"/>
      <c r="Q41" s="38"/>
      <c r="R41" s="38"/>
    </row>
    <row r="42" spans="1:18">
      <c r="A42" s="8">
        <v>34</v>
      </c>
      <c r="B42" s="5"/>
      <c r="C42" s="45"/>
      <c r="D42" s="54"/>
      <c r="E42" s="57"/>
      <c r="F42" s="68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2" t="str">
        <f t="shared" si="11"/>
        <v/>
      </c>
      <c r="K42" s="43" t="str">
        <f t="shared" si="12"/>
        <v/>
      </c>
      <c r="L42" s="44" t="str">
        <f t="shared" si="13"/>
        <v/>
      </c>
      <c r="M42" s="42" t="str">
        <f>IF(D42="","",J42*D42)</f>
        <v/>
      </c>
      <c r="N42" s="43" t="str">
        <f t="shared" si="15"/>
        <v/>
      </c>
      <c r="O42" s="44" t="str">
        <f t="shared" si="16"/>
        <v/>
      </c>
      <c r="P42" s="38"/>
      <c r="Q42" s="38"/>
      <c r="R42" s="38"/>
    </row>
    <row r="43" spans="1:18">
      <c r="A43" s="3">
        <v>35</v>
      </c>
      <c r="B43" s="5"/>
      <c r="C43" s="45"/>
      <c r="D43" s="54"/>
      <c r="E43" s="57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2" t="str">
        <f t="shared" si="11"/>
        <v/>
      </c>
      <c r="K43" s="43" t="str">
        <f t="shared" si="12"/>
        <v/>
      </c>
      <c r="L43" s="44" t="str">
        <f t="shared" si="13"/>
        <v/>
      </c>
      <c r="M43" s="42" t="str">
        <f t="shared" si="14"/>
        <v/>
      </c>
      <c r="N43" s="43" t="str">
        <f t="shared" si="15"/>
        <v/>
      </c>
      <c r="O43" s="44" t="str">
        <f t="shared" si="16"/>
        <v/>
      </c>
    </row>
    <row r="44" spans="1:18">
      <c r="A44" s="8">
        <v>36</v>
      </c>
      <c r="B44" s="5"/>
      <c r="C44" s="45"/>
      <c r="D44" s="54"/>
      <c r="E44" s="57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2" t="str">
        <f>IF(G43="","",G43*0.03)</f>
        <v/>
      </c>
      <c r="K44" s="43" t="str">
        <f t="shared" si="12"/>
        <v/>
      </c>
      <c r="L44" s="44" t="str">
        <f t="shared" si="13"/>
        <v/>
      </c>
      <c r="M44" s="42" t="str">
        <f>IF(D44="","",J44*D44)</f>
        <v/>
      </c>
      <c r="N44" s="43" t="str">
        <f t="shared" si="15"/>
        <v/>
      </c>
      <c r="O44" s="44" t="str">
        <f t="shared" si="16"/>
        <v/>
      </c>
    </row>
    <row r="45" spans="1:18">
      <c r="A45" s="8">
        <v>37</v>
      </c>
      <c r="B45" s="5"/>
      <c r="C45" s="45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2" t="str">
        <f t="shared" si="11"/>
        <v/>
      </c>
      <c r="K45" s="43" t="str">
        <f t="shared" si="12"/>
        <v/>
      </c>
      <c r="L45" s="44" t="str">
        <f t="shared" si="13"/>
        <v/>
      </c>
      <c r="M45" s="42" t="str">
        <f t="shared" si="14"/>
        <v/>
      </c>
      <c r="N45" s="43" t="str">
        <f t="shared" si="15"/>
        <v/>
      </c>
      <c r="O45" s="44" t="str">
        <f t="shared" si="16"/>
        <v/>
      </c>
    </row>
    <row r="46" spans="1:18">
      <c r="A46" s="8">
        <v>38</v>
      </c>
      <c r="B46" s="5"/>
      <c r="C46" s="45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2" t="str">
        <f t="shared" si="11"/>
        <v/>
      </c>
      <c r="K46" s="43" t="str">
        <f t="shared" si="12"/>
        <v/>
      </c>
      <c r="L46" s="44" t="str">
        <f t="shared" si="13"/>
        <v/>
      </c>
      <c r="M46" s="42" t="str">
        <f t="shared" si="14"/>
        <v/>
      </c>
      <c r="N46" s="43" t="str">
        <f t="shared" si="15"/>
        <v/>
      </c>
      <c r="O46" s="44" t="str">
        <f t="shared" si="16"/>
        <v/>
      </c>
    </row>
    <row r="47" spans="1:18">
      <c r="A47" s="8">
        <v>39</v>
      </c>
      <c r="B47" s="5"/>
      <c r="C47" s="45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2" t="str">
        <f t="shared" si="11"/>
        <v/>
      </c>
      <c r="K47" s="43" t="str">
        <f t="shared" si="12"/>
        <v/>
      </c>
      <c r="L47" s="44" t="str">
        <f t="shared" si="13"/>
        <v/>
      </c>
      <c r="M47" s="42" t="str">
        <f t="shared" si="14"/>
        <v/>
      </c>
      <c r="N47" s="43" t="str">
        <f t="shared" si="15"/>
        <v/>
      </c>
      <c r="O47" s="44" t="str">
        <f t="shared" si="16"/>
        <v/>
      </c>
    </row>
    <row r="48" spans="1:18">
      <c r="A48" s="8">
        <v>40</v>
      </c>
      <c r="B48" s="5"/>
      <c r="C48" s="45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2" t="str">
        <f t="shared" si="11"/>
        <v/>
      </c>
      <c r="K48" s="43" t="str">
        <f t="shared" si="12"/>
        <v/>
      </c>
      <c r="L48" s="44" t="str">
        <f t="shared" si="13"/>
        <v/>
      </c>
      <c r="M48" s="42" t="str">
        <f t="shared" si="14"/>
        <v/>
      </c>
      <c r="N48" s="43" t="str">
        <f t="shared" si="15"/>
        <v/>
      </c>
      <c r="O48" s="44" t="str">
        <f t="shared" si="16"/>
        <v/>
      </c>
    </row>
    <row r="49" spans="1:15">
      <c r="A49" s="8">
        <v>41</v>
      </c>
      <c r="B49" s="5"/>
      <c r="C49" s="45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2" t="str">
        <f t="shared" si="11"/>
        <v/>
      </c>
      <c r="K49" s="43" t="str">
        <f t="shared" si="12"/>
        <v/>
      </c>
      <c r="L49" s="44" t="str">
        <f t="shared" si="13"/>
        <v/>
      </c>
      <c r="M49" s="42" t="str">
        <f t="shared" si="14"/>
        <v/>
      </c>
      <c r="N49" s="43" t="str">
        <f t="shared" si="15"/>
        <v/>
      </c>
      <c r="O49" s="44" t="str">
        <f t="shared" si="16"/>
        <v/>
      </c>
    </row>
    <row r="50" spans="1:15">
      <c r="A50" s="8">
        <v>42</v>
      </c>
      <c r="B50" s="5"/>
      <c r="C50" s="45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2" t="str">
        <f t="shared" si="11"/>
        <v/>
      </c>
      <c r="K50" s="43" t="str">
        <f t="shared" si="12"/>
        <v/>
      </c>
      <c r="L50" s="44" t="str">
        <f t="shared" si="13"/>
        <v/>
      </c>
      <c r="M50" s="42" t="str">
        <f t="shared" si="14"/>
        <v/>
      </c>
      <c r="N50" s="43" t="str">
        <f t="shared" si="15"/>
        <v/>
      </c>
      <c r="O50" s="44" t="str">
        <f t="shared" si="16"/>
        <v/>
      </c>
    </row>
    <row r="51" spans="1:15">
      <c r="A51" s="8">
        <v>43</v>
      </c>
      <c r="B51" s="5"/>
      <c r="C51" s="45"/>
      <c r="D51" s="54"/>
      <c r="E51" s="55"/>
      <c r="F51" s="68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2" t="str">
        <f t="shared" si="11"/>
        <v/>
      </c>
      <c r="K51" s="43" t="str">
        <f t="shared" si="12"/>
        <v/>
      </c>
      <c r="L51" s="44" t="str">
        <f t="shared" si="13"/>
        <v/>
      </c>
      <c r="M51" s="42" t="str">
        <f t="shared" si="14"/>
        <v/>
      </c>
      <c r="N51" s="43" t="str">
        <f t="shared" si="15"/>
        <v/>
      </c>
      <c r="O51" s="44" t="str">
        <f t="shared" si="16"/>
        <v/>
      </c>
    </row>
    <row r="52" spans="1:15">
      <c r="A52" s="8">
        <v>44</v>
      </c>
      <c r="B52" s="5"/>
      <c r="C52" s="45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2" t="str">
        <f t="shared" si="11"/>
        <v/>
      </c>
      <c r="K52" s="43" t="str">
        <f t="shared" si="12"/>
        <v/>
      </c>
      <c r="L52" s="44" t="str">
        <f t="shared" si="13"/>
        <v/>
      </c>
      <c r="M52" s="42" t="str">
        <f t="shared" si="14"/>
        <v/>
      </c>
      <c r="N52" s="43" t="str">
        <f t="shared" si="15"/>
        <v/>
      </c>
      <c r="O52" s="44" t="str">
        <f t="shared" si="16"/>
        <v/>
      </c>
    </row>
    <row r="53" spans="1:15">
      <c r="A53" s="8">
        <v>45</v>
      </c>
      <c r="B53" s="5"/>
      <c r="C53" s="45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2" t="str">
        <f t="shared" si="11"/>
        <v/>
      </c>
      <c r="K53" s="43" t="str">
        <f t="shared" si="12"/>
        <v/>
      </c>
      <c r="L53" s="44" t="str">
        <f t="shared" si="13"/>
        <v/>
      </c>
      <c r="M53" s="42" t="str">
        <f t="shared" si="14"/>
        <v/>
      </c>
      <c r="N53" s="43" t="str">
        <f t="shared" si="15"/>
        <v/>
      </c>
      <c r="O53" s="44" t="str">
        <f t="shared" si="16"/>
        <v/>
      </c>
    </row>
    <row r="54" spans="1:15">
      <c r="A54" s="8">
        <v>46</v>
      </c>
      <c r="B54" s="5"/>
      <c r="C54" s="45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2" t="str">
        <f t="shared" si="11"/>
        <v/>
      </c>
      <c r="K54" s="43" t="str">
        <f t="shared" si="12"/>
        <v/>
      </c>
      <c r="L54" s="44" t="str">
        <f t="shared" si="13"/>
        <v/>
      </c>
      <c r="M54" s="42" t="str">
        <f t="shared" si="14"/>
        <v/>
      </c>
      <c r="N54" s="43" t="str">
        <f t="shared" si="15"/>
        <v/>
      </c>
      <c r="O54" s="44" t="str">
        <f t="shared" si="16"/>
        <v/>
      </c>
    </row>
    <row r="55" spans="1:15">
      <c r="A55" s="8">
        <v>47</v>
      </c>
      <c r="B55" s="5"/>
      <c r="C55" s="45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2" t="str">
        <f t="shared" si="11"/>
        <v/>
      </c>
      <c r="K55" s="43" t="str">
        <f t="shared" si="12"/>
        <v/>
      </c>
      <c r="L55" s="44" t="str">
        <f t="shared" si="13"/>
        <v/>
      </c>
      <c r="M55" s="42" t="str">
        <f t="shared" si="14"/>
        <v/>
      </c>
      <c r="N55" s="43" t="str">
        <f t="shared" si="15"/>
        <v/>
      </c>
      <c r="O55" s="44" t="str">
        <f t="shared" si="16"/>
        <v/>
      </c>
    </row>
    <row r="56" spans="1:15">
      <c r="A56" s="8">
        <v>48</v>
      </c>
      <c r="B56" s="5"/>
      <c r="C56" s="45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2" t="str">
        <f t="shared" si="11"/>
        <v/>
      </c>
      <c r="K56" s="43" t="str">
        <f t="shared" si="12"/>
        <v/>
      </c>
      <c r="L56" s="44" t="str">
        <f t="shared" si="13"/>
        <v/>
      </c>
      <c r="M56" s="42" t="str">
        <f t="shared" si="14"/>
        <v/>
      </c>
      <c r="N56" s="43" t="str">
        <f t="shared" si="15"/>
        <v/>
      </c>
      <c r="O56" s="44" t="str">
        <f t="shared" si="16"/>
        <v/>
      </c>
    </row>
    <row r="57" spans="1:15">
      <c r="A57" s="8">
        <v>49</v>
      </c>
      <c r="B57" s="5"/>
      <c r="C57" s="45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2" t="str">
        <f t="shared" si="11"/>
        <v/>
      </c>
      <c r="K57" s="43" t="str">
        <f t="shared" si="12"/>
        <v/>
      </c>
      <c r="L57" s="44" t="str">
        <f t="shared" si="13"/>
        <v/>
      </c>
      <c r="M57" s="42" t="str">
        <f t="shared" si="14"/>
        <v/>
      </c>
      <c r="N57" s="43" t="str">
        <f t="shared" si="15"/>
        <v/>
      </c>
      <c r="O57" s="44" t="str">
        <f t="shared" si="16"/>
        <v/>
      </c>
    </row>
    <row r="58" spans="1:15">
      <c r="A58" s="8">
        <v>50</v>
      </c>
      <c r="B58" s="79"/>
      <c r="C58" s="80"/>
      <c r="D58" s="81"/>
      <c r="E58" s="82"/>
      <c r="F58" s="83"/>
      <c r="G58" s="84" t="str">
        <f t="shared" si="18"/>
        <v/>
      </c>
      <c r="H58" s="84" t="str">
        <f t="shared" si="19"/>
        <v/>
      </c>
      <c r="I58" s="84" t="str">
        <f t="shared" si="20"/>
        <v/>
      </c>
      <c r="J58" s="85" t="str">
        <f t="shared" si="11"/>
        <v/>
      </c>
      <c r="K58" s="86" t="str">
        <f t="shared" si="12"/>
        <v/>
      </c>
      <c r="L58" s="87" t="str">
        <f t="shared" si="13"/>
        <v/>
      </c>
      <c r="M58" s="85" t="str">
        <f t="shared" si="14"/>
        <v/>
      </c>
      <c r="N58" s="86" t="str">
        <f t="shared" si="15"/>
        <v/>
      </c>
      <c r="O58" s="87" t="str">
        <f t="shared" si="16"/>
        <v/>
      </c>
    </row>
    <row r="59" spans="1:15" ht="19" thickBot="1">
      <c r="A59" s="8"/>
      <c r="B59" s="92" t="s">
        <v>5</v>
      </c>
      <c r="C59" s="93"/>
      <c r="D59" s="6">
        <f>COUNTIF(D9:D58,1.27)</f>
        <v>21</v>
      </c>
      <c r="E59" s="6">
        <f>COUNTIF(E9:E58,1.5)</f>
        <v>20</v>
      </c>
      <c r="F59" s="7">
        <f>COUNTIF(F9:F58,2)</f>
        <v>18</v>
      </c>
      <c r="G59" s="69">
        <f>M59+G8</f>
        <v>970688.6538680254</v>
      </c>
      <c r="H59" s="70">
        <f>N59+H8</f>
        <v>1035510.4466928891</v>
      </c>
      <c r="I59" s="71">
        <f>O59+I8</f>
        <v>1153128.5343703306</v>
      </c>
      <c r="J59" s="72" t="s">
        <v>32</v>
      </c>
      <c r="K59" s="73">
        <f>B58-B9</f>
        <v>-43342</v>
      </c>
      <c r="L59" s="74" t="s">
        <v>33</v>
      </c>
      <c r="M59" s="75">
        <f>SUM(M9:M58)</f>
        <v>470688.6538680254</v>
      </c>
      <c r="N59" s="76">
        <f>SUM(N9:N58)</f>
        <v>535510.44669288909</v>
      </c>
      <c r="O59" s="77">
        <f>SUM(O9:O58)</f>
        <v>653128.53437033074</v>
      </c>
    </row>
    <row r="60" spans="1:15" ht="19" thickBot="1">
      <c r="A60" s="8"/>
      <c r="B60" s="92" t="s">
        <v>6</v>
      </c>
      <c r="C60" s="93"/>
      <c r="D60" s="6">
        <f>COUNTIF(D9:D58,-1)</f>
        <v>4</v>
      </c>
      <c r="E60" s="6">
        <f>COUNTIF(E9:E58,-1)</f>
        <v>5</v>
      </c>
      <c r="F60" s="7">
        <f>COUNTIF(F9:F58,-1)</f>
        <v>7</v>
      </c>
      <c r="G60" s="90" t="s">
        <v>31</v>
      </c>
      <c r="H60" s="91"/>
      <c r="I60" s="97"/>
      <c r="J60" s="90" t="s">
        <v>34</v>
      </c>
      <c r="K60" s="91"/>
      <c r="L60" s="97"/>
      <c r="M60" s="8"/>
      <c r="N60" s="3"/>
      <c r="O60" s="4"/>
    </row>
    <row r="61" spans="1:15" ht="19" thickBot="1">
      <c r="A61" s="8"/>
      <c r="B61" s="92" t="s">
        <v>36</v>
      </c>
      <c r="C61" s="93"/>
      <c r="D61" s="6">
        <f>COUNTIF(D9:D58,0)</f>
        <v>0</v>
      </c>
      <c r="E61" s="6">
        <f>COUNTIF(E9:E58,0)</f>
        <v>0</v>
      </c>
      <c r="F61" s="6">
        <f>COUNTIF(F9:F58,0)</f>
        <v>0</v>
      </c>
      <c r="G61" s="64">
        <f>G59/G8</f>
        <v>1.9413773077360508</v>
      </c>
      <c r="H61" s="65">
        <f t="shared" ref="H61" si="21">H59/H8</f>
        <v>2.0710208933857781</v>
      </c>
      <c r="I61" s="66">
        <f>I59/I8</f>
        <v>2.3062570687406612</v>
      </c>
      <c r="J61" s="59">
        <f>(G61-100%)*30/K59</f>
        <v>-6.5159243302296904E-4</v>
      </c>
      <c r="K61" s="59">
        <f>(H61-100%)*30/K59</f>
        <v>-7.4132773756571788E-4</v>
      </c>
      <c r="L61" s="60">
        <f>(I61-100%)*30/K59</f>
        <v>-9.0415098662313318E-4</v>
      </c>
      <c r="M61" s="9"/>
      <c r="N61" s="2"/>
      <c r="O61" s="10"/>
    </row>
    <row r="62" spans="1:15" ht="19" thickBot="1">
      <c r="A62" s="3"/>
      <c r="B62" s="90" t="s">
        <v>4</v>
      </c>
      <c r="C62" s="91"/>
      <c r="D62" s="67">
        <f t="shared" ref="D62:E62" si="22">D59/(D59+D60+D61)</f>
        <v>0.84</v>
      </c>
      <c r="E62" s="62">
        <f t="shared" si="22"/>
        <v>0.8</v>
      </c>
      <c r="F62" s="63">
        <f>F59/(F59+F60+F61)</f>
        <v>0.72</v>
      </c>
    </row>
    <row r="64" spans="1:15">
      <c r="D64" s="61"/>
      <c r="E64" s="61"/>
      <c r="F64" s="61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="80" zoomScaleNormal="80" workbookViewId="0">
      <selection activeCell="AA5" sqref="AA5"/>
    </sheetView>
  </sheetViews>
  <sheetFormatPr baseColWidth="10" defaultColWidth="8.1640625" defaultRowHeight="15"/>
  <cols>
    <col min="1" max="1" width="6.6640625" style="50" customWidth="1"/>
    <col min="2" max="2" width="7.1640625" style="49" customWidth="1"/>
    <col min="3" max="256" width="8.1640625" style="49"/>
    <col min="257" max="257" width="6.6640625" style="49" customWidth="1"/>
    <col min="258" max="258" width="7.1640625" style="49" customWidth="1"/>
    <col min="259" max="512" width="8.1640625" style="49"/>
    <col min="513" max="513" width="6.6640625" style="49" customWidth="1"/>
    <col min="514" max="514" width="7.1640625" style="49" customWidth="1"/>
    <col min="515" max="768" width="8.1640625" style="49"/>
    <col min="769" max="769" width="6.6640625" style="49" customWidth="1"/>
    <col min="770" max="770" width="7.1640625" style="49" customWidth="1"/>
    <col min="771" max="1024" width="8.1640625" style="49"/>
    <col min="1025" max="1025" width="6.6640625" style="49" customWidth="1"/>
    <col min="1026" max="1026" width="7.1640625" style="49" customWidth="1"/>
    <col min="1027" max="1280" width="8.1640625" style="49"/>
    <col min="1281" max="1281" width="6.6640625" style="49" customWidth="1"/>
    <col min="1282" max="1282" width="7.1640625" style="49" customWidth="1"/>
    <col min="1283" max="1536" width="8.1640625" style="49"/>
    <col min="1537" max="1537" width="6.6640625" style="49" customWidth="1"/>
    <col min="1538" max="1538" width="7.1640625" style="49" customWidth="1"/>
    <col min="1539" max="1792" width="8.1640625" style="49"/>
    <col min="1793" max="1793" width="6.6640625" style="49" customWidth="1"/>
    <col min="1794" max="1794" width="7.1640625" style="49" customWidth="1"/>
    <col min="1795" max="2048" width="8.1640625" style="49"/>
    <col min="2049" max="2049" width="6.6640625" style="49" customWidth="1"/>
    <col min="2050" max="2050" width="7.1640625" style="49" customWidth="1"/>
    <col min="2051" max="2304" width="8.1640625" style="49"/>
    <col min="2305" max="2305" width="6.6640625" style="49" customWidth="1"/>
    <col min="2306" max="2306" width="7.1640625" style="49" customWidth="1"/>
    <col min="2307" max="2560" width="8.1640625" style="49"/>
    <col min="2561" max="2561" width="6.6640625" style="49" customWidth="1"/>
    <col min="2562" max="2562" width="7.1640625" style="49" customWidth="1"/>
    <col min="2563" max="2816" width="8.1640625" style="49"/>
    <col min="2817" max="2817" width="6.6640625" style="49" customWidth="1"/>
    <col min="2818" max="2818" width="7.1640625" style="49" customWidth="1"/>
    <col min="2819" max="3072" width="8.1640625" style="49"/>
    <col min="3073" max="3073" width="6.6640625" style="49" customWidth="1"/>
    <col min="3074" max="3074" width="7.1640625" style="49" customWidth="1"/>
    <col min="3075" max="3328" width="8.1640625" style="49"/>
    <col min="3329" max="3329" width="6.6640625" style="49" customWidth="1"/>
    <col min="3330" max="3330" width="7.1640625" style="49" customWidth="1"/>
    <col min="3331" max="3584" width="8.1640625" style="49"/>
    <col min="3585" max="3585" width="6.6640625" style="49" customWidth="1"/>
    <col min="3586" max="3586" width="7.1640625" style="49" customWidth="1"/>
    <col min="3587" max="3840" width="8.1640625" style="49"/>
    <col min="3841" max="3841" width="6.6640625" style="49" customWidth="1"/>
    <col min="3842" max="3842" width="7.1640625" style="49" customWidth="1"/>
    <col min="3843" max="4096" width="8.1640625" style="49"/>
    <col min="4097" max="4097" width="6.6640625" style="49" customWidth="1"/>
    <col min="4098" max="4098" width="7.1640625" style="49" customWidth="1"/>
    <col min="4099" max="4352" width="8.1640625" style="49"/>
    <col min="4353" max="4353" width="6.6640625" style="49" customWidth="1"/>
    <col min="4354" max="4354" width="7.1640625" style="49" customWidth="1"/>
    <col min="4355" max="4608" width="8.1640625" style="49"/>
    <col min="4609" max="4609" width="6.6640625" style="49" customWidth="1"/>
    <col min="4610" max="4610" width="7.1640625" style="49" customWidth="1"/>
    <col min="4611" max="4864" width="8.1640625" style="49"/>
    <col min="4865" max="4865" width="6.6640625" style="49" customWidth="1"/>
    <col min="4866" max="4866" width="7.1640625" style="49" customWidth="1"/>
    <col min="4867" max="5120" width="8.1640625" style="49"/>
    <col min="5121" max="5121" width="6.6640625" style="49" customWidth="1"/>
    <col min="5122" max="5122" width="7.1640625" style="49" customWidth="1"/>
    <col min="5123" max="5376" width="8.1640625" style="49"/>
    <col min="5377" max="5377" width="6.6640625" style="49" customWidth="1"/>
    <col min="5378" max="5378" width="7.1640625" style="49" customWidth="1"/>
    <col min="5379" max="5632" width="8.1640625" style="49"/>
    <col min="5633" max="5633" width="6.6640625" style="49" customWidth="1"/>
    <col min="5634" max="5634" width="7.1640625" style="49" customWidth="1"/>
    <col min="5635" max="5888" width="8.1640625" style="49"/>
    <col min="5889" max="5889" width="6.6640625" style="49" customWidth="1"/>
    <col min="5890" max="5890" width="7.1640625" style="49" customWidth="1"/>
    <col min="5891" max="6144" width="8.1640625" style="49"/>
    <col min="6145" max="6145" width="6.6640625" style="49" customWidth="1"/>
    <col min="6146" max="6146" width="7.1640625" style="49" customWidth="1"/>
    <col min="6147" max="6400" width="8.1640625" style="49"/>
    <col min="6401" max="6401" width="6.6640625" style="49" customWidth="1"/>
    <col min="6402" max="6402" width="7.1640625" style="49" customWidth="1"/>
    <col min="6403" max="6656" width="8.1640625" style="49"/>
    <col min="6657" max="6657" width="6.6640625" style="49" customWidth="1"/>
    <col min="6658" max="6658" width="7.1640625" style="49" customWidth="1"/>
    <col min="6659" max="6912" width="8.1640625" style="49"/>
    <col min="6913" max="6913" width="6.6640625" style="49" customWidth="1"/>
    <col min="6914" max="6914" width="7.1640625" style="49" customWidth="1"/>
    <col min="6915" max="7168" width="8.1640625" style="49"/>
    <col min="7169" max="7169" width="6.6640625" style="49" customWidth="1"/>
    <col min="7170" max="7170" width="7.1640625" style="49" customWidth="1"/>
    <col min="7171" max="7424" width="8.1640625" style="49"/>
    <col min="7425" max="7425" width="6.6640625" style="49" customWidth="1"/>
    <col min="7426" max="7426" width="7.1640625" style="49" customWidth="1"/>
    <col min="7427" max="7680" width="8.1640625" style="49"/>
    <col min="7681" max="7681" width="6.6640625" style="49" customWidth="1"/>
    <col min="7682" max="7682" width="7.1640625" style="49" customWidth="1"/>
    <col min="7683" max="7936" width="8.1640625" style="49"/>
    <col min="7937" max="7937" width="6.6640625" style="49" customWidth="1"/>
    <col min="7938" max="7938" width="7.1640625" style="49" customWidth="1"/>
    <col min="7939" max="8192" width="8.1640625" style="49"/>
    <col min="8193" max="8193" width="6.6640625" style="49" customWidth="1"/>
    <col min="8194" max="8194" width="7.1640625" style="49" customWidth="1"/>
    <col min="8195" max="8448" width="8.1640625" style="49"/>
    <col min="8449" max="8449" width="6.6640625" style="49" customWidth="1"/>
    <col min="8450" max="8450" width="7.1640625" style="49" customWidth="1"/>
    <col min="8451" max="8704" width="8.1640625" style="49"/>
    <col min="8705" max="8705" width="6.6640625" style="49" customWidth="1"/>
    <col min="8706" max="8706" width="7.1640625" style="49" customWidth="1"/>
    <col min="8707" max="8960" width="8.1640625" style="49"/>
    <col min="8961" max="8961" width="6.6640625" style="49" customWidth="1"/>
    <col min="8962" max="8962" width="7.1640625" style="49" customWidth="1"/>
    <col min="8963" max="9216" width="8.1640625" style="49"/>
    <col min="9217" max="9217" width="6.6640625" style="49" customWidth="1"/>
    <col min="9218" max="9218" width="7.1640625" style="49" customWidth="1"/>
    <col min="9219" max="9472" width="8.1640625" style="49"/>
    <col min="9473" max="9473" width="6.6640625" style="49" customWidth="1"/>
    <col min="9474" max="9474" width="7.1640625" style="49" customWidth="1"/>
    <col min="9475" max="9728" width="8.1640625" style="49"/>
    <col min="9729" max="9729" width="6.6640625" style="49" customWidth="1"/>
    <col min="9730" max="9730" width="7.1640625" style="49" customWidth="1"/>
    <col min="9731" max="9984" width="8.1640625" style="49"/>
    <col min="9985" max="9985" width="6.6640625" style="49" customWidth="1"/>
    <col min="9986" max="9986" width="7.1640625" style="49" customWidth="1"/>
    <col min="9987" max="10240" width="8.1640625" style="49"/>
    <col min="10241" max="10241" width="6.6640625" style="49" customWidth="1"/>
    <col min="10242" max="10242" width="7.1640625" style="49" customWidth="1"/>
    <col min="10243" max="10496" width="8.1640625" style="49"/>
    <col min="10497" max="10497" width="6.6640625" style="49" customWidth="1"/>
    <col min="10498" max="10498" width="7.1640625" style="49" customWidth="1"/>
    <col min="10499" max="10752" width="8.1640625" style="49"/>
    <col min="10753" max="10753" width="6.6640625" style="49" customWidth="1"/>
    <col min="10754" max="10754" width="7.1640625" style="49" customWidth="1"/>
    <col min="10755" max="11008" width="8.1640625" style="49"/>
    <col min="11009" max="11009" width="6.6640625" style="49" customWidth="1"/>
    <col min="11010" max="11010" width="7.1640625" style="49" customWidth="1"/>
    <col min="11011" max="11264" width="8.1640625" style="49"/>
    <col min="11265" max="11265" width="6.6640625" style="49" customWidth="1"/>
    <col min="11266" max="11266" width="7.1640625" style="49" customWidth="1"/>
    <col min="11267" max="11520" width="8.1640625" style="49"/>
    <col min="11521" max="11521" width="6.6640625" style="49" customWidth="1"/>
    <col min="11522" max="11522" width="7.1640625" style="49" customWidth="1"/>
    <col min="11523" max="11776" width="8.1640625" style="49"/>
    <col min="11777" max="11777" width="6.6640625" style="49" customWidth="1"/>
    <col min="11778" max="11778" width="7.1640625" style="49" customWidth="1"/>
    <col min="11779" max="12032" width="8.1640625" style="49"/>
    <col min="12033" max="12033" width="6.6640625" style="49" customWidth="1"/>
    <col min="12034" max="12034" width="7.1640625" style="49" customWidth="1"/>
    <col min="12035" max="12288" width="8.1640625" style="49"/>
    <col min="12289" max="12289" width="6.6640625" style="49" customWidth="1"/>
    <col min="12290" max="12290" width="7.1640625" style="49" customWidth="1"/>
    <col min="12291" max="12544" width="8.1640625" style="49"/>
    <col min="12545" max="12545" width="6.6640625" style="49" customWidth="1"/>
    <col min="12546" max="12546" width="7.1640625" style="49" customWidth="1"/>
    <col min="12547" max="12800" width="8.1640625" style="49"/>
    <col min="12801" max="12801" width="6.6640625" style="49" customWidth="1"/>
    <col min="12802" max="12802" width="7.1640625" style="49" customWidth="1"/>
    <col min="12803" max="13056" width="8.1640625" style="49"/>
    <col min="13057" max="13057" width="6.6640625" style="49" customWidth="1"/>
    <col min="13058" max="13058" width="7.1640625" style="49" customWidth="1"/>
    <col min="13059" max="13312" width="8.1640625" style="49"/>
    <col min="13313" max="13313" width="6.6640625" style="49" customWidth="1"/>
    <col min="13314" max="13314" width="7.1640625" style="49" customWidth="1"/>
    <col min="13315" max="13568" width="8.1640625" style="49"/>
    <col min="13569" max="13569" width="6.6640625" style="49" customWidth="1"/>
    <col min="13570" max="13570" width="7.1640625" style="49" customWidth="1"/>
    <col min="13571" max="13824" width="8.1640625" style="49"/>
    <col min="13825" max="13825" width="6.6640625" style="49" customWidth="1"/>
    <col min="13826" max="13826" width="7.1640625" style="49" customWidth="1"/>
    <col min="13827" max="14080" width="8.1640625" style="49"/>
    <col min="14081" max="14081" width="6.6640625" style="49" customWidth="1"/>
    <col min="14082" max="14082" width="7.1640625" style="49" customWidth="1"/>
    <col min="14083" max="14336" width="8.1640625" style="49"/>
    <col min="14337" max="14337" width="6.6640625" style="49" customWidth="1"/>
    <col min="14338" max="14338" width="7.1640625" style="49" customWidth="1"/>
    <col min="14339" max="14592" width="8.1640625" style="49"/>
    <col min="14593" max="14593" width="6.6640625" style="49" customWidth="1"/>
    <col min="14594" max="14594" width="7.1640625" style="49" customWidth="1"/>
    <col min="14595" max="14848" width="8.1640625" style="49"/>
    <col min="14849" max="14849" width="6.6640625" style="49" customWidth="1"/>
    <col min="14850" max="14850" width="7.1640625" style="49" customWidth="1"/>
    <col min="14851" max="15104" width="8.1640625" style="49"/>
    <col min="15105" max="15105" width="6.6640625" style="49" customWidth="1"/>
    <col min="15106" max="15106" width="7.1640625" style="49" customWidth="1"/>
    <col min="15107" max="15360" width="8.1640625" style="49"/>
    <col min="15361" max="15361" width="6.6640625" style="49" customWidth="1"/>
    <col min="15362" max="15362" width="7.1640625" style="49" customWidth="1"/>
    <col min="15363" max="15616" width="8.1640625" style="49"/>
    <col min="15617" max="15617" width="6.6640625" style="49" customWidth="1"/>
    <col min="15618" max="15618" width="7.1640625" style="49" customWidth="1"/>
    <col min="15619" max="15872" width="8.1640625" style="49"/>
    <col min="15873" max="15873" width="6.6640625" style="49" customWidth="1"/>
    <col min="15874" max="15874" width="7.1640625" style="49" customWidth="1"/>
    <col min="15875" max="16128" width="8.1640625" style="49"/>
    <col min="16129" max="16129" width="6.6640625" style="49" customWidth="1"/>
    <col min="16130" max="16130" width="7.1640625" style="49" customWidth="1"/>
    <col min="16131" max="16384" width="8.16406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baseColWidth="10" defaultColWidth="8.1640625" defaultRowHeight="14"/>
  <cols>
    <col min="1" max="16384" width="8.1640625" style="49"/>
  </cols>
  <sheetData>
    <row r="1" spans="1:10">
      <c r="A1" s="49" t="s">
        <v>27</v>
      </c>
    </row>
    <row r="2" spans="1:10">
      <c r="A2" s="98"/>
      <c r="B2" s="99"/>
      <c r="C2" s="99"/>
      <c r="D2" s="99"/>
      <c r="E2" s="99"/>
      <c r="F2" s="99"/>
      <c r="G2" s="99"/>
      <c r="H2" s="99"/>
      <c r="I2" s="99"/>
      <c r="J2" s="99"/>
    </row>
    <row r="3" spans="1:10">
      <c r="A3" s="99"/>
      <c r="B3" s="99"/>
      <c r="C3" s="99"/>
      <c r="D3" s="99"/>
      <c r="E3" s="99"/>
      <c r="F3" s="99"/>
      <c r="G3" s="99"/>
      <c r="H3" s="99"/>
      <c r="I3" s="99"/>
      <c r="J3" s="99"/>
    </row>
    <row r="4" spans="1:10">
      <c r="A4" s="99"/>
      <c r="B4" s="99"/>
      <c r="C4" s="99"/>
      <c r="D4" s="99"/>
      <c r="E4" s="99"/>
      <c r="F4" s="99"/>
      <c r="G4" s="99"/>
      <c r="H4" s="99"/>
      <c r="I4" s="99"/>
      <c r="J4" s="99"/>
    </row>
    <row r="5" spans="1:10">
      <c r="A5" s="99"/>
      <c r="B5" s="99"/>
      <c r="C5" s="99"/>
      <c r="D5" s="99"/>
      <c r="E5" s="99"/>
      <c r="F5" s="99"/>
      <c r="G5" s="99"/>
      <c r="H5" s="99"/>
      <c r="I5" s="99"/>
      <c r="J5" s="99"/>
    </row>
    <row r="6" spans="1:10">
      <c r="A6" s="99"/>
      <c r="B6" s="99"/>
      <c r="C6" s="99"/>
      <c r="D6" s="99"/>
      <c r="E6" s="99"/>
      <c r="F6" s="99"/>
      <c r="G6" s="99"/>
      <c r="H6" s="99"/>
      <c r="I6" s="99"/>
      <c r="J6" s="99"/>
    </row>
    <row r="7" spans="1:10">
      <c r="A7" s="99"/>
      <c r="B7" s="99"/>
      <c r="C7" s="99"/>
      <c r="D7" s="99"/>
      <c r="E7" s="99"/>
      <c r="F7" s="99"/>
      <c r="G7" s="99"/>
      <c r="H7" s="99"/>
      <c r="I7" s="99"/>
      <c r="J7" s="99"/>
    </row>
    <row r="8" spans="1:10">
      <c r="A8" s="99"/>
      <c r="B8" s="99"/>
      <c r="C8" s="99"/>
      <c r="D8" s="99"/>
      <c r="E8" s="99"/>
      <c r="F8" s="99"/>
      <c r="G8" s="99"/>
      <c r="H8" s="99"/>
      <c r="I8" s="99"/>
      <c r="J8" s="99"/>
    </row>
    <row r="9" spans="1:10">
      <c r="A9" s="99"/>
      <c r="B9" s="99"/>
      <c r="C9" s="99"/>
      <c r="D9" s="99"/>
      <c r="E9" s="99"/>
      <c r="F9" s="99"/>
      <c r="G9" s="99"/>
      <c r="H9" s="99"/>
      <c r="I9" s="99"/>
      <c r="J9" s="99"/>
    </row>
    <row r="11" spans="1:10">
      <c r="A11" s="49" t="s">
        <v>28</v>
      </c>
    </row>
    <row r="12" spans="1:10">
      <c r="A12" s="100"/>
      <c r="B12" s="101"/>
      <c r="C12" s="101"/>
      <c r="D12" s="101"/>
      <c r="E12" s="101"/>
      <c r="F12" s="101"/>
      <c r="G12" s="101"/>
      <c r="H12" s="101"/>
      <c r="I12" s="101"/>
      <c r="J12" s="101"/>
    </row>
    <row r="13" spans="1:10">
      <c r="A13" s="101"/>
      <c r="B13" s="101"/>
      <c r="C13" s="101"/>
      <c r="D13" s="101"/>
      <c r="E13" s="101"/>
      <c r="F13" s="101"/>
      <c r="G13" s="101"/>
      <c r="H13" s="101"/>
      <c r="I13" s="101"/>
      <c r="J13" s="101"/>
    </row>
    <row r="14" spans="1:10">
      <c r="A14" s="101"/>
      <c r="B14" s="101"/>
      <c r="C14" s="101"/>
      <c r="D14" s="101"/>
      <c r="E14" s="101"/>
      <c r="F14" s="101"/>
      <c r="G14" s="101"/>
      <c r="H14" s="101"/>
      <c r="I14" s="101"/>
      <c r="J14" s="101"/>
    </row>
    <row r="15" spans="1:10">
      <c r="A15" s="101"/>
      <c r="B15" s="101"/>
      <c r="C15" s="101"/>
      <c r="D15" s="101"/>
      <c r="E15" s="101"/>
      <c r="F15" s="101"/>
      <c r="G15" s="101"/>
      <c r="H15" s="101"/>
      <c r="I15" s="101"/>
      <c r="J15" s="101"/>
    </row>
    <row r="16" spans="1:10">
      <c r="A16" s="101"/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>
      <c r="A17" s="101"/>
      <c r="B17" s="101"/>
      <c r="C17" s="101"/>
      <c r="D17" s="101"/>
      <c r="E17" s="101"/>
      <c r="F17" s="101"/>
      <c r="G17" s="101"/>
      <c r="H17" s="101"/>
      <c r="I17" s="101"/>
      <c r="J17" s="101"/>
    </row>
    <row r="18" spans="1:10">
      <c r="A18" s="101"/>
      <c r="B18" s="101"/>
      <c r="C18" s="101"/>
      <c r="D18" s="101"/>
      <c r="E18" s="101"/>
      <c r="F18" s="101"/>
      <c r="G18" s="101"/>
      <c r="H18" s="101"/>
      <c r="I18" s="101"/>
      <c r="J18" s="101"/>
    </row>
    <row r="19" spans="1:10">
      <c r="A19" s="101"/>
      <c r="B19" s="101"/>
      <c r="C19" s="101"/>
      <c r="D19" s="101"/>
      <c r="E19" s="101"/>
      <c r="F19" s="101"/>
      <c r="G19" s="101"/>
      <c r="H19" s="101"/>
      <c r="I19" s="101"/>
      <c r="J19" s="101"/>
    </row>
    <row r="21" spans="1:10">
      <c r="A21" s="49" t="s">
        <v>29</v>
      </c>
    </row>
    <row r="22" spans="1:10">
      <c r="A22" s="100"/>
      <c r="B22" s="100"/>
      <c r="C22" s="100"/>
      <c r="D22" s="100"/>
      <c r="E22" s="100"/>
      <c r="F22" s="100"/>
      <c r="G22" s="100"/>
      <c r="H22" s="100"/>
      <c r="I22" s="100"/>
      <c r="J22" s="100"/>
    </row>
    <row r="23" spans="1:10">
      <c r="A23" s="100"/>
      <c r="B23" s="100"/>
      <c r="C23" s="100"/>
      <c r="D23" s="100"/>
      <c r="E23" s="100"/>
      <c r="F23" s="100"/>
      <c r="G23" s="100"/>
      <c r="H23" s="100"/>
      <c r="I23" s="100"/>
      <c r="J23" s="100"/>
    </row>
    <row r="24" spans="1:10">
      <c r="A24" s="100"/>
      <c r="B24" s="100"/>
      <c r="C24" s="100"/>
      <c r="D24" s="100"/>
      <c r="E24" s="100"/>
      <c r="F24" s="100"/>
      <c r="G24" s="100"/>
      <c r="H24" s="100"/>
      <c r="I24" s="100"/>
      <c r="J24" s="100"/>
    </row>
    <row r="25" spans="1:10">
      <c r="A25" s="100"/>
      <c r="B25" s="100"/>
      <c r="C25" s="100"/>
      <c r="D25" s="100"/>
      <c r="E25" s="100"/>
      <c r="F25" s="100"/>
      <c r="G25" s="100"/>
      <c r="H25" s="100"/>
      <c r="I25" s="100"/>
      <c r="J25" s="100"/>
    </row>
    <row r="26" spans="1:10">
      <c r="A26" s="100"/>
      <c r="B26" s="100"/>
      <c r="C26" s="100"/>
      <c r="D26" s="100"/>
      <c r="E26" s="100"/>
      <c r="F26" s="100"/>
      <c r="G26" s="100"/>
      <c r="H26" s="100"/>
      <c r="I26" s="100"/>
      <c r="J26" s="100"/>
    </row>
    <row r="27" spans="1:10">
      <c r="A27" s="100"/>
      <c r="B27" s="100"/>
      <c r="C27" s="100"/>
      <c r="D27" s="100"/>
      <c r="E27" s="100"/>
      <c r="F27" s="100"/>
      <c r="G27" s="100"/>
      <c r="H27" s="100"/>
      <c r="I27" s="100"/>
      <c r="J27" s="100"/>
    </row>
    <row r="28" spans="1:10">
      <c r="A28" s="100"/>
      <c r="B28" s="100"/>
      <c r="C28" s="100"/>
      <c r="D28" s="100"/>
      <c r="E28" s="100"/>
      <c r="F28" s="100"/>
      <c r="G28" s="100"/>
      <c r="H28" s="100"/>
      <c r="I28" s="100"/>
      <c r="J28" s="100"/>
    </row>
    <row r="29" spans="1:10">
      <c r="A29" s="100"/>
      <c r="B29" s="100"/>
      <c r="C29" s="100"/>
      <c r="D29" s="100"/>
      <c r="E29" s="100"/>
      <c r="F29" s="100"/>
      <c r="G29" s="100"/>
      <c r="H29" s="100"/>
      <c r="I29" s="100"/>
      <c r="J29" s="10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baseColWidth="10" defaultColWidth="8.83203125" defaultRowHeight="18"/>
  <cols>
    <col min="1" max="1" width="14" customWidth="1"/>
    <col min="2" max="2" width="13.1640625" customWidth="1"/>
    <col min="4" max="4" width="14.6640625" customWidth="1"/>
    <col min="6" max="6" width="14.1640625" customWidth="1"/>
    <col min="8" max="8" width="15.6640625" customWidth="1"/>
  </cols>
  <sheetData>
    <row r="1" spans="1:8">
      <c r="A1" s="28" t="s">
        <v>14</v>
      </c>
      <c r="B1" s="29"/>
      <c r="C1" s="30"/>
      <c r="D1" s="31"/>
      <c r="E1" s="30"/>
      <c r="F1" s="31"/>
      <c r="G1" s="30"/>
      <c r="H1" s="31"/>
    </row>
    <row r="2" spans="1:8">
      <c r="A2" s="32"/>
      <c r="B2" s="30"/>
      <c r="C2" s="30"/>
      <c r="D2" s="31"/>
      <c r="E2" s="30"/>
      <c r="F2" s="31"/>
      <c r="G2" s="30"/>
      <c r="H2" s="31"/>
    </row>
    <row r="3" spans="1:8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>
      <c r="A5" s="35" t="s">
        <v>21</v>
      </c>
      <c r="B5" s="35"/>
      <c r="C5" s="35"/>
      <c r="D5" s="36"/>
      <c r="E5" s="35"/>
      <c r="F5" s="37"/>
      <c r="G5" s="35"/>
      <c r="H5" s="37"/>
    </row>
    <row r="6" spans="1:8">
      <c r="A6" s="35" t="s">
        <v>21</v>
      </c>
      <c r="B6" s="35"/>
      <c r="C6" s="35"/>
      <c r="D6" s="37"/>
      <c r="E6" s="35"/>
      <c r="F6" s="37"/>
      <c r="G6" s="35"/>
      <c r="H6" s="37"/>
    </row>
    <row r="7" spans="1:8">
      <c r="A7" s="35" t="s">
        <v>21</v>
      </c>
      <c r="B7" s="35"/>
      <c r="C7" s="35"/>
      <c r="D7" s="37"/>
      <c r="E7" s="35"/>
      <c r="F7" s="37"/>
      <c r="G7" s="35"/>
      <c r="H7" s="37"/>
    </row>
    <row r="8" spans="1:8">
      <c r="A8" s="35" t="s">
        <v>21</v>
      </c>
      <c r="B8" s="35"/>
      <c r="C8" s="35"/>
      <c r="D8" s="37"/>
      <c r="E8" s="35"/>
      <c r="F8" s="37"/>
      <c r="G8" s="35"/>
      <c r="H8" s="37"/>
    </row>
    <row r="9" spans="1:8">
      <c r="A9" s="35" t="s">
        <v>21</v>
      </c>
      <c r="B9" s="35"/>
      <c r="C9" s="35"/>
      <c r="D9" s="37"/>
      <c r="E9" s="35"/>
      <c r="F9" s="37"/>
      <c r="G9" s="35"/>
      <c r="H9" s="37"/>
    </row>
    <row r="10" spans="1:8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Microsoft Office User</cp:lastModifiedBy>
  <dcterms:created xsi:type="dcterms:W3CDTF">2020-09-18T03:10:57Z</dcterms:created>
  <dcterms:modified xsi:type="dcterms:W3CDTF">2021-04-16T21:05:29Z</dcterms:modified>
</cp:coreProperties>
</file>