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27a51cece3f7de5/デスクトップ/トレード管理シート/"/>
    </mc:Choice>
  </mc:AlternateContent>
  <xr:revisionPtr revIDLastSave="6" documentId="8_{4ABD09AC-8864-44CE-AC28-4777F121E5B7}" xr6:coauthVersionLast="46" xr6:coauthVersionMax="46" xr10:uidLastSave="{B07DA456-2069-48B2-AC4A-2D76365EA2F2}"/>
  <bookViews>
    <workbookView xWindow="36" yWindow="0" windowWidth="17196" windowHeight="8964" activeTab="3" xr2:uid="{00000000-000D-0000-FFFF-FFFF00000000}"/>
  </bookViews>
  <sheets>
    <sheet name="検証シート(日足）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<sst xmlns="http://schemas.openxmlformats.org/spreadsheetml/2006/main" count="79" uniqueCount="67">
  <si>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</si>
  <si>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</si>
  <si>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</si>
  <si>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</si>
  <si>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</si>
  <si>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</si>
  <si>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</si>
  <si>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</si>
  <si>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</si>
  <si>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</si>
  <si>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</si>
  <si>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</si>
  <si>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</si>
  <si>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</si>
  <si>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</si>
  <si>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</si>
  <si>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</si>
  <si>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</si>
  <si>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</si>
  <si>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</si>
  <si>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</si>
  <si>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</si>
  <si>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</si>
  <si>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</si>
  <si>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</si>
  <si>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</si>
  <si>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</si>
  <si>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</si>
  <si>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</si>
  <si>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</si>
  <si>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</si>
  <si>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</si>
  <si>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</si>
  <si>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</si>
  <si>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</si>
  <si>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</si>
  <si>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</si>
  <si>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日足</t>
    <rPh sb="0" eb="2">
      <t>ヒアシ</t>
    </rPh>
    <phoneticPr fontId="1"/>
  </si>
  <si>
    <t>2016.5.31</t>
    <phoneticPr fontId="1"/>
  </si>
  <si>
    <t>2016.9.2</t>
    <phoneticPr fontId="1"/>
  </si>
  <si>
    <t>2016.9.27</t>
    <phoneticPr fontId="1"/>
  </si>
  <si>
    <t>2017.1.19</t>
    <phoneticPr fontId="1"/>
  </si>
  <si>
    <t>2017.2.20</t>
    <phoneticPr fontId="1"/>
  </si>
  <si>
    <t>2017.2.24</t>
    <phoneticPr fontId="1"/>
  </si>
  <si>
    <t>2017.4.21</t>
    <phoneticPr fontId="1"/>
  </si>
  <si>
    <t>2017.6.7</t>
    <phoneticPr fontId="1"/>
  </si>
  <si>
    <t>2017.8.31</t>
    <phoneticPr fontId="1"/>
  </si>
  <si>
    <t>2017.9.25</t>
    <phoneticPr fontId="1"/>
  </si>
  <si>
    <t>2017.10.9</t>
    <phoneticPr fontId="1"/>
  </si>
  <si>
    <t>MAの間大きい。10MAの角度が変わっている。</t>
    <rPh sb="3" eb="4">
      <t>アイダ</t>
    </rPh>
    <rPh sb="4" eb="5">
      <t>オオ</t>
    </rPh>
    <rPh sb="13" eb="15">
      <t>カクド</t>
    </rPh>
    <rPh sb="16" eb="17">
      <t>カ</t>
    </rPh>
    <phoneticPr fontId="1"/>
  </si>
  <si>
    <t>MAの間大きい。3本並んだPBの数値が切りあがっている。</t>
    <rPh sb="3" eb="4">
      <t>アイダ</t>
    </rPh>
    <rPh sb="4" eb="5">
      <t>オオ</t>
    </rPh>
    <rPh sb="9" eb="11">
      <t>ボンナラ</t>
    </rPh>
    <rPh sb="16" eb="18">
      <t>スウチ</t>
    </rPh>
    <rPh sb="19" eb="20">
      <t>キ</t>
    </rPh>
    <phoneticPr fontId="1"/>
  </si>
  <si>
    <t>レンジ。流れが出るのを待つ。</t>
    <rPh sb="4" eb="5">
      <t>ナガ</t>
    </rPh>
    <rPh sb="7" eb="8">
      <t>デ</t>
    </rPh>
    <rPh sb="11" eb="12">
      <t>マ</t>
    </rPh>
    <phoneticPr fontId="1"/>
  </si>
  <si>
    <t>2017.7.5</t>
    <phoneticPr fontId="1"/>
  </si>
  <si>
    <t>2017.10.24</t>
    <phoneticPr fontId="1"/>
  </si>
  <si>
    <t>方向性は悪くないが、損切が入る。GCとDC間</t>
    <rPh sb="0" eb="3">
      <t>ホウコウセイ</t>
    </rPh>
    <rPh sb="4" eb="5">
      <t>ワル</t>
    </rPh>
    <rPh sb="10" eb="12">
      <t>ソンギリ</t>
    </rPh>
    <rPh sb="13" eb="14">
      <t>ハイ</t>
    </rPh>
    <rPh sb="21" eb="22">
      <t>アイダ</t>
    </rPh>
    <phoneticPr fontId="1"/>
  </si>
  <si>
    <t>2017.11.3</t>
    <phoneticPr fontId="1"/>
  </si>
  <si>
    <t>2017.12.3</t>
    <phoneticPr fontId="1"/>
  </si>
  <si>
    <t>2017.12.22</t>
    <phoneticPr fontId="1"/>
  </si>
  <si>
    <t>2018.4.3</t>
    <phoneticPr fontId="1"/>
  </si>
  <si>
    <t>2018.5.11</t>
    <phoneticPr fontId="1"/>
  </si>
  <si>
    <t>2018.6.8</t>
    <phoneticPr fontId="1"/>
  </si>
  <si>
    <t>2018.10.10</t>
    <phoneticPr fontId="1"/>
  </si>
  <si>
    <t>2019.3.26</t>
    <phoneticPr fontId="1"/>
  </si>
  <si>
    <t>・相場の流れを見る訓練と思い、損切1pipsを厳しくつけてみました。PBは、相場の方向性を見るのに有効ですが、むやみに刈られないためには押目（＋α）分の損切設定は必要と思われます。
・デッドクロス、ゴールデンクロスと合わせてみると、より方向性がわかる。
・PBの始値がMAタッチの時伸びがいい？</t>
    <rPh sb="1" eb="3">
      <t>ソウバ</t>
    </rPh>
    <rPh sb="4" eb="5">
      <t>ナガ</t>
    </rPh>
    <rPh sb="7" eb="8">
      <t>ミ</t>
    </rPh>
    <rPh sb="9" eb="11">
      <t>クンレン</t>
    </rPh>
    <rPh sb="12" eb="13">
      <t>オモ</t>
    </rPh>
    <rPh sb="15" eb="17">
      <t>ソンギリ</t>
    </rPh>
    <rPh sb="23" eb="24">
      <t>キビ</t>
    </rPh>
    <rPh sb="38" eb="40">
      <t>ソウバ</t>
    </rPh>
    <rPh sb="41" eb="44">
      <t>ホウコウセイ</t>
    </rPh>
    <rPh sb="45" eb="46">
      <t>ミ</t>
    </rPh>
    <rPh sb="49" eb="51">
      <t>ユウコウ</t>
    </rPh>
    <rPh sb="59" eb="60">
      <t>カ</t>
    </rPh>
    <rPh sb="68" eb="70">
      <t>オシメ</t>
    </rPh>
    <rPh sb="74" eb="75">
      <t>ブン</t>
    </rPh>
    <rPh sb="76" eb="78">
      <t>ソンギリ</t>
    </rPh>
    <rPh sb="78" eb="80">
      <t>セッテイ</t>
    </rPh>
    <rPh sb="81" eb="83">
      <t>ヒツヨウ</t>
    </rPh>
    <rPh sb="84" eb="85">
      <t>オモ</t>
    </rPh>
    <rPh sb="108" eb="109">
      <t>ア</t>
    </rPh>
    <rPh sb="118" eb="121">
      <t>ホウコウセイ</t>
    </rPh>
    <rPh sb="131" eb="133">
      <t>ハジメネ</t>
    </rPh>
    <rPh sb="140" eb="141">
      <t>トキ</t>
    </rPh>
    <rPh sb="141" eb="142">
      <t>ノ</t>
    </rPh>
    <phoneticPr fontId="1"/>
  </si>
  <si>
    <t>こんなに時間をかけてローソク足１本１本を見たことがありませんでした。パソコンの操作からわからないことが多くて、多くの時間がかかってしまいました。しかし、これが自分で考えながらやっていくためには、大事な作業だということもよくわかりました。</t>
    <rPh sb="4" eb="6">
      <t>ジカン</t>
    </rPh>
    <rPh sb="14" eb="15">
      <t>アシ</t>
    </rPh>
    <rPh sb="16" eb="17">
      <t>ポン</t>
    </rPh>
    <rPh sb="18" eb="19">
      <t>ポン</t>
    </rPh>
    <rPh sb="20" eb="21">
      <t>ミ</t>
    </rPh>
    <rPh sb="39" eb="41">
      <t>ソウサ</t>
    </rPh>
    <rPh sb="51" eb="52">
      <t>オオ</t>
    </rPh>
    <rPh sb="55" eb="56">
      <t>オオ</t>
    </rPh>
    <rPh sb="58" eb="60">
      <t>ジカン</t>
    </rPh>
    <rPh sb="79" eb="81">
      <t>ジブン</t>
    </rPh>
    <rPh sb="82" eb="83">
      <t>カンガ</t>
    </rPh>
    <rPh sb="97" eb="99">
      <t>ダイジ</t>
    </rPh>
    <rPh sb="100" eb="102">
      <t>サギョウ</t>
    </rPh>
    <phoneticPr fontId="1"/>
  </si>
  <si>
    <t>同じ通貨ペアの1H足での検証を、ゴールデンクロス・デッドクロスとPBをかけ合わせて、検証します。
もちろん、スピードアップで‼</t>
    <rPh sb="0" eb="1">
      <t>オナ</t>
    </rPh>
    <rPh sb="2" eb="4">
      <t>ツウカ</t>
    </rPh>
    <rPh sb="9" eb="10">
      <t>アシ</t>
    </rPh>
    <rPh sb="12" eb="14">
      <t>ケンショウ</t>
    </rPh>
    <rPh sb="37" eb="38">
      <t>ア</t>
    </rPh>
    <rPh sb="42" eb="44">
      <t>ケンショウ</t>
    </rPh>
    <phoneticPr fontId="1"/>
  </si>
  <si>
    <t>2021.4.17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</si>
</sst>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45</xdr:row>
      <xdr:rowOff>0</xdr:rowOff>
    </xdr:from>
    <xdr:to>
      <xdr:col>29</xdr:col>
      <xdr:colOff>512064</xdr:colOff>
      <xdr:row>101</xdr:row>
      <xdr:rowOff>151114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6C93994-567C-468D-8585-E4D59ED72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43875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57150</xdr:rowOff>
    </xdr:from>
    <xdr:to>
      <xdr:col>29</xdr:col>
      <xdr:colOff>512064</xdr:colOff>
      <xdr:row>153</xdr:row>
      <xdr:rowOff>27289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DCEB078-7EE1-423D-9EC5-CB4B4C2C8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43075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19050</xdr:rowOff>
    </xdr:from>
    <xdr:to>
      <xdr:col>29</xdr:col>
      <xdr:colOff>512064</xdr:colOff>
      <xdr:row>206</xdr:row>
      <xdr:rowOff>170164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BD9119C2-64C4-4898-A584-5C146CAD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1653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29</xdr:col>
      <xdr:colOff>512064</xdr:colOff>
      <xdr:row>259</xdr:row>
      <xdr:rowOff>151114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FBA281D-6C63-4A74-A9C6-FAA456C39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6737925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171450</xdr:rowOff>
    </xdr:from>
    <xdr:to>
      <xdr:col>29</xdr:col>
      <xdr:colOff>512064</xdr:colOff>
      <xdr:row>312</xdr:row>
      <xdr:rowOff>141589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7002B9B-5EF0-4281-907B-4E3A784E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6320075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R64"/>
  <sheetViews>
    <sheetView zoomScaleNormal="100" workbookViewId="0">
      <pane xSplit="1" ySplit="8" topLeftCell="B27" activePane="bottomRight" state="frozen"/>
      <selection pane="topRight" activeCell="B1" sqref="B1"/>
      <selection pane="bottomLeft" activeCell="A9" sqref="A9"/>
      <selection pane="bottomRight" activeCell="D30" sqref="D30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7</v>
      </c>
      <c r="C1" t="s">
        <v>9</v>
      </c>
    </row>
    <row r="2" spans="1:18" x14ac:dyDescent="0.45">
      <c r="A2" s="1" t="s">
        <v>8</v>
      </c>
      <c r="C2" t="s">
        <v>37</v>
      </c>
    </row>
    <row r="3" spans="1:18" x14ac:dyDescent="0.45">
      <c r="A3" s="1" t="s">
        <v>11</v>
      </c>
      <c r="C3" s="29">
        <v>100000</v>
      </c>
    </row>
    <row r="4" spans="1:18" x14ac:dyDescent="0.45">
      <c r="A4" s="1" t="s">
        <v>12</v>
      </c>
      <c r="C4" s="29" t="s">
        <v>14</v>
      </c>
    </row>
    <row r="5" spans="1:18" ht="18.600000000000001" thickBot="1" x14ac:dyDescent="0.5">
      <c r="A5" s="1" t="s">
        <v>13</v>
      </c>
      <c r="C5" s="29" t="s">
        <v>35</v>
      </c>
    </row>
    <row r="6" spans="1:18" ht="18.600000000000001" thickBot="1" x14ac:dyDescent="0.5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4" t="s">
        <v>3</v>
      </c>
      <c r="H6" s="85"/>
      <c r="I6" s="91"/>
      <c r="J6" s="84" t="s">
        <v>24</v>
      </c>
      <c r="K6" s="85"/>
      <c r="L6" s="91"/>
      <c r="M6" s="84" t="s">
        <v>25</v>
      </c>
      <c r="N6" s="85"/>
      <c r="O6" s="91"/>
    </row>
    <row r="7" spans="1:18" ht="18.600000000000001" thickBot="1" x14ac:dyDescent="0.5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24</v>
      </c>
      <c r="K8" s="89"/>
      <c r="L8" s="90"/>
      <c r="M8" s="88"/>
      <c r="N8" s="89"/>
      <c r="O8" s="90"/>
    </row>
    <row r="9" spans="1:18" x14ac:dyDescent="0.45">
      <c r="A9" s="9">
        <v>1</v>
      </c>
      <c r="B9" s="23" t="s">
        <v>38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45">
      <c r="A10" s="9">
        <v>2</v>
      </c>
      <c r="B10" s="5" t="s">
        <v>39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 x14ac:dyDescent="0.45">
      <c r="A11" s="9">
        <v>3</v>
      </c>
      <c r="B11" s="5" t="s">
        <v>40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104532.20616999999</v>
      </c>
      <c r="H11" s="22">
        <f t="shared" si="3"/>
        <v>105926.425</v>
      </c>
      <c r="I11" s="22">
        <f t="shared" si="4"/>
        <v>108989.2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-3232.9548299999997</v>
      </c>
      <c r="N11" s="45">
        <f t="shared" si="9"/>
        <v>-3276.0749999999998</v>
      </c>
      <c r="O11" s="46">
        <f t="shared" si="10"/>
        <v>-3370.7999999999997</v>
      </c>
      <c r="P11" s="40" t="s">
        <v>51</v>
      </c>
      <c r="Q11" s="40"/>
      <c r="R11" s="40"/>
    </row>
    <row r="12" spans="1:18" x14ac:dyDescent="0.45">
      <c r="A12" s="9">
        <v>4</v>
      </c>
      <c r="B12" s="5" t="s">
        <v>41</v>
      </c>
      <c r="C12" s="47">
        <v>1</v>
      </c>
      <c r="D12" s="57">
        <v>1.27</v>
      </c>
      <c r="E12" s="58">
        <v>1.5</v>
      </c>
      <c r="F12" s="59">
        <v>-1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105719.52399999999</v>
      </c>
      <c r="J12" s="44">
        <f t="shared" si="5"/>
        <v>3135.9661850999996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3982.6770550769997</v>
      </c>
      <c r="N12" s="45">
        <f t="shared" si="9"/>
        <v>4766.6891249999999</v>
      </c>
      <c r="O12" s="46">
        <f t="shared" si="10"/>
        <v>-3269.6759999999999</v>
      </c>
      <c r="P12" s="40"/>
      <c r="Q12" s="40"/>
      <c r="R12" s="40"/>
    </row>
    <row r="13" spans="1:18" x14ac:dyDescent="0.45">
      <c r="A13" s="9">
        <v>5</v>
      </c>
      <c r="B13" s="5" t="s">
        <v>42</v>
      </c>
      <c r="C13" s="47">
        <v>2</v>
      </c>
      <c r="D13" s="57">
        <v>1.27</v>
      </c>
      <c r="E13" s="58">
        <v>1.5</v>
      </c>
      <c r="F13" s="80">
        <v>2</v>
      </c>
      <c r="G13" s="22">
        <f t="shared" si="2"/>
        <v>112649.30027595242</v>
      </c>
      <c r="H13" s="22">
        <f t="shared" si="3"/>
        <v>115674.30426062501</v>
      </c>
      <c r="I13" s="22">
        <f t="shared" si="4"/>
        <v>112062.69544</v>
      </c>
      <c r="J13" s="44">
        <f t="shared" ref="J13:J58" si="11">IF(G12="","",G12*0.03)</f>
        <v>3255.4464967523095</v>
      </c>
      <c r="K13" s="45">
        <f t="shared" ref="K13:K58" si="12">IF(H12="","",H12*0.03)</f>
        <v>3320.7934237499999</v>
      </c>
      <c r="L13" s="46">
        <f t="shared" ref="L13:L58" si="13">IF(I12="","",I12*0.03)</f>
        <v>3171.5857199999996</v>
      </c>
      <c r="M13" s="44">
        <f t="shared" ref="M13:M58" si="14">IF(D13="","",J13*D13)</f>
        <v>4134.4170508754332</v>
      </c>
      <c r="N13" s="45">
        <f t="shared" ref="N13:N58" si="15">IF(E13="","",K13*E13)</f>
        <v>4981.190135625</v>
      </c>
      <c r="O13" s="46">
        <f t="shared" ref="O13:O58" si="16">IF(F13="","",L13*F13)</f>
        <v>6343.1714399999992</v>
      </c>
      <c r="P13" s="40"/>
      <c r="Q13" s="40"/>
      <c r="R13" s="40"/>
    </row>
    <row r="14" spans="1:18" x14ac:dyDescent="0.45">
      <c r="A14" s="9">
        <v>6</v>
      </c>
      <c r="B14" s="5" t="s">
        <v>43</v>
      </c>
      <c r="C14" s="47">
        <v>2</v>
      </c>
      <c r="D14" s="57">
        <v>-1</v>
      </c>
      <c r="E14" s="58">
        <v>-1</v>
      </c>
      <c r="F14" s="59">
        <v>-1</v>
      </c>
      <c r="G14" s="22">
        <f t="shared" si="2"/>
        <v>109269.82126767385</v>
      </c>
      <c r="H14" s="22">
        <f t="shared" si="3"/>
        <v>112204.07513280626</v>
      </c>
      <c r="I14" s="22">
        <f t="shared" si="4"/>
        <v>108700.8145768</v>
      </c>
      <c r="J14" s="44">
        <f t="shared" si="11"/>
        <v>3379.4790082785726</v>
      </c>
      <c r="K14" s="45">
        <f t="shared" si="12"/>
        <v>3470.2291278187499</v>
      </c>
      <c r="L14" s="46">
        <f t="shared" si="13"/>
        <v>3361.8808631999996</v>
      </c>
      <c r="M14" s="44">
        <f t="shared" si="14"/>
        <v>-3379.4790082785726</v>
      </c>
      <c r="N14" s="45">
        <f t="shared" si="15"/>
        <v>-3470.2291278187499</v>
      </c>
      <c r="O14" s="46">
        <f t="shared" si="16"/>
        <v>-3361.8808631999996</v>
      </c>
      <c r="P14" s="40" t="s">
        <v>50</v>
      </c>
      <c r="Q14" s="40"/>
      <c r="R14" s="40"/>
    </row>
    <row r="15" spans="1:18" x14ac:dyDescent="0.45">
      <c r="A15" s="9">
        <v>7</v>
      </c>
      <c r="B15" s="5" t="s">
        <v>44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113433.00145797222</v>
      </c>
      <c r="H15" s="22">
        <f t="shared" si="3"/>
        <v>117253.25851378254</v>
      </c>
      <c r="I15" s="22">
        <f t="shared" si="4"/>
        <v>115222.86345140799</v>
      </c>
      <c r="J15" s="44">
        <f t="shared" si="11"/>
        <v>3278.0946380302153</v>
      </c>
      <c r="K15" s="45">
        <f t="shared" si="12"/>
        <v>3366.1222539841879</v>
      </c>
      <c r="L15" s="46">
        <f t="shared" si="13"/>
        <v>3261.0244373039995</v>
      </c>
      <c r="M15" s="44">
        <f t="shared" si="14"/>
        <v>4163.1801902983734</v>
      </c>
      <c r="N15" s="45">
        <f t="shared" si="15"/>
        <v>5049.183380976282</v>
      </c>
      <c r="O15" s="46">
        <f t="shared" si="16"/>
        <v>6522.0488746079991</v>
      </c>
      <c r="P15" s="40"/>
      <c r="Q15" s="40"/>
      <c r="R15" s="40"/>
    </row>
    <row r="16" spans="1:18" x14ac:dyDescent="0.45">
      <c r="A16" s="9">
        <v>8</v>
      </c>
      <c r="B16" s="5" t="s">
        <v>45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117754.79881352096</v>
      </c>
      <c r="H16" s="22">
        <f t="shared" si="3"/>
        <v>122529.65514690275</v>
      </c>
      <c r="I16" s="22">
        <f t="shared" si="4"/>
        <v>122136.23525849247</v>
      </c>
      <c r="J16" s="44">
        <f t="shared" si="11"/>
        <v>3402.9900437391666</v>
      </c>
      <c r="K16" s="45">
        <f t="shared" si="12"/>
        <v>3517.5977554134761</v>
      </c>
      <c r="L16" s="46">
        <f t="shared" si="13"/>
        <v>3456.6859035422394</v>
      </c>
      <c r="M16" s="44">
        <f t="shared" si="14"/>
        <v>4321.7973555487415</v>
      </c>
      <c r="N16" s="45">
        <f t="shared" si="15"/>
        <v>5276.3966331202137</v>
      </c>
      <c r="O16" s="46">
        <f t="shared" si="16"/>
        <v>6913.3718070844789</v>
      </c>
      <c r="P16" s="40"/>
      <c r="Q16" s="40"/>
      <c r="R16" s="40"/>
    </row>
    <row r="17" spans="1:18" x14ac:dyDescent="0.45">
      <c r="A17" s="9">
        <v>9</v>
      </c>
      <c r="B17" s="5" t="s">
        <v>52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122241.25664831611</v>
      </c>
      <c r="H17" s="22">
        <f t="shared" si="3"/>
        <v>128043.48962851337</v>
      </c>
      <c r="I17" s="22">
        <f t="shared" si="4"/>
        <v>129464.40937400202</v>
      </c>
      <c r="J17" s="44">
        <f t="shared" si="11"/>
        <v>3532.6439644056286</v>
      </c>
      <c r="K17" s="45">
        <f t="shared" si="12"/>
        <v>3675.8896544070822</v>
      </c>
      <c r="L17" s="46">
        <f t="shared" si="13"/>
        <v>3664.0870577547739</v>
      </c>
      <c r="M17" s="44">
        <f t="shared" si="14"/>
        <v>4486.4578347951483</v>
      </c>
      <c r="N17" s="45">
        <f t="shared" si="15"/>
        <v>5513.8344816106237</v>
      </c>
      <c r="O17" s="46">
        <f t="shared" si="16"/>
        <v>7328.1741155095478</v>
      </c>
      <c r="P17" s="40"/>
      <c r="Q17" s="40"/>
      <c r="R17" s="40"/>
    </row>
    <row r="18" spans="1:18" x14ac:dyDescent="0.45">
      <c r="A18" s="9">
        <v>10</v>
      </c>
      <c r="B18" s="5" t="s">
        <v>46</v>
      </c>
      <c r="C18" s="47">
        <v>1</v>
      </c>
      <c r="D18" s="57">
        <v>1.27</v>
      </c>
      <c r="E18" s="58">
        <v>1.5</v>
      </c>
      <c r="F18" s="59">
        <v>2</v>
      </c>
      <c r="G18" s="22">
        <f t="shared" si="2"/>
        <v>126898.64852661695</v>
      </c>
      <c r="H18" s="22">
        <f t="shared" si="3"/>
        <v>133805.44666179648</v>
      </c>
      <c r="I18" s="22">
        <f t="shared" si="4"/>
        <v>137232.27393644213</v>
      </c>
      <c r="J18" s="44">
        <f t="shared" si="11"/>
        <v>3667.237699449483</v>
      </c>
      <c r="K18" s="45">
        <f t="shared" si="12"/>
        <v>3841.3046888554009</v>
      </c>
      <c r="L18" s="46">
        <f t="shared" si="13"/>
        <v>3883.9322812200603</v>
      </c>
      <c r="M18" s="44">
        <f t="shared" si="14"/>
        <v>4657.391878300843</v>
      </c>
      <c r="N18" s="45">
        <f t="shared" si="15"/>
        <v>5761.9570332831008</v>
      </c>
      <c r="O18" s="46">
        <f t="shared" si="16"/>
        <v>7767.8645624401206</v>
      </c>
      <c r="P18" s="40"/>
      <c r="Q18" s="40"/>
      <c r="R18" s="40"/>
    </row>
    <row r="19" spans="1:18" x14ac:dyDescent="0.45">
      <c r="A19" s="9">
        <v>11</v>
      </c>
      <c r="B19" s="5" t="s">
        <v>47</v>
      </c>
      <c r="C19" s="47">
        <v>2</v>
      </c>
      <c r="D19" s="57">
        <v>1.27</v>
      </c>
      <c r="E19" s="58">
        <v>1.5</v>
      </c>
      <c r="F19" s="59">
        <v>2</v>
      </c>
      <c r="G19" s="22">
        <f t="shared" si="2"/>
        <v>131733.48703548106</v>
      </c>
      <c r="H19" s="22">
        <f t="shared" si="3"/>
        <v>139826.69176157733</v>
      </c>
      <c r="I19" s="22">
        <f t="shared" si="4"/>
        <v>145466.21037262864</v>
      </c>
      <c r="J19" s="44">
        <f t="shared" si="11"/>
        <v>3806.9594557985083</v>
      </c>
      <c r="K19" s="45">
        <f t="shared" si="12"/>
        <v>4014.1633998538941</v>
      </c>
      <c r="L19" s="46">
        <f t="shared" si="13"/>
        <v>4116.9682180932641</v>
      </c>
      <c r="M19" s="44">
        <f t="shared" si="14"/>
        <v>4834.8385088641053</v>
      </c>
      <c r="N19" s="45">
        <f t="shared" si="15"/>
        <v>6021.245099780841</v>
      </c>
      <c r="O19" s="46">
        <f t="shared" si="16"/>
        <v>8233.9364361865282</v>
      </c>
      <c r="Q19" s="40"/>
      <c r="R19" s="40"/>
    </row>
    <row r="20" spans="1:18" x14ac:dyDescent="0.45">
      <c r="A20" s="9">
        <v>12</v>
      </c>
      <c r="B20" s="5" t="s">
        <v>48</v>
      </c>
      <c r="C20" s="47">
        <v>2</v>
      </c>
      <c r="D20" s="57">
        <v>-1</v>
      </c>
      <c r="E20" s="58">
        <v>-1</v>
      </c>
      <c r="F20" s="59">
        <v>-1</v>
      </c>
      <c r="G20" s="22">
        <f t="shared" si="2"/>
        <v>127781.48242441662</v>
      </c>
      <c r="H20" s="22">
        <f t="shared" si="3"/>
        <v>135631.89100873002</v>
      </c>
      <c r="I20" s="22">
        <f t="shared" si="4"/>
        <v>141102.22406144979</v>
      </c>
      <c r="J20" s="44">
        <f t="shared" si="11"/>
        <v>3952.0046110644316</v>
      </c>
      <c r="K20" s="45">
        <f t="shared" si="12"/>
        <v>4194.8007528473199</v>
      </c>
      <c r="L20" s="46">
        <f t="shared" si="13"/>
        <v>4363.9863111788591</v>
      </c>
      <c r="M20" s="44">
        <f t="shared" si="14"/>
        <v>-3952.0046110644316</v>
      </c>
      <c r="N20" s="45">
        <f t="shared" si="15"/>
        <v>-4194.8007528473199</v>
      </c>
      <c r="O20" s="46">
        <f t="shared" si="16"/>
        <v>-4363.9863111788591</v>
      </c>
      <c r="P20" s="40" t="s">
        <v>49</v>
      </c>
      <c r="Q20" s="40"/>
      <c r="R20" s="40"/>
    </row>
    <row r="21" spans="1:18" x14ac:dyDescent="0.45">
      <c r="A21" s="9">
        <v>13</v>
      </c>
      <c r="B21" s="5" t="s">
        <v>53</v>
      </c>
      <c r="C21" s="47">
        <v>2</v>
      </c>
      <c r="D21" s="57">
        <v>-1</v>
      </c>
      <c r="E21" s="58">
        <v>-1</v>
      </c>
      <c r="F21" s="59">
        <v>-1</v>
      </c>
      <c r="G21" s="22">
        <f t="shared" si="2"/>
        <v>123948.03795168412</v>
      </c>
      <c r="H21" s="22">
        <f t="shared" si="3"/>
        <v>131562.93427846811</v>
      </c>
      <c r="I21" s="22">
        <f t="shared" si="4"/>
        <v>136869.15733960629</v>
      </c>
      <c r="J21" s="44">
        <f t="shared" si="11"/>
        <v>3833.4444727324985</v>
      </c>
      <c r="K21" s="45">
        <f t="shared" si="12"/>
        <v>4068.9567302619002</v>
      </c>
      <c r="L21" s="46">
        <f t="shared" si="13"/>
        <v>4233.0667218434937</v>
      </c>
      <c r="M21" s="44">
        <f t="shared" si="14"/>
        <v>-3833.4444727324985</v>
      </c>
      <c r="N21" s="45">
        <f t="shared" si="15"/>
        <v>-4068.9567302619002</v>
      </c>
      <c r="O21" s="46">
        <f t="shared" si="16"/>
        <v>-4233.0667218434937</v>
      </c>
      <c r="P21" s="40" t="s">
        <v>54</v>
      </c>
      <c r="Q21" s="40"/>
      <c r="R21" s="40"/>
    </row>
    <row r="22" spans="1:18" x14ac:dyDescent="0.45">
      <c r="A22" s="9">
        <v>14</v>
      </c>
      <c r="B22" s="5" t="s">
        <v>55</v>
      </c>
      <c r="C22" s="47">
        <v>2</v>
      </c>
      <c r="D22" s="57">
        <v>-1</v>
      </c>
      <c r="E22" s="58">
        <v>-1</v>
      </c>
      <c r="F22" s="59">
        <v>-1</v>
      </c>
      <c r="G22" s="22">
        <f t="shared" si="2"/>
        <v>120229.5968131336</v>
      </c>
      <c r="H22" s="22">
        <f t="shared" si="3"/>
        <v>127616.04625011406</v>
      </c>
      <c r="I22" s="22">
        <f t="shared" si="4"/>
        <v>132763.0826194181</v>
      </c>
      <c r="J22" s="44">
        <f t="shared" si="11"/>
        <v>3718.4411385505236</v>
      </c>
      <c r="K22" s="45">
        <f t="shared" si="12"/>
        <v>3946.8880283540429</v>
      </c>
      <c r="L22" s="46">
        <f t="shared" si="13"/>
        <v>4106.0747201881886</v>
      </c>
      <c r="M22" s="44">
        <f t="shared" si="14"/>
        <v>-3718.4411385505236</v>
      </c>
      <c r="N22" s="45">
        <f t="shared" si="15"/>
        <v>-3946.8880283540429</v>
      </c>
      <c r="O22" s="46">
        <f t="shared" si="16"/>
        <v>-4106.0747201881886</v>
      </c>
      <c r="P22" s="40"/>
      <c r="Q22" s="40"/>
      <c r="R22" s="40"/>
    </row>
    <row r="23" spans="1:18" x14ac:dyDescent="0.45">
      <c r="A23" s="9">
        <v>15</v>
      </c>
      <c r="B23" s="5" t="s">
        <v>56</v>
      </c>
      <c r="C23" s="47">
        <v>2</v>
      </c>
      <c r="D23" s="57">
        <v>-1</v>
      </c>
      <c r="E23" s="58">
        <v>-1</v>
      </c>
      <c r="F23" s="80">
        <v>-1</v>
      </c>
      <c r="G23" s="22">
        <f t="shared" si="2"/>
        <v>116622.70890873959</v>
      </c>
      <c r="H23" s="22">
        <f t="shared" si="3"/>
        <v>123787.56486261064</v>
      </c>
      <c r="I23" s="22">
        <f t="shared" si="4"/>
        <v>128780.19014083556</v>
      </c>
      <c r="J23" s="44">
        <f t="shared" si="11"/>
        <v>3606.8879043940078</v>
      </c>
      <c r="K23" s="45">
        <f t="shared" si="12"/>
        <v>3828.4813875034215</v>
      </c>
      <c r="L23" s="46">
        <f t="shared" si="13"/>
        <v>3982.8924785825429</v>
      </c>
      <c r="M23" s="44">
        <f t="shared" si="14"/>
        <v>-3606.8879043940078</v>
      </c>
      <c r="N23" s="45">
        <f t="shared" si="15"/>
        <v>-3828.4813875034215</v>
      </c>
      <c r="O23" s="46">
        <f t="shared" si="16"/>
        <v>-3982.8924785825429</v>
      </c>
      <c r="P23" s="40"/>
      <c r="Q23" s="40"/>
      <c r="R23" s="40"/>
    </row>
    <row r="24" spans="1:18" x14ac:dyDescent="0.45">
      <c r="A24" s="9">
        <v>16</v>
      </c>
      <c r="B24" s="5" t="s">
        <v>57</v>
      </c>
      <c r="C24" s="47">
        <v>1</v>
      </c>
      <c r="D24" s="57">
        <v>1.27</v>
      </c>
      <c r="E24" s="58">
        <v>1.5</v>
      </c>
      <c r="F24" s="59">
        <v>2</v>
      </c>
      <c r="G24" s="22">
        <f t="shared" si="2"/>
        <v>121066.03411816257</v>
      </c>
      <c r="H24" s="22">
        <f t="shared" si="3"/>
        <v>129358.00528142812</v>
      </c>
      <c r="I24" s="22">
        <f t="shared" si="4"/>
        <v>136507.00154928569</v>
      </c>
      <c r="J24" s="44">
        <f t="shared" si="11"/>
        <v>3498.6812672621877</v>
      </c>
      <c r="K24" s="45">
        <f t="shared" si="12"/>
        <v>3713.626945878319</v>
      </c>
      <c r="L24" s="46">
        <f t="shared" si="13"/>
        <v>3863.4057042250665</v>
      </c>
      <c r="M24" s="44">
        <f t="shared" si="14"/>
        <v>4443.3252094229783</v>
      </c>
      <c r="N24" s="45">
        <f t="shared" si="15"/>
        <v>5570.4404188174785</v>
      </c>
      <c r="O24" s="46">
        <f t="shared" si="16"/>
        <v>7726.8114084501331</v>
      </c>
      <c r="P24" s="40"/>
      <c r="Q24" s="40"/>
      <c r="R24" s="40"/>
    </row>
    <row r="25" spans="1:18" x14ac:dyDescent="0.45">
      <c r="A25" s="9">
        <v>17</v>
      </c>
      <c r="B25" s="5" t="s">
        <v>58</v>
      </c>
      <c r="C25" s="47">
        <v>2</v>
      </c>
      <c r="D25" s="57">
        <v>-1</v>
      </c>
      <c r="E25" s="58">
        <v>-1</v>
      </c>
      <c r="F25" s="59">
        <v>-1</v>
      </c>
      <c r="G25" s="22">
        <f t="shared" si="2"/>
        <v>117434.05309461769</v>
      </c>
      <c r="H25" s="22">
        <f t="shared" si="3"/>
        <v>125477.26512298528</v>
      </c>
      <c r="I25" s="22">
        <f t="shared" si="4"/>
        <v>132411.79150280711</v>
      </c>
      <c r="J25" s="44">
        <f t="shared" si="11"/>
        <v>3631.9810235448772</v>
      </c>
      <c r="K25" s="45">
        <f t="shared" si="12"/>
        <v>3880.7401584428435</v>
      </c>
      <c r="L25" s="46">
        <f t="shared" si="13"/>
        <v>4095.2100464785708</v>
      </c>
      <c r="M25" s="44">
        <f t="shared" si="14"/>
        <v>-3631.9810235448772</v>
      </c>
      <c r="N25" s="45">
        <f t="shared" si="15"/>
        <v>-3880.7401584428435</v>
      </c>
      <c r="O25" s="46">
        <f t="shared" si="16"/>
        <v>-4095.2100464785708</v>
      </c>
      <c r="P25" s="40"/>
      <c r="Q25" s="40"/>
      <c r="R25" s="40"/>
    </row>
    <row r="26" spans="1:18" x14ac:dyDescent="0.45">
      <c r="A26" s="9">
        <v>18</v>
      </c>
      <c r="B26" s="5" t="s">
        <v>59</v>
      </c>
      <c r="C26" s="47">
        <v>2</v>
      </c>
      <c r="D26" s="57">
        <v>-1</v>
      </c>
      <c r="E26" s="58">
        <v>-1</v>
      </c>
      <c r="F26" s="59">
        <v>-1</v>
      </c>
      <c r="G26" s="22">
        <f t="shared" si="2"/>
        <v>113911.03150177916</v>
      </c>
      <c r="H26" s="22">
        <f t="shared" si="3"/>
        <v>121712.94716929572</v>
      </c>
      <c r="I26" s="22">
        <f t="shared" si="4"/>
        <v>128439.4377577229</v>
      </c>
      <c r="J26" s="44">
        <f t="shared" si="11"/>
        <v>3523.0215928385305</v>
      </c>
      <c r="K26" s="45">
        <f t="shared" si="12"/>
        <v>3764.3179536895582</v>
      </c>
      <c r="L26" s="46">
        <f t="shared" si="13"/>
        <v>3972.3537450842132</v>
      </c>
      <c r="M26" s="44">
        <f t="shared" si="14"/>
        <v>-3523.0215928385305</v>
      </c>
      <c r="N26" s="45">
        <f t="shared" si="15"/>
        <v>-3764.3179536895582</v>
      </c>
      <c r="O26" s="46">
        <f t="shared" si="16"/>
        <v>-3972.3537450842132</v>
      </c>
      <c r="P26" s="40" t="s">
        <v>54</v>
      </c>
      <c r="Q26" s="40"/>
      <c r="R26" s="40"/>
    </row>
    <row r="27" spans="1:18" x14ac:dyDescent="0.45">
      <c r="A27" s="9">
        <v>19</v>
      </c>
      <c r="B27" s="5" t="s">
        <v>60</v>
      </c>
      <c r="C27" s="47">
        <v>1</v>
      </c>
      <c r="D27" s="57">
        <v>-1</v>
      </c>
      <c r="E27" s="58">
        <v>-1</v>
      </c>
      <c r="F27" s="59">
        <v>-1</v>
      </c>
      <c r="G27" s="22">
        <f t="shared" si="2"/>
        <v>110493.70055672579</v>
      </c>
      <c r="H27" s="22">
        <f t="shared" si="3"/>
        <v>118061.55875421685</v>
      </c>
      <c r="I27" s="22">
        <f t="shared" si="4"/>
        <v>124586.25462499121</v>
      </c>
      <c r="J27" s="44">
        <f t="shared" si="11"/>
        <v>3417.3309450533748</v>
      </c>
      <c r="K27" s="45">
        <f t="shared" si="12"/>
        <v>3651.3884150788713</v>
      </c>
      <c r="L27" s="46">
        <f t="shared" si="13"/>
        <v>3853.1831327316868</v>
      </c>
      <c r="M27" s="44">
        <f t="shared" si="14"/>
        <v>-3417.3309450533748</v>
      </c>
      <c r="N27" s="45">
        <f t="shared" si="15"/>
        <v>-3651.3884150788713</v>
      </c>
      <c r="O27" s="46">
        <f t="shared" si="16"/>
        <v>-3853.1831327316868</v>
      </c>
      <c r="P27" s="40"/>
      <c r="Q27" s="40"/>
      <c r="R27" s="40"/>
    </row>
    <row r="28" spans="1:18" x14ac:dyDescent="0.45">
      <c r="A28" s="9">
        <v>20</v>
      </c>
      <c r="B28" s="5" t="s">
        <v>61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107178.88954002401</v>
      </c>
      <c r="H28" s="22">
        <f t="shared" si="3"/>
        <v>114519.71199159035</v>
      </c>
      <c r="I28" s="22">
        <f t="shared" si="4"/>
        <v>120848.66698624147</v>
      </c>
      <c r="J28" s="44">
        <f t="shared" si="11"/>
        <v>3314.8110167017735</v>
      </c>
      <c r="K28" s="45">
        <f t="shared" si="12"/>
        <v>3541.8467626265056</v>
      </c>
      <c r="L28" s="46">
        <f t="shared" si="13"/>
        <v>3737.587638749736</v>
      </c>
      <c r="M28" s="44">
        <f t="shared" si="14"/>
        <v>-3314.8110167017735</v>
      </c>
      <c r="N28" s="45">
        <f t="shared" si="15"/>
        <v>-3541.8467626265056</v>
      </c>
      <c r="O28" s="46">
        <f t="shared" si="16"/>
        <v>-3737.587638749736</v>
      </c>
      <c r="P28" s="40"/>
      <c r="Q28" s="40"/>
      <c r="R28" s="40"/>
    </row>
    <row r="29" spans="1:18" x14ac:dyDescent="0.45">
      <c r="A29" s="9">
        <v>21</v>
      </c>
      <c r="B29" s="5" t="s">
        <v>62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111262.40523149892</v>
      </c>
      <c r="H29" s="22">
        <f t="shared" si="3"/>
        <v>119673.09903121191</v>
      </c>
      <c r="I29" s="22">
        <f t="shared" si="4"/>
        <v>128099.58700541596</v>
      </c>
      <c r="J29" s="44">
        <f t="shared" si="11"/>
        <v>3215.3666862007203</v>
      </c>
      <c r="K29" s="45">
        <f t="shared" si="12"/>
        <v>3435.5913597477102</v>
      </c>
      <c r="L29" s="46">
        <f t="shared" si="13"/>
        <v>3625.4600095872438</v>
      </c>
      <c r="M29" s="44">
        <f t="shared" si="14"/>
        <v>4083.515691474915</v>
      </c>
      <c r="N29" s="45">
        <f t="shared" si="15"/>
        <v>5153.3870396215652</v>
      </c>
      <c r="O29" s="46">
        <f t="shared" si="16"/>
        <v>7250.9200191744876</v>
      </c>
      <c r="P29" s="40"/>
      <c r="Q29" s="40"/>
      <c r="R29" s="40"/>
    </row>
    <row r="30" spans="1:18" x14ac:dyDescent="0.45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>
        <f t="shared" si="11"/>
        <v>3337.8721569449676</v>
      </c>
      <c r="K30" s="45">
        <f t="shared" si="12"/>
        <v>3590.1929709363571</v>
      </c>
      <c r="L30" s="46">
        <f t="shared" si="13"/>
        <v>3842.9876101624786</v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45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45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45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45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45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45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45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45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45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45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45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45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45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45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4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600000000000001" thickBot="1" x14ac:dyDescent="0.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600000000000001" thickBot="1" x14ac:dyDescent="0.5">
      <c r="A59" s="9"/>
      <c r="B59" s="92" t="s">
        <v>5</v>
      </c>
      <c r="C59" s="93"/>
      <c r="D59" s="7">
        <f>COUNTIF(D9:D58,1.27)</f>
        <v>11</v>
      </c>
      <c r="E59" s="7">
        <f>COUNTIF(E9:E58,1.5)</f>
        <v>11</v>
      </c>
      <c r="F59" s="8">
        <f>COUNTIF(F9:F58,2)</f>
        <v>10</v>
      </c>
      <c r="G59" s="70">
        <f>M59+G8</f>
        <v>111262.40523149894</v>
      </c>
      <c r="H59" s="71">
        <f>N59+H8</f>
        <v>119673.0990312119</v>
      </c>
      <c r="I59" s="72">
        <f>O59+I8</f>
        <v>128099.587005416</v>
      </c>
      <c r="J59" s="67" t="s">
        <v>32</v>
      </c>
      <c r="K59" s="68" t="e">
        <f>B58-B9</f>
        <v>#VALUE!</v>
      </c>
      <c r="L59" s="69" t="s">
        <v>33</v>
      </c>
      <c r="M59" s="81">
        <f>SUM(M9:M58)</f>
        <v>11262.405231498944</v>
      </c>
      <c r="N59" s="82">
        <f>SUM(N9:N58)</f>
        <v>19673.099031211896</v>
      </c>
      <c r="O59" s="83">
        <f>SUM(O9:O58)</f>
        <v>28099.587005416004</v>
      </c>
    </row>
    <row r="60" spans="1:15" ht="18.600000000000001" thickBot="1" x14ac:dyDescent="0.5">
      <c r="A60" s="9"/>
      <c r="B60" s="86" t="s">
        <v>6</v>
      </c>
      <c r="C60" s="87"/>
      <c r="D60" s="7">
        <f>COUNTIF(D9:D58,-1)</f>
        <v>10</v>
      </c>
      <c r="E60" s="7">
        <f>COUNTIF(E9:E58,-1)</f>
        <v>10</v>
      </c>
      <c r="F60" s="8">
        <f>COUNTIF(F9:F58,-1)</f>
        <v>11</v>
      </c>
      <c r="G60" s="84" t="s">
        <v>31</v>
      </c>
      <c r="H60" s="85"/>
      <c r="I60" s="91"/>
      <c r="J60" s="84" t="s">
        <v>34</v>
      </c>
      <c r="K60" s="85"/>
      <c r="L60" s="91"/>
      <c r="M60" s="9"/>
      <c r="N60" s="3"/>
      <c r="O60" s="4"/>
    </row>
    <row r="61" spans="1:15" ht="18.600000000000001" thickBot="1" x14ac:dyDescent="0.5">
      <c r="A61" s="9"/>
      <c r="B61" s="86" t="s">
        <v>36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1.1126240523149893</v>
      </c>
      <c r="H61" s="77">
        <f t="shared" ref="H61" si="21">H59/H8</f>
        <v>1.196730990312119</v>
      </c>
      <c r="I61" s="78">
        <f>I59/I8</f>
        <v>1.2809958700541599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5" ht="18.600000000000001" thickBot="1" x14ac:dyDescent="0.5">
      <c r="A62" s="3"/>
      <c r="B62" s="84" t="s">
        <v>4</v>
      </c>
      <c r="C62" s="85"/>
      <c r="D62" s="79">
        <f t="shared" ref="D62:E62" si="22">D59/(D59+D60+D61)</f>
        <v>0.52380952380952384</v>
      </c>
      <c r="E62" s="74">
        <f t="shared" si="22"/>
        <v>0.52380952380952384</v>
      </c>
      <c r="F62" s="75">
        <f>F59/(F59+F60+F61)</f>
        <v>0.47619047619047616</v>
      </c>
    </row>
    <row r="64" spans="1:15" x14ac:dyDescent="0.4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"/>
  <sheetViews>
    <sheetView topLeftCell="A228" zoomScale="80" zoomScaleNormal="80" workbookViewId="0">
      <selection activeCell="B261" sqref="B261"/>
    </sheetView>
  </sheetViews>
  <sheetFormatPr defaultColWidth="8.09765625" defaultRowHeight="14.4" x14ac:dyDescent="0.45"/>
  <cols>
    <col min="1" max="1" width="6.59765625" style="53" customWidth="1"/>
    <col min="2" max="2" width="7.1992187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opLeftCell="A13" zoomScale="145" zoomScaleSheetLayoutView="100" workbookViewId="0">
      <selection activeCell="A22" sqref="A22:J29"/>
    </sheetView>
  </sheetViews>
  <sheetFormatPr defaultColWidth="8.09765625" defaultRowHeight="13.2" x14ac:dyDescent="0.45"/>
  <cols>
    <col min="1" max="16384" width="8.09765625" style="52"/>
  </cols>
  <sheetData>
    <row r="1" spans="1:10" x14ac:dyDescent="0.45">
      <c r="A1" s="52" t="s">
        <v>27</v>
      </c>
    </row>
    <row r="2" spans="1:10" x14ac:dyDescent="0.45">
      <c r="A2" s="94" t="s">
        <v>63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45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45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4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45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45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45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45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45">
      <c r="A11" s="52" t="s">
        <v>28</v>
      </c>
    </row>
    <row r="12" spans="1:10" x14ac:dyDescent="0.45">
      <c r="A12" s="96" t="s">
        <v>64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45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45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45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45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45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45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45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45">
      <c r="A21" s="52" t="s">
        <v>29</v>
      </c>
    </row>
    <row r="22" spans="1:10" x14ac:dyDescent="0.45">
      <c r="A22" s="96" t="s">
        <v>65</v>
      </c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45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45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45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4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4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4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45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tabSelected="1" zoomScale="80" zoomScaleNormal="80" workbookViewId="0">
      <selection activeCell="F4" sqref="F4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30" t="s">
        <v>15</v>
      </c>
      <c r="B1" s="31"/>
      <c r="C1" s="32"/>
      <c r="D1" s="33"/>
      <c r="E1" s="32"/>
      <c r="F1" s="33"/>
      <c r="G1" s="32"/>
      <c r="H1" s="33"/>
    </row>
    <row r="2" spans="1:8" x14ac:dyDescent="0.45">
      <c r="A2" s="34"/>
      <c r="B2" s="32"/>
      <c r="C2" s="32"/>
      <c r="D2" s="33"/>
      <c r="E2" s="32"/>
      <c r="F2" s="33"/>
      <c r="G2" s="32"/>
      <c r="H2" s="33"/>
    </row>
    <row r="3" spans="1:8" x14ac:dyDescent="0.45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 x14ac:dyDescent="0.45">
      <c r="A4" s="37" t="s">
        <v>22</v>
      </c>
      <c r="B4" s="37" t="s">
        <v>23</v>
      </c>
      <c r="C4" s="37"/>
      <c r="D4" s="38" t="s">
        <v>66</v>
      </c>
      <c r="E4" s="37"/>
      <c r="F4" s="38"/>
      <c r="G4" s="37"/>
      <c r="H4" s="38"/>
    </row>
    <row r="5" spans="1:8" x14ac:dyDescent="0.45">
      <c r="A5" s="37" t="s">
        <v>22</v>
      </c>
      <c r="B5" s="37"/>
      <c r="C5" s="37"/>
      <c r="D5" s="38"/>
      <c r="E5" s="37"/>
      <c r="F5" s="39"/>
      <c r="G5" s="37"/>
      <c r="H5" s="39"/>
    </row>
    <row r="6" spans="1:8" x14ac:dyDescent="0.45">
      <c r="A6" s="37" t="s">
        <v>22</v>
      </c>
      <c r="B6" s="37"/>
      <c r="C6" s="37"/>
      <c r="D6" s="39"/>
      <c r="E6" s="37"/>
      <c r="F6" s="39"/>
      <c r="G6" s="37"/>
      <c r="H6" s="39"/>
    </row>
    <row r="7" spans="1:8" x14ac:dyDescent="0.45">
      <c r="A7" s="37" t="s">
        <v>22</v>
      </c>
      <c r="B7" s="37"/>
      <c r="C7" s="37"/>
      <c r="D7" s="39"/>
      <c r="E7" s="37"/>
      <c r="F7" s="39"/>
      <c r="G7" s="37"/>
      <c r="H7" s="39"/>
    </row>
    <row r="8" spans="1:8" x14ac:dyDescent="0.45">
      <c r="A8" s="37" t="s">
        <v>22</v>
      </c>
      <c r="B8" s="37"/>
      <c r="C8" s="37"/>
      <c r="D8" s="39"/>
      <c r="E8" s="37"/>
      <c r="F8" s="39"/>
      <c r="G8" s="37"/>
      <c r="H8" s="39"/>
    </row>
    <row r="9" spans="1:8" x14ac:dyDescent="0.45">
      <c r="A9" s="37" t="s">
        <v>22</v>
      </c>
      <c r="B9" s="37"/>
      <c r="C9" s="37"/>
      <c r="D9" s="39"/>
      <c r="E9" s="37"/>
      <c r="F9" s="39"/>
      <c r="G9" s="37"/>
      <c r="H9" s="39"/>
    </row>
    <row r="10" spans="1:8" x14ac:dyDescent="0.45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 x14ac:dyDescent="0.45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 x14ac:dyDescent="0.45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検証シート(日足）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rika.0903@outlook.jp</cp:lastModifiedBy>
  <dcterms:created xsi:type="dcterms:W3CDTF">2020-09-18T03:10:57Z</dcterms:created>
  <dcterms:modified xsi:type="dcterms:W3CDTF">2021-04-16T19:14:04Z</dcterms:modified>
</cp:coreProperties>
</file>