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8510"/>
  </bookViews>
  <sheets>
    <sheet name="検証シート" sheetId="1" r:id="rId1"/>
    <sheet name="画像" sheetId="2" r:id="rId2"/>
    <sheet name="気づき" sheetId="3" r:id="rId3"/>
    <sheet name="検証終了通貨" sheetId="4" r:id="rId4"/>
  </sheets>
  <calcPr calcId="144525"/>
</workbook>
</file>

<file path=xl/sharedStrings.xml><?xml version="1.0" encoding="utf-8"?>
<sst xmlns="http://schemas.openxmlformats.org/spreadsheetml/2006/main" count="48">
  <si>
    <t>通貨ペア</t>
  </si>
  <si>
    <t>EURUSD</t>
  </si>
  <si>
    <t>時間足</t>
  </si>
  <si>
    <t>1H足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</si>
  <si>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</si>
  <si>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</si>
  <si>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</si>
  <si>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</si>
  <si>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</si>
  <si>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</si>
  <si>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</si>
  <si>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</rPr>
      <t>決済</t>
    </r>
    <r>
      <rPr>
        <b/>
        <sz val="9"/>
        <color theme="1"/>
        <rFont val="游ゴシック"/>
        <charset val="128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</si>
  <si>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</si>
  <si>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</si>
  <si>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</si>
  <si>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</si>
  <si>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</si>
  <si>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</si>
  <si>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</si>
  <si>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</si>
  <si>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</si>
  <si>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</si>
  <si>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</si>
  <si>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</si>
  <si>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</si>
  <si>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</si>
  <si>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直前に逆方向のEBが発生していた状態では、</t>
  </si>
  <si>
    <t>エントリーしないほうがよいかも知れない？</t>
  </si>
  <si>
    <t>4～5</t>
  </si>
  <si>
    <t>ヒゲが長いため、直近高ねを損切ラインに設定</t>
  </si>
  <si>
    <t>28-29</t>
  </si>
  <si>
    <t>30-31</t>
  </si>
  <si>
    <t>45-46</t>
  </si>
  <si>
    <t>気付き　質問</t>
  </si>
  <si>
    <t>チャネルラインなどを引きながらエントリー判断をしてみましたが、勝率を上げられませんでした。
色々と条件を付け加えてみてはいるのですが、なかなかつかめません。
こういった場合の良い考え方や方法はないでしょうか？</t>
  </si>
  <si>
    <t>感想</t>
  </si>
  <si>
    <t>勝率を上げられない。条件設定に苦悩。</t>
  </si>
  <si>
    <t>今後</t>
  </si>
  <si>
    <t>検証を繰り返しながら、勝率を上げられるような条件設定を見つけ出す。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</si>
  <si>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</si>
  <si>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</si>
  <si>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</si>
  <si>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</si>
  <si>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</si>
  <si>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</si>
  <si>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</si>
  <si>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</si>
  <si>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〇</t>
  </si>
</sst>
</file>

<file path=xl/styles.xml><?xml version="1.0" encoding="utf-8"?>
<styleSheet xmlns="http://schemas.openxmlformats.org/spreadsheetml/2006/main">
  <numFmts count="8">
    <numFmt numFmtId="176" formatCode="_ * #,##0_ ;_ * \-#,##0_ ;_ * &quot;-&quot;??_ ;_ @_ "/>
    <numFmt numFmtId="177" formatCode="_-&quot;\&quot;* #,##0.00_-\ ;\-&quot;\&quot;* #,##0.00_-\ ;_-&quot;\&quot;* &quot;-&quot;??_-\ ;_-@_-"/>
    <numFmt numFmtId="178" formatCode="_-&quot;\&quot;* #,##0_-\ ;\-&quot;\&quot;* #,##0_-\ ;_-&quot;\&quot;* &quot;-&quot;??_-\ ;_-@_-"/>
    <numFmt numFmtId="179" formatCode="#,##0_ "/>
    <numFmt numFmtId="180" formatCode="#,##0_);[Red]\(#,##0\)"/>
    <numFmt numFmtId="181" formatCode="yyyy/m/d;@"/>
    <numFmt numFmtId="182" formatCode="h:mm;@"/>
    <numFmt numFmtId="183" formatCode="0.0%"/>
  </numFmts>
  <fonts count="32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sz val="11"/>
      <color rgb="FFFF0000"/>
      <name val="游ゴシック"/>
      <charset val="0"/>
      <scheme val="minor"/>
    </font>
    <font>
      <sz val="11"/>
      <color theme="1"/>
      <name val="游ゴシック"/>
      <charset val="134"/>
      <scheme val="minor"/>
    </font>
    <font>
      <u/>
      <sz val="11"/>
      <color rgb="FF800080"/>
      <name val="游ゴシック"/>
      <charset val="0"/>
      <scheme val="minor"/>
    </font>
    <font>
      <b/>
      <sz val="18"/>
      <color theme="3"/>
      <name val="游ゴシック"/>
      <charset val="134"/>
      <scheme val="minor"/>
    </font>
    <font>
      <sz val="11"/>
      <color rgb="FF9C6500"/>
      <name val="游ゴシック"/>
      <charset val="0"/>
      <scheme val="minor"/>
    </font>
    <font>
      <b/>
      <sz val="11"/>
      <color rgb="FFFA7D00"/>
      <name val="游ゴシック"/>
      <charset val="0"/>
      <scheme val="minor"/>
    </font>
    <font>
      <sz val="11"/>
      <color rgb="FF3F3F76"/>
      <name val="游ゴシック"/>
      <charset val="0"/>
      <scheme val="minor"/>
    </font>
    <font>
      <sz val="11"/>
      <color theme="1"/>
      <name val="游ゴシック"/>
      <charset val="0"/>
      <scheme val="minor"/>
    </font>
    <font>
      <u/>
      <sz val="11"/>
      <color rgb="FF0000FF"/>
      <name val="游ゴシック"/>
      <charset val="0"/>
      <scheme val="minor"/>
    </font>
    <font>
      <b/>
      <sz val="15"/>
      <color theme="3"/>
      <name val="游ゴシック"/>
      <charset val="134"/>
      <scheme val="minor"/>
    </font>
    <font>
      <sz val="11"/>
      <color rgb="FFFA7D00"/>
      <name val="游ゴシック"/>
      <charset val="0"/>
      <scheme val="minor"/>
    </font>
    <font>
      <sz val="11"/>
      <color theme="0"/>
      <name val="游ゴシック"/>
      <charset val="0"/>
      <scheme val="minor"/>
    </font>
    <font>
      <sz val="11"/>
      <color rgb="FF006100"/>
      <name val="游ゴシック"/>
      <charset val="0"/>
      <scheme val="minor"/>
    </font>
    <font>
      <b/>
      <sz val="11"/>
      <color theme="1"/>
      <name val="游ゴシック"/>
      <charset val="0"/>
      <scheme val="minor"/>
    </font>
    <font>
      <i/>
      <sz val="11"/>
      <color rgb="FF7F7F7F"/>
      <name val="游ゴシック"/>
      <charset val="0"/>
      <scheme val="minor"/>
    </font>
    <font>
      <b/>
      <sz val="11"/>
      <color theme="3"/>
      <name val="游ゴシック"/>
      <charset val="134"/>
      <scheme val="minor"/>
    </font>
    <font>
      <b/>
      <sz val="11"/>
      <color rgb="FF3F3F3F"/>
      <name val="游ゴシック"/>
      <charset val="0"/>
      <scheme val="minor"/>
    </font>
    <font>
      <b/>
      <sz val="13"/>
      <color theme="3"/>
      <name val="游ゴシック"/>
      <charset val="134"/>
      <scheme val="minor"/>
    </font>
    <font>
      <b/>
      <sz val="11"/>
      <color rgb="FFFFFFFF"/>
      <name val="游ゴシック"/>
      <charset val="0"/>
      <scheme val="minor"/>
    </font>
    <font>
      <sz val="11"/>
      <color rgb="FF9C0006"/>
      <name val="游ゴシック"/>
      <charset val="0"/>
      <scheme val="minor"/>
    </font>
    <font>
      <b/>
      <sz val="11"/>
      <color theme="1"/>
      <name val="游ゴシック"/>
      <charset val="128"/>
    </font>
    <font>
      <b/>
      <sz val="9"/>
      <color theme="1"/>
      <name val="游ゴシック"/>
      <charset val="128"/>
    </font>
  </fonts>
  <fills count="35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16" fillId="8" borderId="18" applyNumberFormat="0" applyAlignment="0" applyProtection="0">
      <alignment vertical="center"/>
    </xf>
    <xf numFmtId="176" fontId="11" fillId="0" borderId="0" applyFont="0" applyFill="0" applyBorder="0" applyAlignment="0" applyProtection="0">
      <alignment vertical="center"/>
    </xf>
    <xf numFmtId="177" fontId="11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178" fontId="11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1" fillId="5" borderId="17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6" fillId="7" borderId="23" applyNumberFormat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15" fillId="7" borderId="18" applyNumberFormat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8" fillId="21" borderId="24" applyNumberForma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103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79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>
      <alignment vertical="center"/>
    </xf>
    <xf numFmtId="0" fontId="7" fillId="0" borderId="7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8" xfId="0" applyFont="1" applyBorder="1">
      <alignment vertical="center"/>
    </xf>
    <xf numFmtId="0" fontId="6" fillId="0" borderId="9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80" fontId="0" fillId="0" borderId="6" xfId="0" applyNumberFormat="1" applyFont="1" applyBorder="1">
      <alignment vertical="center"/>
    </xf>
    <xf numFmtId="0" fontId="0" fillId="0" borderId="11" xfId="0" applyBorder="1">
      <alignment vertical="center"/>
    </xf>
    <xf numFmtId="181" fontId="0" fillId="0" borderId="2" xfId="0" applyNumberFormat="1" applyBorder="1">
      <alignment vertical="center"/>
    </xf>
    <xf numFmtId="182" fontId="0" fillId="0" borderId="3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NumberFormat="1" applyFont="1" applyBorder="1">
      <alignment vertical="center"/>
    </xf>
    <xf numFmtId="0" fontId="8" fillId="0" borderId="4" xfId="0" applyNumberFormat="1" applyFont="1" applyBorder="1">
      <alignment vertical="center"/>
    </xf>
    <xf numFmtId="0" fontId="8" fillId="0" borderId="5" xfId="0" applyNumberFormat="1" applyFont="1" applyBorder="1">
      <alignment vertical="center"/>
    </xf>
    <xf numFmtId="180" fontId="0" fillId="0" borderId="0" xfId="0" applyNumberFormat="1" applyBorder="1">
      <alignment vertical="center"/>
    </xf>
    <xf numFmtId="181" fontId="0" fillId="0" borderId="12" xfId="0" applyNumberFormat="1" applyBorder="1">
      <alignment vertical="center"/>
    </xf>
    <xf numFmtId="182" fontId="0" fillId="0" borderId="11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8" fillId="0" borderId="11" xfId="0" applyNumberFormat="1" applyFont="1" applyBorder="1">
      <alignment vertical="center"/>
    </xf>
    <xf numFmtId="0" fontId="8" fillId="0" borderId="0" xfId="0" applyNumberFormat="1" applyFont="1" applyBorder="1">
      <alignment vertical="center"/>
    </xf>
    <xf numFmtId="0" fontId="8" fillId="0" borderId="13" xfId="0" applyNumberFormat="1" applyFont="1" applyBorder="1">
      <alignment vertical="center"/>
    </xf>
    <xf numFmtId="0" fontId="8" fillId="3" borderId="13" xfId="0" applyNumberFormat="1" applyFont="1" applyFill="1" applyBorder="1">
      <alignment vertical="center"/>
    </xf>
    <xf numFmtId="0" fontId="8" fillId="4" borderId="13" xfId="0" applyNumberFormat="1" applyFont="1" applyFill="1" applyBorder="1">
      <alignment vertical="center"/>
    </xf>
    <xf numFmtId="0" fontId="0" fillId="0" borderId="0" xfId="0" applyBorder="1">
      <alignment vertical="center"/>
    </xf>
    <xf numFmtId="181" fontId="0" fillId="0" borderId="7" xfId="0" applyNumberFormat="1" applyBorder="1">
      <alignment vertical="center"/>
    </xf>
    <xf numFmtId="182" fontId="0" fillId="0" borderId="14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8" fillId="0" borderId="14" xfId="0" applyNumberFormat="1" applyFont="1" applyBorder="1">
      <alignment vertical="center"/>
    </xf>
    <xf numFmtId="0" fontId="8" fillId="0" borderId="15" xfId="0" applyNumberFormat="1" applyFont="1" applyBorder="1">
      <alignment vertical="center"/>
    </xf>
    <xf numFmtId="0" fontId="8" fillId="0" borderId="16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80" fontId="0" fillId="0" borderId="6" xfId="0" applyNumberForma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9" fontId="6" fillId="0" borderId="6" xfId="9" applyFont="1" applyBorder="1">
      <alignment vertical="center"/>
    </xf>
    <xf numFmtId="0" fontId="6" fillId="0" borderId="8" xfId="0" applyFont="1" applyBorder="1" applyAlignment="1">
      <alignment horizontal="center" vertical="center"/>
    </xf>
    <xf numFmtId="9" fontId="6" fillId="0" borderId="6" xfId="0" applyNumberFormat="1" applyFont="1" applyBorder="1">
      <alignment vertical="center"/>
    </xf>
    <xf numFmtId="9" fontId="6" fillId="0" borderId="8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80" fontId="0" fillId="0" borderId="8" xfId="0" applyNumberFormat="1" applyBorder="1">
      <alignment vertical="center"/>
    </xf>
    <xf numFmtId="180" fontId="0" fillId="0" borderId="9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80" fontId="0" fillId="0" borderId="8" xfId="0" applyNumberFormat="1" applyFill="1" applyBorder="1">
      <alignment vertical="center"/>
    </xf>
    <xf numFmtId="180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9" fillId="0" borderId="6" xfId="1" applyFont="1" applyFill="1" applyBorder="1">
      <alignment vertical="center"/>
    </xf>
    <xf numFmtId="0" fontId="9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8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8" xfId="9" applyFont="1" applyBorder="1">
      <alignment vertical="center"/>
    </xf>
    <xf numFmtId="9" fontId="6" fillId="0" borderId="9" xfId="9" applyFont="1" applyBorder="1">
      <alignment vertical="center"/>
    </xf>
    <xf numFmtId="183" fontId="6" fillId="0" borderId="6" xfId="9" applyNumberFormat="1" applyFont="1" applyBorder="1">
      <alignment vertical="center"/>
    </xf>
    <xf numFmtId="183" fontId="6" fillId="0" borderId="10" xfId="9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180" fontId="0" fillId="0" borderId="0" xfId="0" applyNumberFormat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387600"/>
          <a:ext cx="527685" cy="9118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5910"/>
    <xdr:sp>
      <xdr:nvSpPr>
        <xdr:cNvPr id="3" name="正方形/長方形 7"/>
        <xdr:cNvSpPr>
          <a:spLocks noChangeArrowheads="1"/>
        </xdr:cNvSpPr>
      </xdr:nvSpPr>
      <xdr:spPr>
        <a:xfrm>
          <a:off x="6055995" y="10774680"/>
          <a:ext cx="20320" cy="20574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5910"/>
    <xdr:sp>
      <xdr:nvSpPr>
        <xdr:cNvPr id="4" name="正方形/長方形 1"/>
        <xdr:cNvSpPr>
          <a:spLocks noChangeArrowheads="1"/>
        </xdr:cNvSpPr>
      </xdr:nvSpPr>
      <xdr:spPr>
        <a:xfrm>
          <a:off x="6276975" y="5542280"/>
          <a:ext cx="20320" cy="20574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3343"/>
    <xdr:sp>
      <xdr:nvSpPr>
        <xdr:cNvPr id="5" name="正方形/長方形 3"/>
        <xdr:cNvSpPr>
          <a:spLocks noChangeArrowheads="1"/>
        </xdr:cNvSpPr>
      </xdr:nvSpPr>
      <xdr:spPr>
        <a:xfrm>
          <a:off x="8195310" y="13759180"/>
          <a:ext cx="18415" cy="15303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2772"/>
    <xdr:sp>
      <xdr:nvSpPr>
        <xdr:cNvPr id="6" name="正方形/長方形 5"/>
        <xdr:cNvSpPr>
          <a:spLocks noChangeArrowheads="1"/>
        </xdr:cNvSpPr>
      </xdr:nvSpPr>
      <xdr:spPr>
        <a:xfrm>
          <a:off x="3838575" y="24356060"/>
          <a:ext cx="20320" cy="20256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5910"/>
    <xdr:sp>
      <xdr:nvSpPr>
        <xdr:cNvPr id="7" name="正方形/長方形 6"/>
        <xdr:cNvSpPr>
          <a:spLocks noChangeArrowheads="1"/>
        </xdr:cNvSpPr>
      </xdr:nvSpPr>
      <xdr:spPr>
        <a:xfrm>
          <a:off x="4351020" y="24033480"/>
          <a:ext cx="20320" cy="20574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38480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198062"/>
    <xdr:sp>
      <xdr:nvSpPr>
        <xdr:cNvPr id="9" name="正方形/長方形 17"/>
        <xdr:cNvSpPr>
          <a:spLocks noChangeArrowheads="1"/>
        </xdr:cNvSpPr>
      </xdr:nvSpPr>
      <xdr:spPr>
        <a:xfrm>
          <a:off x="4916805" y="18691860"/>
          <a:ext cx="18415" cy="1974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04470"/>
    <xdr:sp>
      <xdr:nvSpPr>
        <xdr:cNvPr id="10" name="正方形/長方形 10"/>
        <xdr:cNvSpPr>
          <a:spLocks noChangeArrowheads="1"/>
        </xdr:cNvSpPr>
      </xdr:nvSpPr>
      <xdr:spPr>
        <a:xfrm>
          <a:off x="5734050" y="18310860"/>
          <a:ext cx="20320" cy="20447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07645"/>
    <xdr:sp>
      <xdr:nvSpPr>
        <xdr:cNvPr id="11" name="正方形/長方形 22"/>
        <xdr:cNvSpPr>
          <a:spLocks noChangeArrowheads="1"/>
        </xdr:cNvSpPr>
      </xdr:nvSpPr>
      <xdr:spPr>
        <a:xfrm>
          <a:off x="7698105" y="31793180"/>
          <a:ext cx="18415" cy="20764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20268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5947"/>
    <xdr:sp>
      <xdr:nvSpPr>
        <xdr:cNvPr id="13" name="正方形/長方形 27"/>
        <xdr:cNvSpPr>
          <a:spLocks noChangeArrowheads="1"/>
        </xdr:cNvSpPr>
      </xdr:nvSpPr>
      <xdr:spPr>
        <a:xfrm>
          <a:off x="9296400" y="39717980"/>
          <a:ext cx="20320" cy="20574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04034"/>
    <xdr:sp>
      <xdr:nvSpPr>
        <xdr:cNvPr id="14" name="正方形/長方形 9"/>
        <xdr:cNvSpPr>
          <a:spLocks noChangeArrowheads="1"/>
        </xdr:cNvSpPr>
      </xdr:nvSpPr>
      <xdr:spPr>
        <a:xfrm>
          <a:off x="5153025" y="48892460"/>
          <a:ext cx="20320" cy="20383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04470"/>
    <xdr:sp>
      <xdr:nvSpPr>
        <xdr:cNvPr id="15" name="正方形/長方形 11"/>
        <xdr:cNvSpPr>
          <a:spLocks noChangeArrowheads="1"/>
        </xdr:cNvSpPr>
      </xdr:nvSpPr>
      <xdr:spPr>
        <a:xfrm>
          <a:off x="7393305" y="47470060"/>
          <a:ext cx="18415" cy="20447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3343"/>
    <xdr:sp>
      <xdr:nvSpPr>
        <xdr:cNvPr id="16" name="正方形/長方形 13"/>
        <xdr:cNvSpPr>
          <a:spLocks noChangeArrowheads="1"/>
        </xdr:cNvSpPr>
      </xdr:nvSpPr>
      <xdr:spPr>
        <a:xfrm>
          <a:off x="6003925" y="55897780"/>
          <a:ext cx="18415" cy="15303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58210"/>
    <xdr:sp>
      <xdr:nvSpPr>
        <xdr:cNvPr id="17" name="テキスト ボックス 15"/>
        <xdr:cNvSpPr txBox="1"/>
      </xdr:nvSpPr>
      <xdr:spPr>
        <a:xfrm>
          <a:off x="7496175" y="58600975"/>
          <a:ext cx="184785" cy="257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3343"/>
    <xdr:sp>
      <xdr:nvSpPr>
        <xdr:cNvPr id="18" name="正方形/長方形 16"/>
        <xdr:cNvSpPr>
          <a:spLocks noChangeArrowheads="1"/>
        </xdr:cNvSpPr>
      </xdr:nvSpPr>
      <xdr:spPr>
        <a:xfrm>
          <a:off x="9043035" y="54653180"/>
          <a:ext cx="18415" cy="15303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3343"/>
    <xdr:sp>
      <xdr:nvSpPr>
        <xdr:cNvPr id="19" name="正方形/長方形 19"/>
        <xdr:cNvSpPr>
          <a:spLocks noChangeArrowheads="1"/>
        </xdr:cNvSpPr>
      </xdr:nvSpPr>
      <xdr:spPr>
        <a:xfrm>
          <a:off x="4404360" y="63263780"/>
          <a:ext cx="18415" cy="15303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2340"/>
    <xdr:sp>
      <xdr:nvSpPr>
        <xdr:cNvPr id="20" name="正方形/長方形 20"/>
        <xdr:cNvSpPr>
          <a:spLocks noChangeArrowheads="1"/>
        </xdr:cNvSpPr>
      </xdr:nvSpPr>
      <xdr:spPr>
        <a:xfrm>
          <a:off x="5459730" y="63279020"/>
          <a:ext cx="18415" cy="20193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04470"/>
    <xdr:sp>
      <xdr:nvSpPr>
        <xdr:cNvPr id="21" name="正方形/長方形 24"/>
        <xdr:cNvSpPr>
          <a:spLocks noChangeArrowheads="1"/>
        </xdr:cNvSpPr>
      </xdr:nvSpPr>
      <xdr:spPr>
        <a:xfrm>
          <a:off x="5505450" y="70939660"/>
          <a:ext cx="20320" cy="20447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2735"/>
    <xdr:sp>
      <xdr:nvSpPr>
        <xdr:cNvPr id="22" name="正方形/長方形 25"/>
        <xdr:cNvSpPr>
          <a:spLocks noChangeArrowheads="1"/>
        </xdr:cNvSpPr>
      </xdr:nvSpPr>
      <xdr:spPr>
        <a:xfrm>
          <a:off x="6850380" y="71813420"/>
          <a:ext cx="18415" cy="20256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07645"/>
    <xdr:sp>
      <xdr:nvSpPr>
        <xdr:cNvPr id="23" name="正方形/長方形 28"/>
        <xdr:cNvSpPr>
          <a:spLocks noChangeArrowheads="1"/>
        </xdr:cNvSpPr>
      </xdr:nvSpPr>
      <xdr:spPr>
        <a:xfrm>
          <a:off x="7393305" y="72331580"/>
          <a:ext cx="18415" cy="20764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3343"/>
    <xdr:sp>
      <xdr:nvSpPr>
        <xdr:cNvPr id="24" name="正方形/長方形 29"/>
        <xdr:cNvSpPr>
          <a:spLocks noChangeArrowheads="1"/>
        </xdr:cNvSpPr>
      </xdr:nvSpPr>
      <xdr:spPr>
        <a:xfrm>
          <a:off x="7660005" y="72649080"/>
          <a:ext cx="18415" cy="15303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9525</xdr:colOff>
      <xdr:row>0</xdr:row>
      <xdr:rowOff>6350</xdr:rowOff>
    </xdr:from>
    <xdr:to>
      <xdr:col>17</xdr:col>
      <xdr:colOff>222250</xdr:colOff>
      <xdr:row>20</xdr:row>
      <xdr:rowOff>6985</xdr:rowOff>
    </xdr:to>
    <xdr:pic>
      <xdr:nvPicPr>
        <xdr:cNvPr id="25" name="図形 24" descr="01EURUSD-cdH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4350" y="6350"/>
          <a:ext cx="10052050" cy="35566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</xdr:row>
      <xdr:rowOff>0</xdr:rowOff>
    </xdr:from>
    <xdr:to>
      <xdr:col>17</xdr:col>
      <xdr:colOff>222250</xdr:colOff>
      <xdr:row>41</xdr:row>
      <xdr:rowOff>6985</xdr:rowOff>
    </xdr:to>
    <xdr:pic>
      <xdr:nvPicPr>
        <xdr:cNvPr id="26" name="図形 25" descr="02EURUSD-cdH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14350" y="3733800"/>
          <a:ext cx="10052050" cy="35629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42</xdr:row>
      <xdr:rowOff>0</xdr:rowOff>
    </xdr:from>
    <xdr:to>
      <xdr:col>17</xdr:col>
      <xdr:colOff>222250</xdr:colOff>
      <xdr:row>62</xdr:row>
      <xdr:rowOff>6985</xdr:rowOff>
    </xdr:to>
    <xdr:pic>
      <xdr:nvPicPr>
        <xdr:cNvPr id="27" name="図形 26" descr="03EURUSD-cdH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4350" y="7467600"/>
          <a:ext cx="10052050" cy="35629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84</xdr:row>
      <xdr:rowOff>0</xdr:rowOff>
    </xdr:from>
    <xdr:to>
      <xdr:col>17</xdr:col>
      <xdr:colOff>222250</xdr:colOff>
      <xdr:row>104</xdr:row>
      <xdr:rowOff>6985</xdr:rowOff>
    </xdr:to>
    <xdr:pic>
      <xdr:nvPicPr>
        <xdr:cNvPr id="29" name="図形 28" descr="05EURUSD-cdH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4350" y="14935200"/>
          <a:ext cx="10052050" cy="3562985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</xdr:colOff>
      <xdr:row>62</xdr:row>
      <xdr:rowOff>213360</xdr:rowOff>
    </xdr:from>
    <xdr:to>
      <xdr:col>17</xdr:col>
      <xdr:colOff>230505</xdr:colOff>
      <xdr:row>83</xdr:row>
      <xdr:rowOff>42545</xdr:rowOff>
    </xdr:to>
    <xdr:pic>
      <xdr:nvPicPr>
        <xdr:cNvPr id="30" name="図形 29" descr="06EURUSD-cdH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22605" y="11201400"/>
          <a:ext cx="10052050" cy="359854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</xdr:row>
      <xdr:rowOff>212725</xdr:rowOff>
    </xdr:from>
    <xdr:to>
      <xdr:col>17</xdr:col>
      <xdr:colOff>228600</xdr:colOff>
      <xdr:row>125</xdr:row>
      <xdr:rowOff>41910</xdr:rowOff>
    </xdr:to>
    <xdr:pic>
      <xdr:nvPicPr>
        <xdr:cNvPr id="31" name="図形 30" descr="07EURUSD-cdH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14350" y="18669000"/>
          <a:ext cx="10058400" cy="359791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126</xdr:row>
      <xdr:rowOff>0</xdr:rowOff>
    </xdr:from>
    <xdr:to>
      <xdr:col>17</xdr:col>
      <xdr:colOff>222250</xdr:colOff>
      <xdr:row>146</xdr:row>
      <xdr:rowOff>6985</xdr:rowOff>
    </xdr:to>
    <xdr:pic>
      <xdr:nvPicPr>
        <xdr:cNvPr id="32" name="図形 31" descr="08EURUSD-cdH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14350" y="22402800"/>
          <a:ext cx="10052050" cy="35629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147</xdr:row>
      <xdr:rowOff>0</xdr:rowOff>
    </xdr:from>
    <xdr:to>
      <xdr:col>17</xdr:col>
      <xdr:colOff>222250</xdr:colOff>
      <xdr:row>167</xdr:row>
      <xdr:rowOff>6985</xdr:rowOff>
    </xdr:to>
    <xdr:pic>
      <xdr:nvPicPr>
        <xdr:cNvPr id="33" name="図形 32" descr="09EURUSD-cdH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14350" y="26136600"/>
          <a:ext cx="10052050" cy="35629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168</xdr:row>
      <xdr:rowOff>6350</xdr:rowOff>
    </xdr:from>
    <xdr:to>
      <xdr:col>17</xdr:col>
      <xdr:colOff>222250</xdr:colOff>
      <xdr:row>197</xdr:row>
      <xdr:rowOff>121285</xdr:rowOff>
    </xdr:to>
    <xdr:pic>
      <xdr:nvPicPr>
        <xdr:cNvPr id="28" name="図形 27" descr="10EURUSDH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14350" y="298767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199</xdr:row>
      <xdr:rowOff>6350</xdr:rowOff>
    </xdr:from>
    <xdr:to>
      <xdr:col>17</xdr:col>
      <xdr:colOff>222250</xdr:colOff>
      <xdr:row>228</xdr:row>
      <xdr:rowOff>121285</xdr:rowOff>
    </xdr:to>
    <xdr:pic>
      <xdr:nvPicPr>
        <xdr:cNvPr id="34" name="図形 33" descr="11EURUSDH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14350" y="353885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230</xdr:row>
      <xdr:rowOff>6350</xdr:rowOff>
    </xdr:from>
    <xdr:to>
      <xdr:col>17</xdr:col>
      <xdr:colOff>222250</xdr:colOff>
      <xdr:row>259</xdr:row>
      <xdr:rowOff>121285</xdr:rowOff>
    </xdr:to>
    <xdr:pic>
      <xdr:nvPicPr>
        <xdr:cNvPr id="35" name="図形 34" descr="12EURUSDH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14350" y="409003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261</xdr:row>
      <xdr:rowOff>6350</xdr:rowOff>
    </xdr:from>
    <xdr:to>
      <xdr:col>17</xdr:col>
      <xdr:colOff>222250</xdr:colOff>
      <xdr:row>290</xdr:row>
      <xdr:rowOff>121285</xdr:rowOff>
    </xdr:to>
    <xdr:pic>
      <xdr:nvPicPr>
        <xdr:cNvPr id="36" name="図形 35" descr="13EURUSDH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14350" y="464121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292</xdr:row>
      <xdr:rowOff>6350</xdr:rowOff>
    </xdr:from>
    <xdr:to>
      <xdr:col>17</xdr:col>
      <xdr:colOff>222250</xdr:colOff>
      <xdr:row>321</xdr:row>
      <xdr:rowOff>121285</xdr:rowOff>
    </xdr:to>
    <xdr:pic>
      <xdr:nvPicPr>
        <xdr:cNvPr id="37" name="図形 36" descr="14EURUSDH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14350" y="519239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323</xdr:row>
      <xdr:rowOff>6350</xdr:rowOff>
    </xdr:from>
    <xdr:to>
      <xdr:col>17</xdr:col>
      <xdr:colOff>222250</xdr:colOff>
      <xdr:row>352</xdr:row>
      <xdr:rowOff>121285</xdr:rowOff>
    </xdr:to>
    <xdr:pic>
      <xdr:nvPicPr>
        <xdr:cNvPr id="38" name="図形 37" descr="15EURUSDH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14350" y="574357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354</xdr:row>
      <xdr:rowOff>6350</xdr:rowOff>
    </xdr:from>
    <xdr:to>
      <xdr:col>17</xdr:col>
      <xdr:colOff>222250</xdr:colOff>
      <xdr:row>383</xdr:row>
      <xdr:rowOff>121285</xdr:rowOff>
    </xdr:to>
    <xdr:pic>
      <xdr:nvPicPr>
        <xdr:cNvPr id="39" name="図形 38" descr="16EURUSDH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14350" y="629475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385</xdr:row>
      <xdr:rowOff>6350</xdr:rowOff>
    </xdr:from>
    <xdr:to>
      <xdr:col>17</xdr:col>
      <xdr:colOff>222250</xdr:colOff>
      <xdr:row>414</xdr:row>
      <xdr:rowOff>121285</xdr:rowOff>
    </xdr:to>
    <xdr:pic>
      <xdr:nvPicPr>
        <xdr:cNvPr id="40" name="図形 39" descr="17EURUSDH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14350" y="684593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416</xdr:row>
      <xdr:rowOff>6350</xdr:rowOff>
    </xdr:from>
    <xdr:to>
      <xdr:col>17</xdr:col>
      <xdr:colOff>222250</xdr:colOff>
      <xdr:row>445</xdr:row>
      <xdr:rowOff>121285</xdr:rowOff>
    </xdr:to>
    <xdr:pic>
      <xdr:nvPicPr>
        <xdr:cNvPr id="41" name="図形 40" descr="18EURUSDH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14350" y="739711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447</xdr:row>
      <xdr:rowOff>6350</xdr:rowOff>
    </xdr:from>
    <xdr:to>
      <xdr:col>17</xdr:col>
      <xdr:colOff>222250</xdr:colOff>
      <xdr:row>476</xdr:row>
      <xdr:rowOff>121285</xdr:rowOff>
    </xdr:to>
    <xdr:pic>
      <xdr:nvPicPr>
        <xdr:cNvPr id="42" name="図形 41" descr="19EURUSDH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14350" y="794829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478</xdr:row>
      <xdr:rowOff>6350</xdr:rowOff>
    </xdr:from>
    <xdr:to>
      <xdr:col>17</xdr:col>
      <xdr:colOff>222250</xdr:colOff>
      <xdr:row>507</xdr:row>
      <xdr:rowOff>121285</xdr:rowOff>
    </xdr:to>
    <xdr:pic>
      <xdr:nvPicPr>
        <xdr:cNvPr id="43" name="図形 42" descr="20EURUSDH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14350" y="849947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509</xdr:row>
      <xdr:rowOff>6350</xdr:rowOff>
    </xdr:from>
    <xdr:to>
      <xdr:col>17</xdr:col>
      <xdr:colOff>222250</xdr:colOff>
      <xdr:row>538</xdr:row>
      <xdr:rowOff>121285</xdr:rowOff>
    </xdr:to>
    <xdr:pic>
      <xdr:nvPicPr>
        <xdr:cNvPr id="44" name="図形 43" descr="21EURUSDH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14350" y="905065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540</xdr:row>
      <xdr:rowOff>6350</xdr:rowOff>
    </xdr:from>
    <xdr:to>
      <xdr:col>17</xdr:col>
      <xdr:colOff>222250</xdr:colOff>
      <xdr:row>569</xdr:row>
      <xdr:rowOff>121285</xdr:rowOff>
    </xdr:to>
    <xdr:pic>
      <xdr:nvPicPr>
        <xdr:cNvPr id="45" name="図形 44" descr="22EURUSDH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14350" y="960183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571</xdr:row>
      <xdr:rowOff>6350</xdr:rowOff>
    </xdr:from>
    <xdr:to>
      <xdr:col>17</xdr:col>
      <xdr:colOff>222250</xdr:colOff>
      <xdr:row>600</xdr:row>
      <xdr:rowOff>121285</xdr:rowOff>
    </xdr:to>
    <xdr:pic>
      <xdr:nvPicPr>
        <xdr:cNvPr id="46" name="図形 45" descr="EURUSDH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14350" y="1015301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602</xdr:row>
      <xdr:rowOff>6350</xdr:rowOff>
    </xdr:from>
    <xdr:to>
      <xdr:col>17</xdr:col>
      <xdr:colOff>222250</xdr:colOff>
      <xdr:row>631</xdr:row>
      <xdr:rowOff>121285</xdr:rowOff>
    </xdr:to>
    <xdr:pic>
      <xdr:nvPicPr>
        <xdr:cNvPr id="47" name="図形 46" descr="24EURUSDH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14350" y="1070419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633</xdr:row>
      <xdr:rowOff>6350</xdr:rowOff>
    </xdr:from>
    <xdr:to>
      <xdr:col>17</xdr:col>
      <xdr:colOff>222250</xdr:colOff>
      <xdr:row>662</xdr:row>
      <xdr:rowOff>121285</xdr:rowOff>
    </xdr:to>
    <xdr:pic>
      <xdr:nvPicPr>
        <xdr:cNvPr id="48" name="図形 47" descr="25EURUSDH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14350" y="1125537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664</xdr:row>
      <xdr:rowOff>6350</xdr:rowOff>
    </xdr:from>
    <xdr:to>
      <xdr:col>17</xdr:col>
      <xdr:colOff>222250</xdr:colOff>
      <xdr:row>693</xdr:row>
      <xdr:rowOff>121285</xdr:rowOff>
    </xdr:to>
    <xdr:pic>
      <xdr:nvPicPr>
        <xdr:cNvPr id="49" name="図形 48" descr="26EURUSDH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14350" y="1180655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695</xdr:row>
      <xdr:rowOff>6350</xdr:rowOff>
    </xdr:from>
    <xdr:to>
      <xdr:col>17</xdr:col>
      <xdr:colOff>222250</xdr:colOff>
      <xdr:row>724</xdr:row>
      <xdr:rowOff>121285</xdr:rowOff>
    </xdr:to>
    <xdr:pic>
      <xdr:nvPicPr>
        <xdr:cNvPr id="50" name="図形 49" descr="27EURUSDH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14350" y="1235773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726</xdr:row>
      <xdr:rowOff>6350</xdr:rowOff>
    </xdr:from>
    <xdr:to>
      <xdr:col>17</xdr:col>
      <xdr:colOff>222250</xdr:colOff>
      <xdr:row>755</xdr:row>
      <xdr:rowOff>121285</xdr:rowOff>
    </xdr:to>
    <xdr:pic>
      <xdr:nvPicPr>
        <xdr:cNvPr id="51" name="図形 50" descr="28EURUSDH1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14350" y="1290891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757</xdr:row>
      <xdr:rowOff>6350</xdr:rowOff>
    </xdr:from>
    <xdr:to>
      <xdr:col>17</xdr:col>
      <xdr:colOff>222250</xdr:colOff>
      <xdr:row>786</xdr:row>
      <xdr:rowOff>121285</xdr:rowOff>
    </xdr:to>
    <xdr:pic>
      <xdr:nvPicPr>
        <xdr:cNvPr id="53" name="図形 52" descr="30EURUSDH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14350" y="1346009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788</xdr:row>
      <xdr:rowOff>6350</xdr:rowOff>
    </xdr:from>
    <xdr:to>
      <xdr:col>17</xdr:col>
      <xdr:colOff>222250</xdr:colOff>
      <xdr:row>817</xdr:row>
      <xdr:rowOff>121285</xdr:rowOff>
    </xdr:to>
    <xdr:pic>
      <xdr:nvPicPr>
        <xdr:cNvPr id="54" name="図形 53" descr="32EURUSDH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14350" y="1401127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819</xdr:row>
      <xdr:rowOff>6350</xdr:rowOff>
    </xdr:from>
    <xdr:to>
      <xdr:col>17</xdr:col>
      <xdr:colOff>222250</xdr:colOff>
      <xdr:row>848</xdr:row>
      <xdr:rowOff>121285</xdr:rowOff>
    </xdr:to>
    <xdr:pic>
      <xdr:nvPicPr>
        <xdr:cNvPr id="55" name="図形 54" descr="33EURUSDH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14350" y="1456245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850</xdr:row>
      <xdr:rowOff>6350</xdr:rowOff>
    </xdr:from>
    <xdr:to>
      <xdr:col>17</xdr:col>
      <xdr:colOff>222250</xdr:colOff>
      <xdr:row>879</xdr:row>
      <xdr:rowOff>121285</xdr:rowOff>
    </xdr:to>
    <xdr:pic>
      <xdr:nvPicPr>
        <xdr:cNvPr id="56" name="図形 55" descr="34EURUSDH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14350" y="1511363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881</xdr:row>
      <xdr:rowOff>6350</xdr:rowOff>
    </xdr:from>
    <xdr:to>
      <xdr:col>17</xdr:col>
      <xdr:colOff>222250</xdr:colOff>
      <xdr:row>910</xdr:row>
      <xdr:rowOff>121285</xdr:rowOff>
    </xdr:to>
    <xdr:pic>
      <xdr:nvPicPr>
        <xdr:cNvPr id="57" name="図形 56" descr="35EURUSDH1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14350" y="1566481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912</xdr:row>
      <xdr:rowOff>6350</xdr:rowOff>
    </xdr:from>
    <xdr:to>
      <xdr:col>17</xdr:col>
      <xdr:colOff>222250</xdr:colOff>
      <xdr:row>941</xdr:row>
      <xdr:rowOff>121285</xdr:rowOff>
    </xdr:to>
    <xdr:pic>
      <xdr:nvPicPr>
        <xdr:cNvPr id="58" name="図形 57" descr="36EURUSDH1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14350" y="1621599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943</xdr:row>
      <xdr:rowOff>6350</xdr:rowOff>
    </xdr:from>
    <xdr:to>
      <xdr:col>17</xdr:col>
      <xdr:colOff>222250</xdr:colOff>
      <xdr:row>972</xdr:row>
      <xdr:rowOff>121285</xdr:rowOff>
    </xdr:to>
    <xdr:pic>
      <xdr:nvPicPr>
        <xdr:cNvPr id="59" name="図形 58" descr="37EURUSDH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14350" y="167671750"/>
          <a:ext cx="10052050" cy="527113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974</xdr:row>
      <xdr:rowOff>6350</xdr:rowOff>
    </xdr:from>
    <xdr:to>
      <xdr:col>17</xdr:col>
      <xdr:colOff>222250</xdr:colOff>
      <xdr:row>1003</xdr:row>
      <xdr:rowOff>113030</xdr:rowOff>
    </xdr:to>
    <xdr:pic>
      <xdr:nvPicPr>
        <xdr:cNvPr id="60" name="図形 59" descr="38EURUSDH1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14350" y="173183550"/>
          <a:ext cx="10052050" cy="526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1005</xdr:row>
      <xdr:rowOff>6350</xdr:rowOff>
    </xdr:from>
    <xdr:to>
      <xdr:col>17</xdr:col>
      <xdr:colOff>222250</xdr:colOff>
      <xdr:row>1034</xdr:row>
      <xdr:rowOff>113030</xdr:rowOff>
    </xdr:to>
    <xdr:pic>
      <xdr:nvPicPr>
        <xdr:cNvPr id="61" name="図形 60" descr="39EURUSDH1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14350" y="178695350"/>
          <a:ext cx="10052050" cy="526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1036</xdr:row>
      <xdr:rowOff>6350</xdr:rowOff>
    </xdr:from>
    <xdr:to>
      <xdr:col>17</xdr:col>
      <xdr:colOff>222250</xdr:colOff>
      <xdr:row>1065</xdr:row>
      <xdr:rowOff>113030</xdr:rowOff>
    </xdr:to>
    <xdr:pic>
      <xdr:nvPicPr>
        <xdr:cNvPr id="62" name="図形 61" descr="40EURUSDH1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514350" y="184207150"/>
          <a:ext cx="10052050" cy="526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1067</xdr:row>
      <xdr:rowOff>6350</xdr:rowOff>
    </xdr:from>
    <xdr:to>
      <xdr:col>17</xdr:col>
      <xdr:colOff>222250</xdr:colOff>
      <xdr:row>1096</xdr:row>
      <xdr:rowOff>113030</xdr:rowOff>
    </xdr:to>
    <xdr:pic>
      <xdr:nvPicPr>
        <xdr:cNvPr id="63" name="図形 62" descr="41EURUSDH1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14350" y="189718950"/>
          <a:ext cx="10052050" cy="526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1098</xdr:row>
      <xdr:rowOff>6350</xdr:rowOff>
    </xdr:from>
    <xdr:to>
      <xdr:col>17</xdr:col>
      <xdr:colOff>222250</xdr:colOff>
      <xdr:row>1127</xdr:row>
      <xdr:rowOff>113030</xdr:rowOff>
    </xdr:to>
    <xdr:pic>
      <xdr:nvPicPr>
        <xdr:cNvPr id="64" name="図形 63" descr="42EURUSDH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514350" y="195230750"/>
          <a:ext cx="10052050" cy="526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1129</xdr:row>
      <xdr:rowOff>6350</xdr:rowOff>
    </xdr:from>
    <xdr:to>
      <xdr:col>17</xdr:col>
      <xdr:colOff>222250</xdr:colOff>
      <xdr:row>1158</xdr:row>
      <xdr:rowOff>113030</xdr:rowOff>
    </xdr:to>
    <xdr:pic>
      <xdr:nvPicPr>
        <xdr:cNvPr id="65" name="図形 64" descr="43EURUSDH1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14350" y="200742550"/>
          <a:ext cx="10052050" cy="526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1160</xdr:row>
      <xdr:rowOff>6350</xdr:rowOff>
    </xdr:from>
    <xdr:to>
      <xdr:col>17</xdr:col>
      <xdr:colOff>222250</xdr:colOff>
      <xdr:row>1189</xdr:row>
      <xdr:rowOff>113030</xdr:rowOff>
    </xdr:to>
    <xdr:pic>
      <xdr:nvPicPr>
        <xdr:cNvPr id="66" name="図形 65" descr="44EURUSDH1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514350" y="206254350"/>
          <a:ext cx="10052050" cy="526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1191</xdr:row>
      <xdr:rowOff>6350</xdr:rowOff>
    </xdr:from>
    <xdr:to>
      <xdr:col>17</xdr:col>
      <xdr:colOff>222250</xdr:colOff>
      <xdr:row>1220</xdr:row>
      <xdr:rowOff>113030</xdr:rowOff>
    </xdr:to>
    <xdr:pic>
      <xdr:nvPicPr>
        <xdr:cNvPr id="68" name="図形 67" descr="45EURUSDH1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14350" y="211766150"/>
          <a:ext cx="10052050" cy="526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1222</xdr:row>
      <xdr:rowOff>6350</xdr:rowOff>
    </xdr:from>
    <xdr:to>
      <xdr:col>17</xdr:col>
      <xdr:colOff>222250</xdr:colOff>
      <xdr:row>1251</xdr:row>
      <xdr:rowOff>113030</xdr:rowOff>
    </xdr:to>
    <xdr:pic>
      <xdr:nvPicPr>
        <xdr:cNvPr id="69" name="図形 68" descr="47EURUSDH1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14350" y="217277950"/>
          <a:ext cx="10052050" cy="526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1253</xdr:row>
      <xdr:rowOff>6350</xdr:rowOff>
    </xdr:from>
    <xdr:to>
      <xdr:col>17</xdr:col>
      <xdr:colOff>222250</xdr:colOff>
      <xdr:row>1282</xdr:row>
      <xdr:rowOff>113030</xdr:rowOff>
    </xdr:to>
    <xdr:pic>
      <xdr:nvPicPr>
        <xdr:cNvPr id="70" name="図形 69" descr="48EURUSDH1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514350" y="222789750"/>
          <a:ext cx="10052050" cy="526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1284</xdr:row>
      <xdr:rowOff>6350</xdr:rowOff>
    </xdr:from>
    <xdr:to>
      <xdr:col>17</xdr:col>
      <xdr:colOff>222250</xdr:colOff>
      <xdr:row>1313</xdr:row>
      <xdr:rowOff>113030</xdr:rowOff>
    </xdr:to>
    <xdr:pic>
      <xdr:nvPicPr>
        <xdr:cNvPr id="71" name="図形 70" descr="49EURUSDH1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514350" y="228301550"/>
          <a:ext cx="10052050" cy="5262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1315</xdr:row>
      <xdr:rowOff>6350</xdr:rowOff>
    </xdr:from>
    <xdr:to>
      <xdr:col>17</xdr:col>
      <xdr:colOff>222250</xdr:colOff>
      <xdr:row>1344</xdr:row>
      <xdr:rowOff>113030</xdr:rowOff>
    </xdr:to>
    <xdr:pic>
      <xdr:nvPicPr>
        <xdr:cNvPr id="72" name="図形 71" descr="50EURUSDH1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514350" y="233813350"/>
          <a:ext cx="10052050" cy="5262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64"/>
  <sheetViews>
    <sheetView tabSelected="1" workbookViewId="0">
      <pane xSplit="1" ySplit="8" topLeftCell="B9" activePane="bottomRight" state="frozen"/>
      <selection/>
      <selection pane="topRight"/>
      <selection pane="bottomLeft"/>
      <selection pane="bottomRight" activeCell="M50" sqref="M50"/>
    </sheetView>
  </sheetViews>
  <sheetFormatPr defaultColWidth="9" defaultRowHeight="18"/>
  <cols>
    <col min="1" max="1" width="4.875" customWidth="1"/>
    <col min="2" max="3" width="12" customWidth="1"/>
    <col min="4" max="4" width="10.625" customWidth="1"/>
    <col min="5" max="7" width="8.25" customWidth="1"/>
    <col min="8" max="8" width="9.875" customWidth="1"/>
    <col min="11" max="16" width="7.75" customWidth="1"/>
  </cols>
  <sheetData>
    <row r="1" spans="1:4">
      <c r="A1" s="17" t="s">
        <v>0</v>
      </c>
      <c r="D1" t="s">
        <v>1</v>
      </c>
    </row>
    <row r="2" spans="1:4">
      <c r="A2" s="17" t="s">
        <v>2</v>
      </c>
      <c r="D2" t="s">
        <v>3</v>
      </c>
    </row>
    <row r="3" spans="1:4">
      <c r="A3" s="17" t="s">
        <v>4</v>
      </c>
      <c r="D3" s="18">
        <v>100000</v>
      </c>
    </row>
    <row r="4" spans="1:4">
      <c r="A4" s="17" t="s">
        <v>5</v>
      </c>
      <c r="D4" s="18" t="s">
        <v>6</v>
      </c>
    </row>
    <row r="5" ht="18.75" spans="1:4">
      <c r="A5" s="17" t="s">
        <v>7</v>
      </c>
      <c r="D5" s="18" t="s">
        <v>8</v>
      </c>
    </row>
    <row r="6" ht="18.75" spans="1:16">
      <c r="A6" s="19" t="s">
        <v>9</v>
      </c>
      <c r="B6" s="19" t="s">
        <v>10</v>
      </c>
      <c r="C6" s="19"/>
      <c r="D6" s="19" t="s">
        <v>10</v>
      </c>
      <c r="E6" s="20" t="s">
        <v>11</v>
      </c>
      <c r="F6" s="21"/>
      <c r="G6" s="22"/>
      <c r="H6" s="23" t="s">
        <v>12</v>
      </c>
      <c r="I6" s="69"/>
      <c r="J6" s="74"/>
      <c r="K6" s="23" t="s">
        <v>13</v>
      </c>
      <c r="L6" s="69"/>
      <c r="M6" s="74"/>
      <c r="N6" s="23" t="s">
        <v>14</v>
      </c>
      <c r="O6" s="69"/>
      <c r="P6" s="74"/>
    </row>
    <row r="7" ht="18.75" spans="1:16">
      <c r="A7" s="24"/>
      <c r="B7" s="24" t="s">
        <v>15</v>
      </c>
      <c r="C7" s="24"/>
      <c r="D7" s="25" t="s">
        <v>16</v>
      </c>
      <c r="E7" s="26">
        <v>1.27</v>
      </c>
      <c r="F7" s="27">
        <v>1.5</v>
      </c>
      <c r="G7" s="28">
        <v>2</v>
      </c>
      <c r="H7" s="26">
        <v>1.27</v>
      </c>
      <c r="I7" s="27">
        <v>1.5</v>
      </c>
      <c r="J7" s="28">
        <v>2</v>
      </c>
      <c r="K7" s="26">
        <v>1.27</v>
      </c>
      <c r="L7" s="27">
        <v>1.5</v>
      </c>
      <c r="M7" s="28">
        <v>2</v>
      </c>
      <c r="N7" s="26">
        <v>1.27</v>
      </c>
      <c r="O7" s="27">
        <v>1.5</v>
      </c>
      <c r="P7" s="28">
        <v>2</v>
      </c>
    </row>
    <row r="8" ht="18.75" spans="1:16">
      <c r="A8" s="29" t="s">
        <v>17</v>
      </c>
      <c r="B8" s="30"/>
      <c r="C8" s="30"/>
      <c r="D8" s="31"/>
      <c r="E8" s="32"/>
      <c r="F8" s="33"/>
      <c r="G8" s="34"/>
      <c r="H8" s="35">
        <f>D3</f>
        <v>100000</v>
      </c>
      <c r="I8" s="75">
        <f>D3</f>
        <v>100000</v>
      </c>
      <c r="J8" s="76">
        <f>D3</f>
        <v>100000</v>
      </c>
      <c r="K8" s="77" t="s">
        <v>13</v>
      </c>
      <c r="L8" s="78"/>
      <c r="M8" s="79"/>
      <c r="N8" s="77"/>
      <c r="O8" s="78"/>
      <c r="P8" s="79"/>
    </row>
    <row r="9" spans="1:19">
      <c r="A9" s="36">
        <v>1</v>
      </c>
      <c r="B9" s="37">
        <v>43832</v>
      </c>
      <c r="C9" s="38">
        <v>0.125</v>
      </c>
      <c r="D9" s="39">
        <v>2</v>
      </c>
      <c r="E9" s="40">
        <v>1.27</v>
      </c>
      <c r="F9" s="41">
        <v>1.5</v>
      </c>
      <c r="G9" s="42">
        <v>2</v>
      </c>
      <c r="H9" s="43">
        <f>IF(E9="","",H8+N9)</f>
        <v>103810</v>
      </c>
      <c r="I9" s="43">
        <f t="shared" ref="I9" si="0">IF(F9="","",I8+O9)</f>
        <v>104500</v>
      </c>
      <c r="J9" s="43">
        <f t="shared" ref="J9" si="1">IF(G9="","",J8+P9)</f>
        <v>106000</v>
      </c>
      <c r="K9" s="80">
        <f t="shared" ref="K9:M9" si="2">IF(H8="","",H8*0.03)</f>
        <v>3000</v>
      </c>
      <c r="L9" s="81">
        <f t="shared" si="2"/>
        <v>3000</v>
      </c>
      <c r="M9" s="82">
        <f t="shared" si="2"/>
        <v>3000</v>
      </c>
      <c r="N9" s="80">
        <f t="shared" ref="N9:P9" si="3">IF(E9="","",K9*E9)</f>
        <v>3810</v>
      </c>
      <c r="O9" s="81">
        <f t="shared" si="3"/>
        <v>4500</v>
      </c>
      <c r="P9" s="82">
        <f t="shared" si="3"/>
        <v>6000</v>
      </c>
      <c r="Q9" s="102"/>
      <c r="R9" s="102"/>
      <c r="S9" s="102"/>
    </row>
    <row r="10" spans="1:19">
      <c r="A10" s="36">
        <v>2</v>
      </c>
      <c r="B10" s="44">
        <v>43833</v>
      </c>
      <c r="C10" s="45">
        <v>0.625</v>
      </c>
      <c r="D10" s="46">
        <v>2</v>
      </c>
      <c r="E10" s="47">
        <v>-1</v>
      </c>
      <c r="F10" s="48">
        <v>-1</v>
      </c>
      <c r="G10" s="49">
        <v>-1</v>
      </c>
      <c r="H10" s="43">
        <f t="shared" ref="H10:H43" si="4">IF(E10="","",H9+N10)</f>
        <v>100695.7</v>
      </c>
      <c r="I10" s="43">
        <f t="shared" ref="I10:I42" si="5">IF(F10="","",I9+O10)</f>
        <v>101365</v>
      </c>
      <c r="J10" s="43">
        <f t="shared" ref="J10:J42" si="6">IF(G10="","",J9+P10)</f>
        <v>102820</v>
      </c>
      <c r="K10" s="83">
        <f t="shared" ref="K10:K12" si="7">IF(H9="","",H9*0.03)</f>
        <v>3114.3</v>
      </c>
      <c r="L10" s="84">
        <f t="shared" ref="L10:L12" si="8">IF(I9="","",I9*0.03)</f>
        <v>3135</v>
      </c>
      <c r="M10" s="85">
        <f t="shared" ref="M10:M12" si="9">IF(J9="","",J9*0.03)</f>
        <v>3180</v>
      </c>
      <c r="N10" s="83">
        <f t="shared" ref="N10:N12" si="10">IF(E10="","",K10*E10)</f>
        <v>-3114.3</v>
      </c>
      <c r="O10" s="84">
        <f t="shared" ref="O10:O12" si="11">IF(F10="","",L10*F10)</f>
        <v>-3135</v>
      </c>
      <c r="P10" s="85">
        <f t="shared" ref="P10:P12" si="12">IF(G10="","",M10*G10)</f>
        <v>-3180</v>
      </c>
      <c r="Q10" s="102"/>
      <c r="R10" s="102"/>
      <c r="S10" s="102"/>
    </row>
    <row r="11" spans="1:19">
      <c r="A11" s="36">
        <v>3</v>
      </c>
      <c r="B11" s="44">
        <v>43833</v>
      </c>
      <c r="C11" s="45">
        <v>0.708333333333333</v>
      </c>
      <c r="D11" s="46">
        <v>1</v>
      </c>
      <c r="E11" s="47">
        <v>1.27</v>
      </c>
      <c r="F11" s="48">
        <v>1.5</v>
      </c>
      <c r="G11" s="50">
        <v>2</v>
      </c>
      <c r="H11" s="43">
        <f t="shared" si="4"/>
        <v>104532.20617</v>
      </c>
      <c r="I11" s="43">
        <f t="shared" si="5"/>
        <v>105926.425</v>
      </c>
      <c r="J11" s="43">
        <f t="shared" si="6"/>
        <v>108989.2</v>
      </c>
      <c r="K11" s="83">
        <f t="shared" si="7"/>
        <v>3020.871</v>
      </c>
      <c r="L11" s="84">
        <f t="shared" si="8"/>
        <v>3040.95</v>
      </c>
      <c r="M11" s="85">
        <f t="shared" si="9"/>
        <v>3084.6</v>
      </c>
      <c r="N11" s="83">
        <f t="shared" si="10"/>
        <v>3836.50617</v>
      </c>
      <c r="O11" s="84">
        <f t="shared" si="11"/>
        <v>4561.425</v>
      </c>
      <c r="P11" s="85">
        <f t="shared" si="12"/>
        <v>6169.2</v>
      </c>
      <c r="Q11" s="102"/>
      <c r="R11" s="102"/>
      <c r="S11" s="102"/>
    </row>
    <row r="12" spans="1:19">
      <c r="A12" s="36">
        <v>4</v>
      </c>
      <c r="B12" s="44">
        <v>43837</v>
      </c>
      <c r="C12" s="45">
        <v>0.208333333333333</v>
      </c>
      <c r="D12" s="46">
        <v>2</v>
      </c>
      <c r="E12" s="47">
        <v>1.27</v>
      </c>
      <c r="F12" s="48">
        <v>1.5</v>
      </c>
      <c r="G12" s="51">
        <v>2</v>
      </c>
      <c r="H12" s="43">
        <f t="shared" si="4"/>
        <v>108514.883225077</v>
      </c>
      <c r="I12" s="43">
        <f t="shared" si="5"/>
        <v>110693.114125</v>
      </c>
      <c r="J12" s="43">
        <f t="shared" si="6"/>
        <v>115528.552</v>
      </c>
      <c r="K12" s="83">
        <f t="shared" si="7"/>
        <v>3135.9661851</v>
      </c>
      <c r="L12" s="84">
        <f t="shared" si="8"/>
        <v>3177.79275</v>
      </c>
      <c r="M12" s="85">
        <f t="shared" si="9"/>
        <v>3269.676</v>
      </c>
      <c r="N12" s="83">
        <f t="shared" si="10"/>
        <v>3982.677055077</v>
      </c>
      <c r="O12" s="84">
        <f t="shared" si="11"/>
        <v>4766.689125</v>
      </c>
      <c r="P12" s="85">
        <f t="shared" si="12"/>
        <v>6539.352</v>
      </c>
      <c r="Q12" s="102"/>
      <c r="R12" s="102"/>
      <c r="S12" s="102"/>
    </row>
    <row r="13" spans="1:19">
      <c r="A13" s="36">
        <v>5</v>
      </c>
      <c r="B13" s="44">
        <v>44203</v>
      </c>
      <c r="C13" s="45">
        <v>0.333333333333333</v>
      </c>
      <c r="D13" s="46">
        <v>2</v>
      </c>
      <c r="E13" s="47">
        <v>1.27</v>
      </c>
      <c r="F13" s="48">
        <v>1.5</v>
      </c>
      <c r="G13" s="51">
        <v>2</v>
      </c>
      <c r="H13" s="43">
        <f t="shared" si="4"/>
        <v>112649.300275952</v>
      </c>
      <c r="I13" s="43">
        <f t="shared" si="5"/>
        <v>115674.304260625</v>
      </c>
      <c r="J13" s="43">
        <f t="shared" si="6"/>
        <v>122460.26512</v>
      </c>
      <c r="K13" s="83">
        <f t="shared" ref="K13:K58" si="13">IF(H12="","",H12*0.03)</f>
        <v>3255.44649675231</v>
      </c>
      <c r="L13" s="84">
        <f t="shared" ref="L13:L58" si="14">IF(I12="","",I12*0.03)</f>
        <v>3320.79342375</v>
      </c>
      <c r="M13" s="85">
        <f t="shared" ref="M13:M58" si="15">IF(J12="","",J12*0.03)</f>
        <v>3465.85656</v>
      </c>
      <c r="N13" s="83">
        <f t="shared" ref="N13:N58" si="16">IF(E13="","",K13*E13)</f>
        <v>4134.41705087543</v>
      </c>
      <c r="O13" s="84">
        <f t="shared" ref="O13:O58" si="17">IF(F13="","",L13*F13)</f>
        <v>4981.190135625</v>
      </c>
      <c r="P13" s="85">
        <f t="shared" ref="P13:P58" si="18">IF(G13="","",M13*G13)</f>
        <v>6931.71312</v>
      </c>
      <c r="Q13" s="102"/>
      <c r="R13" s="102"/>
      <c r="S13" s="102"/>
    </row>
    <row r="14" spans="1:19">
      <c r="A14" s="36">
        <v>6</v>
      </c>
      <c r="B14" s="44">
        <v>43838</v>
      </c>
      <c r="C14" s="45">
        <v>0.791666666666667</v>
      </c>
      <c r="D14" s="46">
        <v>2</v>
      </c>
      <c r="E14" s="47">
        <v>1.27</v>
      </c>
      <c r="F14" s="48">
        <v>1.5</v>
      </c>
      <c r="G14" s="50">
        <v>2</v>
      </c>
      <c r="H14" s="43">
        <f t="shared" si="4"/>
        <v>116941.238616466</v>
      </c>
      <c r="I14" s="43">
        <f t="shared" si="5"/>
        <v>120879.647952353</v>
      </c>
      <c r="J14" s="43">
        <f t="shared" si="6"/>
        <v>129807.8810272</v>
      </c>
      <c r="K14" s="83">
        <f t="shared" si="13"/>
        <v>3379.47900827857</v>
      </c>
      <c r="L14" s="84">
        <f t="shared" si="14"/>
        <v>3470.22912781875</v>
      </c>
      <c r="M14" s="85">
        <f t="shared" si="15"/>
        <v>3673.8079536</v>
      </c>
      <c r="N14" s="83">
        <f t="shared" si="16"/>
        <v>4291.93834051379</v>
      </c>
      <c r="O14" s="84">
        <f t="shared" si="17"/>
        <v>5205.34369172813</v>
      </c>
      <c r="P14" s="85">
        <f t="shared" si="18"/>
        <v>7347.6159072</v>
      </c>
      <c r="Q14" s="102"/>
      <c r="R14" s="102"/>
      <c r="S14" s="102"/>
    </row>
    <row r="15" spans="1:19">
      <c r="A15" s="36">
        <v>7</v>
      </c>
      <c r="B15" s="44">
        <v>43840</v>
      </c>
      <c r="C15" s="45">
        <v>0.625</v>
      </c>
      <c r="D15" s="46">
        <v>1</v>
      </c>
      <c r="E15" s="47">
        <v>-1</v>
      </c>
      <c r="F15" s="48">
        <v>-1</v>
      </c>
      <c r="G15" s="49">
        <v>-1</v>
      </c>
      <c r="H15" s="43">
        <f t="shared" si="4"/>
        <v>113433.001457972</v>
      </c>
      <c r="I15" s="43">
        <f t="shared" si="5"/>
        <v>117253.258513783</v>
      </c>
      <c r="J15" s="43">
        <f t="shared" si="6"/>
        <v>125913.644596384</v>
      </c>
      <c r="K15" s="83">
        <f t="shared" si="13"/>
        <v>3508.23715849399</v>
      </c>
      <c r="L15" s="84">
        <f t="shared" si="14"/>
        <v>3626.38943857059</v>
      </c>
      <c r="M15" s="85">
        <f t="shared" si="15"/>
        <v>3894.236430816</v>
      </c>
      <c r="N15" s="83">
        <f t="shared" si="16"/>
        <v>-3508.23715849399</v>
      </c>
      <c r="O15" s="84">
        <f t="shared" si="17"/>
        <v>-3626.38943857059</v>
      </c>
      <c r="P15" s="85">
        <f t="shared" si="18"/>
        <v>-3894.236430816</v>
      </c>
      <c r="Q15" s="102"/>
      <c r="R15" s="102"/>
      <c r="S15" s="102"/>
    </row>
    <row r="16" spans="1:19">
      <c r="A16" s="36">
        <v>8</v>
      </c>
      <c r="B16" s="44">
        <v>43844</v>
      </c>
      <c r="C16" s="45">
        <v>0.125</v>
      </c>
      <c r="D16" s="46">
        <v>1</v>
      </c>
      <c r="E16" s="47">
        <v>-1</v>
      </c>
      <c r="F16" s="48">
        <v>-1</v>
      </c>
      <c r="G16" s="49">
        <v>-1</v>
      </c>
      <c r="H16" s="43">
        <f t="shared" si="4"/>
        <v>110030.011414233</v>
      </c>
      <c r="I16" s="43">
        <f t="shared" si="5"/>
        <v>113735.660758369</v>
      </c>
      <c r="J16" s="43">
        <f t="shared" si="6"/>
        <v>122136.235258492</v>
      </c>
      <c r="K16" s="83">
        <f t="shared" si="13"/>
        <v>3402.99004373917</v>
      </c>
      <c r="L16" s="84">
        <f t="shared" si="14"/>
        <v>3517.59775541348</v>
      </c>
      <c r="M16" s="85">
        <f t="shared" si="15"/>
        <v>3777.40933789152</v>
      </c>
      <c r="N16" s="83">
        <f t="shared" si="16"/>
        <v>-3402.99004373917</v>
      </c>
      <c r="O16" s="84">
        <f t="shared" si="17"/>
        <v>-3517.59775541348</v>
      </c>
      <c r="P16" s="85">
        <f t="shared" si="18"/>
        <v>-3777.40933789152</v>
      </c>
      <c r="Q16" s="102"/>
      <c r="R16" s="102"/>
      <c r="S16" s="102"/>
    </row>
    <row r="17" spans="1:19">
      <c r="A17" s="36">
        <v>9</v>
      </c>
      <c r="B17" s="44">
        <v>43847</v>
      </c>
      <c r="C17" s="45">
        <v>0.416666666666667</v>
      </c>
      <c r="D17" s="46">
        <v>2</v>
      </c>
      <c r="E17" s="47">
        <v>1.27</v>
      </c>
      <c r="F17" s="48">
        <v>1.5</v>
      </c>
      <c r="G17" s="51">
        <v>2</v>
      </c>
      <c r="H17" s="43">
        <f t="shared" si="4"/>
        <v>114222.154849115</v>
      </c>
      <c r="I17" s="43">
        <f t="shared" si="5"/>
        <v>118853.765492496</v>
      </c>
      <c r="J17" s="43">
        <f t="shared" si="6"/>
        <v>129464.409374002</v>
      </c>
      <c r="K17" s="83">
        <f t="shared" si="13"/>
        <v>3300.90034242699</v>
      </c>
      <c r="L17" s="84">
        <f t="shared" si="14"/>
        <v>3412.06982275107</v>
      </c>
      <c r="M17" s="85">
        <f t="shared" si="15"/>
        <v>3664.08705775477</v>
      </c>
      <c r="N17" s="83">
        <f t="shared" si="16"/>
        <v>4192.14343488228</v>
      </c>
      <c r="O17" s="84">
        <f t="shared" si="17"/>
        <v>5118.10473412661</v>
      </c>
      <c r="P17" s="85">
        <f t="shared" si="18"/>
        <v>7328.17411550955</v>
      </c>
      <c r="Q17" s="102"/>
      <c r="R17" s="102"/>
      <c r="S17" s="102"/>
    </row>
    <row r="18" spans="1:19">
      <c r="A18" s="36">
        <v>10</v>
      </c>
      <c r="B18" s="44">
        <v>43853</v>
      </c>
      <c r="C18" s="45">
        <v>0.625</v>
      </c>
      <c r="D18" s="46">
        <v>2</v>
      </c>
      <c r="E18" s="47">
        <v>1.27</v>
      </c>
      <c r="F18" s="48">
        <v>1.5</v>
      </c>
      <c r="G18" s="51">
        <v>2</v>
      </c>
      <c r="H18" s="43">
        <f t="shared" si="4"/>
        <v>118574.018948867</v>
      </c>
      <c r="I18" s="43">
        <f t="shared" si="5"/>
        <v>124202.184939658</v>
      </c>
      <c r="J18" s="43">
        <f t="shared" si="6"/>
        <v>137232.273936442</v>
      </c>
      <c r="K18" s="83">
        <f t="shared" si="13"/>
        <v>3426.66464547346</v>
      </c>
      <c r="L18" s="84">
        <f t="shared" si="14"/>
        <v>3565.61296477487</v>
      </c>
      <c r="M18" s="85">
        <f t="shared" si="15"/>
        <v>3883.93228122006</v>
      </c>
      <c r="N18" s="83">
        <f t="shared" si="16"/>
        <v>4351.86409975129</v>
      </c>
      <c r="O18" s="84">
        <f t="shared" si="17"/>
        <v>5348.41944716231</v>
      </c>
      <c r="P18" s="85">
        <f t="shared" si="18"/>
        <v>7767.86456244012</v>
      </c>
      <c r="Q18" s="102"/>
      <c r="R18" s="102"/>
      <c r="S18" s="102"/>
    </row>
    <row r="19" spans="1:19">
      <c r="A19" s="36">
        <v>11</v>
      </c>
      <c r="B19" s="44">
        <v>43854</v>
      </c>
      <c r="C19" s="45">
        <v>0.416666666666667</v>
      </c>
      <c r="D19" s="46">
        <v>2</v>
      </c>
      <c r="E19" s="47">
        <v>1.27</v>
      </c>
      <c r="F19" s="48">
        <v>1.5</v>
      </c>
      <c r="G19" s="49">
        <v>2</v>
      </c>
      <c r="H19" s="43">
        <f t="shared" si="4"/>
        <v>123091.689070818</v>
      </c>
      <c r="I19" s="43">
        <f t="shared" si="5"/>
        <v>129791.283261943</v>
      </c>
      <c r="J19" s="43">
        <f t="shared" si="6"/>
        <v>145466.210372629</v>
      </c>
      <c r="K19" s="83">
        <f t="shared" si="13"/>
        <v>3557.220568466</v>
      </c>
      <c r="L19" s="84">
        <f t="shared" si="14"/>
        <v>3726.06554818974</v>
      </c>
      <c r="M19" s="85">
        <f t="shared" si="15"/>
        <v>4116.96821809327</v>
      </c>
      <c r="N19" s="83">
        <f t="shared" si="16"/>
        <v>4517.67012195182</v>
      </c>
      <c r="O19" s="84">
        <f t="shared" si="17"/>
        <v>5589.09832228461</v>
      </c>
      <c r="P19" s="85">
        <f t="shared" si="18"/>
        <v>8233.93643618653</v>
      </c>
      <c r="Q19" s="102"/>
      <c r="R19" s="102"/>
      <c r="S19" s="102"/>
    </row>
    <row r="20" spans="1:19">
      <c r="A20" s="36">
        <v>12</v>
      </c>
      <c r="B20" s="44">
        <v>44225</v>
      </c>
      <c r="C20" s="45">
        <v>0.958333333333333</v>
      </c>
      <c r="D20" s="46">
        <v>1</v>
      </c>
      <c r="E20" s="47">
        <v>1.27</v>
      </c>
      <c r="F20" s="48">
        <v>1.5</v>
      </c>
      <c r="G20" s="49">
        <v>2</v>
      </c>
      <c r="H20" s="43">
        <f t="shared" si="4"/>
        <v>127781.482424417</v>
      </c>
      <c r="I20" s="43">
        <f t="shared" si="5"/>
        <v>135631.89100873</v>
      </c>
      <c r="J20" s="43">
        <f t="shared" si="6"/>
        <v>154194.182994986</v>
      </c>
      <c r="K20" s="83">
        <f t="shared" si="13"/>
        <v>3692.75067212455</v>
      </c>
      <c r="L20" s="84">
        <f t="shared" si="14"/>
        <v>3893.73849785828</v>
      </c>
      <c r="M20" s="85">
        <f t="shared" si="15"/>
        <v>4363.98631117886</v>
      </c>
      <c r="N20" s="83">
        <f t="shared" si="16"/>
        <v>4689.79335359818</v>
      </c>
      <c r="O20" s="84">
        <f t="shared" si="17"/>
        <v>5840.60774678742</v>
      </c>
      <c r="P20" s="85">
        <f t="shared" si="18"/>
        <v>8727.97262235772</v>
      </c>
      <c r="Q20" s="102"/>
      <c r="R20" s="102"/>
      <c r="S20" s="102"/>
    </row>
    <row r="21" spans="1:19">
      <c r="A21" s="36">
        <v>13</v>
      </c>
      <c r="B21" s="44">
        <v>43860</v>
      </c>
      <c r="C21" s="45">
        <v>0.666666666666667</v>
      </c>
      <c r="D21" s="46">
        <v>1</v>
      </c>
      <c r="E21" s="47">
        <v>1.27</v>
      </c>
      <c r="F21" s="48">
        <v>1.5</v>
      </c>
      <c r="G21" s="49">
        <v>2</v>
      </c>
      <c r="H21" s="43">
        <f t="shared" si="4"/>
        <v>132649.956904787</v>
      </c>
      <c r="I21" s="43">
        <f t="shared" si="5"/>
        <v>141735.326104123</v>
      </c>
      <c r="J21" s="43">
        <f t="shared" si="6"/>
        <v>163445.833974686</v>
      </c>
      <c r="K21" s="83">
        <f t="shared" si="13"/>
        <v>3833.4444727325</v>
      </c>
      <c r="L21" s="84">
        <f t="shared" si="14"/>
        <v>4068.9567302619</v>
      </c>
      <c r="M21" s="85">
        <f t="shared" si="15"/>
        <v>4625.82548984959</v>
      </c>
      <c r="N21" s="83">
        <f t="shared" si="16"/>
        <v>4868.47448037027</v>
      </c>
      <c r="O21" s="84">
        <f t="shared" si="17"/>
        <v>6103.43509539285</v>
      </c>
      <c r="P21" s="85">
        <f t="shared" si="18"/>
        <v>9251.65097969918</v>
      </c>
      <c r="Q21" s="102"/>
      <c r="R21" s="102"/>
      <c r="S21" s="102"/>
    </row>
    <row r="22" spans="1:19">
      <c r="A22" s="36">
        <v>14</v>
      </c>
      <c r="B22" s="44">
        <v>43875</v>
      </c>
      <c r="C22" s="45">
        <v>0.416666666666667</v>
      </c>
      <c r="D22" s="46">
        <v>1</v>
      </c>
      <c r="E22" s="47">
        <v>-1</v>
      </c>
      <c r="F22" s="48">
        <v>-1</v>
      </c>
      <c r="G22" s="49">
        <v>-1</v>
      </c>
      <c r="H22" s="43">
        <f t="shared" si="4"/>
        <v>128670.458197643</v>
      </c>
      <c r="I22" s="43">
        <f t="shared" si="5"/>
        <v>137483.266320999</v>
      </c>
      <c r="J22" s="43">
        <f t="shared" si="6"/>
        <v>158542.458955445</v>
      </c>
      <c r="K22" s="83">
        <f t="shared" si="13"/>
        <v>3979.49870714361</v>
      </c>
      <c r="L22" s="84">
        <f t="shared" si="14"/>
        <v>4252.05978312369</v>
      </c>
      <c r="M22" s="85">
        <f t="shared" si="15"/>
        <v>4903.37501924057</v>
      </c>
      <c r="N22" s="83">
        <f t="shared" si="16"/>
        <v>-3979.49870714361</v>
      </c>
      <c r="O22" s="84">
        <f t="shared" si="17"/>
        <v>-4252.05978312369</v>
      </c>
      <c r="P22" s="85">
        <f t="shared" si="18"/>
        <v>-4903.37501924057</v>
      </c>
      <c r="Q22" s="102"/>
      <c r="R22" s="102"/>
      <c r="S22" s="102"/>
    </row>
    <row r="23" spans="1:19">
      <c r="A23" s="36">
        <v>15</v>
      </c>
      <c r="B23" s="44">
        <v>43879</v>
      </c>
      <c r="C23" s="45">
        <v>0.375</v>
      </c>
      <c r="D23" s="46">
        <v>2</v>
      </c>
      <c r="E23" s="47">
        <v>1.27</v>
      </c>
      <c r="F23" s="48">
        <v>1.5</v>
      </c>
      <c r="G23" s="51">
        <v>2</v>
      </c>
      <c r="H23" s="43">
        <f t="shared" si="4"/>
        <v>133572.802654974</v>
      </c>
      <c r="I23" s="43">
        <f t="shared" si="5"/>
        <v>143670.013305444</v>
      </c>
      <c r="J23" s="43">
        <f t="shared" si="6"/>
        <v>168055.006492772</v>
      </c>
      <c r="K23" s="83">
        <f t="shared" si="13"/>
        <v>3860.1137459293</v>
      </c>
      <c r="L23" s="84">
        <f t="shared" si="14"/>
        <v>4124.49798962997</v>
      </c>
      <c r="M23" s="85">
        <f t="shared" si="15"/>
        <v>4756.27376866335</v>
      </c>
      <c r="N23" s="83">
        <f t="shared" si="16"/>
        <v>4902.34445733021</v>
      </c>
      <c r="O23" s="84">
        <f t="shared" si="17"/>
        <v>6186.74698444496</v>
      </c>
      <c r="P23" s="85">
        <f t="shared" si="18"/>
        <v>9512.5475373267</v>
      </c>
      <c r="Q23" s="102"/>
      <c r="R23" s="102"/>
      <c r="S23" s="102"/>
    </row>
    <row r="24" spans="1:19">
      <c r="A24" s="36">
        <v>16</v>
      </c>
      <c r="B24" s="44">
        <v>43887</v>
      </c>
      <c r="C24" s="45">
        <v>0.583333333333333</v>
      </c>
      <c r="D24" s="46">
        <v>2</v>
      </c>
      <c r="E24" s="47">
        <v>-1</v>
      </c>
      <c r="F24" s="48">
        <v>-1</v>
      </c>
      <c r="G24" s="49">
        <v>-1</v>
      </c>
      <c r="H24" s="43">
        <f t="shared" si="4"/>
        <v>129565.618575324</v>
      </c>
      <c r="I24" s="43">
        <f t="shared" si="5"/>
        <v>139359.912906281</v>
      </c>
      <c r="J24" s="43">
        <f t="shared" si="6"/>
        <v>163013.356297989</v>
      </c>
      <c r="K24" s="83">
        <f t="shared" si="13"/>
        <v>4007.18407964921</v>
      </c>
      <c r="L24" s="84">
        <f t="shared" si="14"/>
        <v>4310.10039916332</v>
      </c>
      <c r="M24" s="85">
        <f t="shared" si="15"/>
        <v>5041.65019478315</v>
      </c>
      <c r="N24" s="83">
        <f t="shared" si="16"/>
        <v>-4007.18407964921</v>
      </c>
      <c r="O24" s="84">
        <f t="shared" si="17"/>
        <v>-4310.10039916332</v>
      </c>
      <c r="P24" s="85">
        <f t="shared" si="18"/>
        <v>-5041.65019478315</v>
      </c>
      <c r="Q24" s="102"/>
      <c r="R24" s="102"/>
      <c r="S24" s="102"/>
    </row>
    <row r="25" spans="1:19">
      <c r="A25" s="36">
        <v>17</v>
      </c>
      <c r="B25" s="44">
        <v>43888</v>
      </c>
      <c r="C25" s="45">
        <v>0</v>
      </c>
      <c r="D25" s="46">
        <v>1</v>
      </c>
      <c r="E25" s="47">
        <v>1.27</v>
      </c>
      <c r="F25" s="48">
        <v>1.5</v>
      </c>
      <c r="G25" s="51">
        <v>2</v>
      </c>
      <c r="H25" s="43">
        <f t="shared" si="4"/>
        <v>134502.068643044</v>
      </c>
      <c r="I25" s="43">
        <f t="shared" si="5"/>
        <v>145631.108987063</v>
      </c>
      <c r="J25" s="43">
        <f t="shared" si="6"/>
        <v>172794.157675868</v>
      </c>
      <c r="K25" s="83">
        <f t="shared" si="13"/>
        <v>3886.96855725973</v>
      </c>
      <c r="L25" s="84">
        <f t="shared" si="14"/>
        <v>4180.79738718842</v>
      </c>
      <c r="M25" s="85">
        <f t="shared" si="15"/>
        <v>4890.40068893966</v>
      </c>
      <c r="N25" s="83">
        <f t="shared" si="16"/>
        <v>4936.45006771986</v>
      </c>
      <c r="O25" s="84">
        <f t="shared" si="17"/>
        <v>6271.19608078264</v>
      </c>
      <c r="P25" s="85">
        <f t="shared" si="18"/>
        <v>9780.80137787932</v>
      </c>
      <c r="Q25" s="102"/>
      <c r="R25" s="102"/>
      <c r="S25" s="102"/>
    </row>
    <row r="26" spans="1:19">
      <c r="A26" s="36">
        <v>18</v>
      </c>
      <c r="B26" s="44">
        <v>43894</v>
      </c>
      <c r="C26" s="45">
        <v>0.458333333333333</v>
      </c>
      <c r="D26" s="46">
        <v>2</v>
      </c>
      <c r="E26" s="47">
        <v>1.27</v>
      </c>
      <c r="F26" s="48">
        <v>1.5</v>
      </c>
      <c r="G26" s="49">
        <v>2</v>
      </c>
      <c r="H26" s="43">
        <f t="shared" si="4"/>
        <v>139626.597458344</v>
      </c>
      <c r="I26" s="43">
        <f t="shared" si="5"/>
        <v>152184.508891481</v>
      </c>
      <c r="J26" s="43">
        <f t="shared" si="6"/>
        <v>183161.80713642</v>
      </c>
      <c r="K26" s="83">
        <f t="shared" si="13"/>
        <v>4035.06205929133</v>
      </c>
      <c r="L26" s="84">
        <f t="shared" si="14"/>
        <v>4368.9332696119</v>
      </c>
      <c r="M26" s="85">
        <f t="shared" si="15"/>
        <v>5183.82473027604</v>
      </c>
      <c r="N26" s="83">
        <f t="shared" si="16"/>
        <v>5124.52881529998</v>
      </c>
      <c r="O26" s="84">
        <f t="shared" si="17"/>
        <v>6553.39990441785</v>
      </c>
      <c r="P26" s="85">
        <f t="shared" si="18"/>
        <v>10367.6494605521</v>
      </c>
      <c r="Q26" s="102"/>
      <c r="R26" s="102"/>
      <c r="S26" s="102"/>
    </row>
    <row r="27" spans="1:19">
      <c r="A27" s="36">
        <v>19</v>
      </c>
      <c r="B27" s="44">
        <v>43909</v>
      </c>
      <c r="C27" s="45">
        <v>0.458333333333333</v>
      </c>
      <c r="D27" s="46">
        <v>2</v>
      </c>
      <c r="E27" s="47">
        <v>1.27</v>
      </c>
      <c r="F27" s="48">
        <v>1.5</v>
      </c>
      <c r="G27" s="49">
        <v>2</v>
      </c>
      <c r="H27" s="43">
        <f t="shared" si="4"/>
        <v>144946.370821507</v>
      </c>
      <c r="I27" s="43">
        <f t="shared" si="5"/>
        <v>159032.811791598</v>
      </c>
      <c r="J27" s="43">
        <f t="shared" si="6"/>
        <v>194151.515564605</v>
      </c>
      <c r="K27" s="83">
        <f t="shared" si="13"/>
        <v>4188.79792375032</v>
      </c>
      <c r="L27" s="84">
        <f t="shared" si="14"/>
        <v>4565.53526674444</v>
      </c>
      <c r="M27" s="85">
        <f t="shared" si="15"/>
        <v>5494.8542140926</v>
      </c>
      <c r="N27" s="83">
        <f t="shared" si="16"/>
        <v>5319.77336316291</v>
      </c>
      <c r="O27" s="84">
        <f t="shared" si="17"/>
        <v>6848.30290011666</v>
      </c>
      <c r="P27" s="85">
        <f t="shared" si="18"/>
        <v>10989.7084281852</v>
      </c>
      <c r="Q27" s="102"/>
      <c r="R27" s="102"/>
      <c r="S27" s="102"/>
    </row>
    <row r="28" spans="1:19">
      <c r="A28" s="36">
        <v>20</v>
      </c>
      <c r="B28" s="44">
        <v>43910</v>
      </c>
      <c r="C28" s="45">
        <v>0.625</v>
      </c>
      <c r="D28" s="46">
        <v>2</v>
      </c>
      <c r="E28" s="47">
        <v>-1</v>
      </c>
      <c r="F28" s="48">
        <v>-1</v>
      </c>
      <c r="G28" s="49">
        <v>-1</v>
      </c>
      <c r="H28" s="43">
        <f t="shared" si="4"/>
        <v>140597.979696862</v>
      </c>
      <c r="I28" s="43">
        <f t="shared" si="5"/>
        <v>154261.82743785</v>
      </c>
      <c r="J28" s="43">
        <f t="shared" si="6"/>
        <v>188326.970097667</v>
      </c>
      <c r="K28" s="83">
        <f t="shared" si="13"/>
        <v>4348.39112464521</v>
      </c>
      <c r="L28" s="84">
        <f t="shared" si="14"/>
        <v>4770.98435374794</v>
      </c>
      <c r="M28" s="85">
        <f t="shared" si="15"/>
        <v>5824.54546693816</v>
      </c>
      <c r="N28" s="83">
        <f t="shared" si="16"/>
        <v>-4348.39112464521</v>
      </c>
      <c r="O28" s="84">
        <f t="shared" si="17"/>
        <v>-4770.98435374794</v>
      </c>
      <c r="P28" s="85">
        <f t="shared" si="18"/>
        <v>-5824.54546693816</v>
      </c>
      <c r="Q28" s="102"/>
      <c r="R28" s="102"/>
      <c r="S28" s="102"/>
    </row>
    <row r="29" spans="1:19">
      <c r="A29" s="36">
        <v>21</v>
      </c>
      <c r="B29" s="44">
        <v>43914</v>
      </c>
      <c r="C29" s="45">
        <v>0.791666666666667</v>
      </c>
      <c r="D29" s="46">
        <v>2</v>
      </c>
      <c r="E29" s="47">
        <v>-1</v>
      </c>
      <c r="F29" s="48">
        <v>-1</v>
      </c>
      <c r="G29" s="49">
        <v>-1</v>
      </c>
      <c r="H29" s="43">
        <f t="shared" si="4"/>
        <v>136380.040305956</v>
      </c>
      <c r="I29" s="43">
        <f t="shared" si="5"/>
        <v>149633.972614714</v>
      </c>
      <c r="J29" s="43">
        <f t="shared" si="6"/>
        <v>182677.160994737</v>
      </c>
      <c r="K29" s="83">
        <f t="shared" si="13"/>
        <v>4217.93939090586</v>
      </c>
      <c r="L29" s="84">
        <f t="shared" si="14"/>
        <v>4627.8548231355</v>
      </c>
      <c r="M29" s="85">
        <f t="shared" si="15"/>
        <v>5649.80910293001</v>
      </c>
      <c r="N29" s="83">
        <f t="shared" si="16"/>
        <v>-4217.93939090586</v>
      </c>
      <c r="O29" s="84">
        <f t="shared" si="17"/>
        <v>-4627.8548231355</v>
      </c>
      <c r="P29" s="85">
        <f t="shared" si="18"/>
        <v>-5649.80910293001</v>
      </c>
      <c r="Q29" s="102"/>
      <c r="R29" s="102"/>
      <c r="S29" s="102"/>
    </row>
    <row r="30" spans="1:19">
      <c r="A30" s="36">
        <v>22</v>
      </c>
      <c r="B30" s="44">
        <v>43931</v>
      </c>
      <c r="C30" s="45">
        <v>0.333333333333333</v>
      </c>
      <c r="D30" s="46">
        <v>1</v>
      </c>
      <c r="E30" s="47">
        <v>-1</v>
      </c>
      <c r="F30" s="48">
        <v>-1</v>
      </c>
      <c r="G30" s="49">
        <v>-1</v>
      </c>
      <c r="H30" s="43">
        <f t="shared" si="4"/>
        <v>132288.639096777</v>
      </c>
      <c r="I30" s="43">
        <f t="shared" si="5"/>
        <v>145144.953436273</v>
      </c>
      <c r="J30" s="43">
        <f t="shared" si="6"/>
        <v>177196.846164895</v>
      </c>
      <c r="K30" s="83">
        <f t="shared" si="13"/>
        <v>4091.40120917868</v>
      </c>
      <c r="L30" s="84">
        <f t="shared" si="14"/>
        <v>4489.01917844143</v>
      </c>
      <c r="M30" s="85">
        <f t="shared" si="15"/>
        <v>5480.31482984211</v>
      </c>
      <c r="N30" s="83">
        <f t="shared" si="16"/>
        <v>-4091.40120917868</v>
      </c>
      <c r="O30" s="84">
        <f t="shared" si="17"/>
        <v>-4489.01917844143</v>
      </c>
      <c r="P30" s="85">
        <f t="shared" si="18"/>
        <v>-5480.31482984211</v>
      </c>
      <c r="Q30" s="102"/>
      <c r="R30" s="102"/>
      <c r="S30" s="102"/>
    </row>
    <row r="31" spans="1:19">
      <c r="A31" s="36">
        <v>23</v>
      </c>
      <c r="B31" s="44">
        <v>43934</v>
      </c>
      <c r="C31" s="45">
        <v>0.125</v>
      </c>
      <c r="D31" s="46">
        <v>2</v>
      </c>
      <c r="E31" s="47">
        <v>-1</v>
      </c>
      <c r="F31" s="48">
        <v>-1</v>
      </c>
      <c r="G31" s="49">
        <v>-1</v>
      </c>
      <c r="H31" s="43">
        <f t="shared" si="4"/>
        <v>128319.979923874</v>
      </c>
      <c r="I31" s="43">
        <f t="shared" si="5"/>
        <v>140790.604833185</v>
      </c>
      <c r="J31" s="43">
        <f t="shared" si="6"/>
        <v>171880.940779948</v>
      </c>
      <c r="K31" s="83">
        <f t="shared" si="13"/>
        <v>3968.65917290332</v>
      </c>
      <c r="L31" s="84">
        <f t="shared" si="14"/>
        <v>4354.34860308819</v>
      </c>
      <c r="M31" s="85">
        <f t="shared" si="15"/>
        <v>5315.90538494685</v>
      </c>
      <c r="N31" s="83">
        <f t="shared" si="16"/>
        <v>-3968.65917290332</v>
      </c>
      <c r="O31" s="84">
        <f t="shared" si="17"/>
        <v>-4354.34860308819</v>
      </c>
      <c r="P31" s="85">
        <f t="shared" si="18"/>
        <v>-5315.90538494685</v>
      </c>
      <c r="Q31" s="102"/>
      <c r="R31" s="102"/>
      <c r="S31" s="102"/>
    </row>
    <row r="32" spans="1:19">
      <c r="A32" s="36">
        <v>24</v>
      </c>
      <c r="B32" s="44">
        <v>43934</v>
      </c>
      <c r="C32" s="45">
        <v>0.166666666666667</v>
      </c>
      <c r="D32" s="46">
        <v>2</v>
      </c>
      <c r="E32" s="47">
        <v>-1</v>
      </c>
      <c r="F32" s="48">
        <v>-1</v>
      </c>
      <c r="G32" s="49">
        <v>-1</v>
      </c>
      <c r="H32" s="43">
        <f t="shared" si="4"/>
        <v>124470.380526158</v>
      </c>
      <c r="I32" s="43">
        <f t="shared" si="5"/>
        <v>136566.886688189</v>
      </c>
      <c r="J32" s="43">
        <f t="shared" si="6"/>
        <v>166724.51255655</v>
      </c>
      <c r="K32" s="83">
        <f t="shared" si="13"/>
        <v>3849.59939771622</v>
      </c>
      <c r="L32" s="84">
        <f t="shared" si="14"/>
        <v>4223.71814499555</v>
      </c>
      <c r="M32" s="85">
        <f t="shared" si="15"/>
        <v>5156.42822339844</v>
      </c>
      <c r="N32" s="83">
        <f t="shared" si="16"/>
        <v>-3849.59939771622</v>
      </c>
      <c r="O32" s="84">
        <f t="shared" si="17"/>
        <v>-4223.71814499555</v>
      </c>
      <c r="P32" s="85">
        <f t="shared" si="18"/>
        <v>-5156.42822339844</v>
      </c>
      <c r="Q32" s="102"/>
      <c r="R32" s="102"/>
      <c r="S32" s="102"/>
    </row>
    <row r="33" spans="1:19">
      <c r="A33" s="36">
        <v>25</v>
      </c>
      <c r="B33" s="44">
        <v>43937</v>
      </c>
      <c r="C33" s="45">
        <v>0.375</v>
      </c>
      <c r="D33" s="46">
        <v>2</v>
      </c>
      <c r="E33" s="47">
        <v>1.27</v>
      </c>
      <c r="F33" s="48">
        <v>1.5</v>
      </c>
      <c r="G33" s="49">
        <v>2</v>
      </c>
      <c r="H33" s="43">
        <f t="shared" si="4"/>
        <v>129212.702024204</v>
      </c>
      <c r="I33" s="43">
        <f t="shared" si="5"/>
        <v>142712.396589158</v>
      </c>
      <c r="J33" s="43">
        <f t="shared" si="6"/>
        <v>176727.983309943</v>
      </c>
      <c r="K33" s="83">
        <f t="shared" si="13"/>
        <v>3734.11141578473</v>
      </c>
      <c r="L33" s="84">
        <f t="shared" si="14"/>
        <v>4097.00660064568</v>
      </c>
      <c r="M33" s="85">
        <f t="shared" si="15"/>
        <v>5001.73537669649</v>
      </c>
      <c r="N33" s="83">
        <f t="shared" si="16"/>
        <v>4742.32149804661</v>
      </c>
      <c r="O33" s="84">
        <f t="shared" si="17"/>
        <v>6145.50990096852</v>
      </c>
      <c r="P33" s="85">
        <f t="shared" si="18"/>
        <v>10003.470753393</v>
      </c>
      <c r="Q33" s="102"/>
      <c r="R33" s="102"/>
      <c r="S33" s="102"/>
    </row>
    <row r="34" spans="1:19">
      <c r="A34" s="36">
        <v>26</v>
      </c>
      <c r="B34" s="44">
        <v>43950</v>
      </c>
      <c r="C34" s="45">
        <v>0.375</v>
      </c>
      <c r="D34" s="46">
        <v>1</v>
      </c>
      <c r="E34" s="47">
        <v>-1</v>
      </c>
      <c r="F34" s="48">
        <v>-1</v>
      </c>
      <c r="G34" s="49">
        <v>-1</v>
      </c>
      <c r="H34" s="43">
        <f t="shared" si="4"/>
        <v>125336.320963478</v>
      </c>
      <c r="I34" s="43">
        <f t="shared" si="5"/>
        <v>138431.024691483</v>
      </c>
      <c r="J34" s="43">
        <f t="shared" si="6"/>
        <v>171426.143810644</v>
      </c>
      <c r="K34" s="83">
        <f t="shared" si="13"/>
        <v>3876.38106072613</v>
      </c>
      <c r="L34" s="84">
        <f t="shared" si="14"/>
        <v>4281.37189767474</v>
      </c>
      <c r="M34" s="85">
        <f t="shared" si="15"/>
        <v>5301.83949929828</v>
      </c>
      <c r="N34" s="83">
        <f t="shared" si="16"/>
        <v>-3876.38106072613</v>
      </c>
      <c r="O34" s="84">
        <f t="shared" si="17"/>
        <v>-4281.37189767474</v>
      </c>
      <c r="P34" s="85">
        <f t="shared" si="18"/>
        <v>-5301.83949929828</v>
      </c>
      <c r="Q34" s="102"/>
      <c r="R34" s="102"/>
      <c r="S34" s="102"/>
    </row>
    <row r="35" spans="1:19">
      <c r="A35" s="36">
        <v>27</v>
      </c>
      <c r="B35" s="44">
        <v>43958</v>
      </c>
      <c r="C35" s="45">
        <v>0.416666666666667</v>
      </c>
      <c r="D35" s="46">
        <v>2</v>
      </c>
      <c r="E35" s="47">
        <v>-1</v>
      </c>
      <c r="F35" s="48">
        <v>-1</v>
      </c>
      <c r="G35" s="49">
        <v>-1</v>
      </c>
      <c r="H35" s="43">
        <f t="shared" si="4"/>
        <v>121576.231334574</v>
      </c>
      <c r="I35" s="43">
        <f t="shared" si="5"/>
        <v>134278.093950739</v>
      </c>
      <c r="J35" s="43">
        <f t="shared" si="6"/>
        <v>166283.359496325</v>
      </c>
      <c r="K35" s="83">
        <f t="shared" si="13"/>
        <v>3760.08962890435</v>
      </c>
      <c r="L35" s="84">
        <f t="shared" si="14"/>
        <v>4152.93074074449</v>
      </c>
      <c r="M35" s="85">
        <f t="shared" si="15"/>
        <v>5142.78431431933</v>
      </c>
      <c r="N35" s="83">
        <f t="shared" si="16"/>
        <v>-3760.08962890435</v>
      </c>
      <c r="O35" s="84">
        <f t="shared" si="17"/>
        <v>-4152.93074074449</v>
      </c>
      <c r="P35" s="85">
        <f t="shared" si="18"/>
        <v>-5142.78431431933</v>
      </c>
      <c r="Q35" s="102"/>
      <c r="R35" s="102"/>
      <c r="S35" s="102"/>
    </row>
    <row r="36" spans="1:19">
      <c r="A36" s="36">
        <v>28</v>
      </c>
      <c r="B36" s="44">
        <v>43966</v>
      </c>
      <c r="C36" s="45">
        <v>0.208333333333333</v>
      </c>
      <c r="D36" s="46">
        <v>1</v>
      </c>
      <c r="E36" s="47">
        <v>-1</v>
      </c>
      <c r="F36" s="48">
        <v>-1</v>
      </c>
      <c r="G36" s="49">
        <v>-1</v>
      </c>
      <c r="H36" s="43">
        <f t="shared" si="4"/>
        <v>117928.944394537</v>
      </c>
      <c r="I36" s="43">
        <f t="shared" si="5"/>
        <v>130249.751132216</v>
      </c>
      <c r="J36" s="43">
        <f t="shared" si="6"/>
        <v>161294.858711435</v>
      </c>
      <c r="K36" s="83">
        <f t="shared" si="13"/>
        <v>3647.28694003722</v>
      </c>
      <c r="L36" s="84">
        <f t="shared" si="14"/>
        <v>4028.34281852216</v>
      </c>
      <c r="M36" s="85">
        <f t="shared" si="15"/>
        <v>4988.50078488975</v>
      </c>
      <c r="N36" s="83">
        <f t="shared" si="16"/>
        <v>-3647.28694003722</v>
      </c>
      <c r="O36" s="84">
        <f t="shared" si="17"/>
        <v>-4028.34281852216</v>
      </c>
      <c r="P36" s="85">
        <f t="shared" si="18"/>
        <v>-4988.50078488975</v>
      </c>
      <c r="Q36" s="102"/>
      <c r="R36" s="102"/>
      <c r="S36" s="102"/>
    </row>
    <row r="37" spans="1:19">
      <c r="A37" s="36">
        <v>29</v>
      </c>
      <c r="B37" s="44">
        <v>43969</v>
      </c>
      <c r="C37" s="45">
        <v>0.375</v>
      </c>
      <c r="D37" s="46">
        <v>2</v>
      </c>
      <c r="E37" s="47">
        <v>-1</v>
      </c>
      <c r="F37" s="48">
        <v>-1</v>
      </c>
      <c r="G37" s="49">
        <v>-1</v>
      </c>
      <c r="H37" s="43">
        <f t="shared" si="4"/>
        <v>114391.076062701</v>
      </c>
      <c r="I37" s="43">
        <f t="shared" si="5"/>
        <v>126342.25859825</v>
      </c>
      <c r="J37" s="43">
        <f t="shared" si="6"/>
        <v>156456.012950092</v>
      </c>
      <c r="K37" s="83">
        <f t="shared" si="13"/>
        <v>3537.8683318361</v>
      </c>
      <c r="L37" s="84">
        <f t="shared" si="14"/>
        <v>3907.49253396649</v>
      </c>
      <c r="M37" s="85">
        <f t="shared" si="15"/>
        <v>4838.84576134306</v>
      </c>
      <c r="N37" s="83">
        <f t="shared" si="16"/>
        <v>-3537.8683318361</v>
      </c>
      <c r="O37" s="84">
        <f t="shared" si="17"/>
        <v>-3907.49253396649</v>
      </c>
      <c r="P37" s="85">
        <f t="shared" si="18"/>
        <v>-4838.84576134306</v>
      </c>
      <c r="Q37" s="102"/>
      <c r="R37" s="102"/>
      <c r="S37" s="102"/>
    </row>
    <row r="38" spans="1:19">
      <c r="A38" s="36">
        <v>30</v>
      </c>
      <c r="B38" s="44">
        <v>43971</v>
      </c>
      <c r="C38" s="45">
        <v>0.541666666666667</v>
      </c>
      <c r="D38" s="46">
        <v>1</v>
      </c>
      <c r="E38" s="47">
        <v>1.27</v>
      </c>
      <c r="F38" s="48">
        <v>1.5</v>
      </c>
      <c r="G38" s="49">
        <v>2</v>
      </c>
      <c r="H38" s="43">
        <f t="shared" si="4"/>
        <v>118749.37606069</v>
      </c>
      <c r="I38" s="43">
        <f t="shared" si="5"/>
        <v>132027.660235171</v>
      </c>
      <c r="J38" s="43">
        <f t="shared" si="6"/>
        <v>165843.373727098</v>
      </c>
      <c r="K38" s="83">
        <f t="shared" si="13"/>
        <v>3431.73228188102</v>
      </c>
      <c r="L38" s="84">
        <f t="shared" si="14"/>
        <v>3790.2677579475</v>
      </c>
      <c r="M38" s="85">
        <f t="shared" si="15"/>
        <v>4693.68038850277</v>
      </c>
      <c r="N38" s="83">
        <f t="shared" si="16"/>
        <v>4358.29999798889</v>
      </c>
      <c r="O38" s="84">
        <f t="shared" si="17"/>
        <v>5685.40163692125</v>
      </c>
      <c r="P38" s="85">
        <f t="shared" si="18"/>
        <v>9387.36077700553</v>
      </c>
      <c r="Q38" s="102"/>
      <c r="R38" s="102"/>
      <c r="S38" s="102"/>
    </row>
    <row r="39" spans="1:19">
      <c r="A39" s="36">
        <v>31</v>
      </c>
      <c r="B39" s="44">
        <v>43972</v>
      </c>
      <c r="C39" s="45">
        <v>0.833333333333333</v>
      </c>
      <c r="D39" s="46">
        <v>2</v>
      </c>
      <c r="E39" s="47">
        <v>1.27</v>
      </c>
      <c r="F39" s="48">
        <v>1.5</v>
      </c>
      <c r="G39" s="51">
        <v>2</v>
      </c>
      <c r="H39" s="43">
        <f t="shared" si="4"/>
        <v>123273.727288602</v>
      </c>
      <c r="I39" s="43">
        <f t="shared" si="5"/>
        <v>137968.904945754</v>
      </c>
      <c r="J39" s="43">
        <f t="shared" si="6"/>
        <v>175793.976150724</v>
      </c>
      <c r="K39" s="83">
        <f t="shared" si="13"/>
        <v>3562.48128182069</v>
      </c>
      <c r="L39" s="84">
        <f t="shared" si="14"/>
        <v>3960.82980705514</v>
      </c>
      <c r="M39" s="85">
        <f t="shared" si="15"/>
        <v>4975.30121181293</v>
      </c>
      <c r="N39" s="83">
        <f t="shared" si="16"/>
        <v>4524.35122791227</v>
      </c>
      <c r="O39" s="84">
        <f t="shared" si="17"/>
        <v>5941.2447105827</v>
      </c>
      <c r="P39" s="85">
        <f t="shared" si="18"/>
        <v>9950.60242362587</v>
      </c>
      <c r="Q39" s="102"/>
      <c r="R39" s="102"/>
      <c r="S39" s="102"/>
    </row>
    <row r="40" spans="1:19">
      <c r="A40" s="36">
        <v>32</v>
      </c>
      <c r="B40" s="44">
        <v>43983</v>
      </c>
      <c r="C40" s="45">
        <v>0.583333333333333</v>
      </c>
      <c r="D40" s="46">
        <v>2</v>
      </c>
      <c r="E40" s="47">
        <v>-1</v>
      </c>
      <c r="F40" s="48">
        <v>-1</v>
      </c>
      <c r="G40" s="49">
        <v>-1</v>
      </c>
      <c r="H40" s="43">
        <f t="shared" si="4"/>
        <v>119575.515469944</v>
      </c>
      <c r="I40" s="43">
        <f t="shared" si="5"/>
        <v>133829.837797381</v>
      </c>
      <c r="J40" s="43">
        <f t="shared" si="6"/>
        <v>170520.156866202</v>
      </c>
      <c r="K40" s="83">
        <f t="shared" si="13"/>
        <v>3698.21181865805</v>
      </c>
      <c r="L40" s="84">
        <f t="shared" si="14"/>
        <v>4139.06714837262</v>
      </c>
      <c r="M40" s="85">
        <f t="shared" si="15"/>
        <v>5273.81928452171</v>
      </c>
      <c r="N40" s="83">
        <f t="shared" si="16"/>
        <v>-3698.21181865805</v>
      </c>
      <c r="O40" s="84">
        <f t="shared" si="17"/>
        <v>-4139.06714837262</v>
      </c>
      <c r="P40" s="85">
        <f t="shared" si="18"/>
        <v>-5273.81928452171</v>
      </c>
      <c r="Q40" s="102"/>
      <c r="R40" s="102"/>
      <c r="S40" s="102"/>
    </row>
    <row r="41" spans="1:19">
      <c r="A41" s="36">
        <v>33</v>
      </c>
      <c r="B41" s="44">
        <v>43985</v>
      </c>
      <c r="C41" s="45">
        <v>0.458333333333333</v>
      </c>
      <c r="D41" s="46">
        <v>1</v>
      </c>
      <c r="E41" s="47">
        <v>-1</v>
      </c>
      <c r="F41" s="48">
        <v>-1</v>
      </c>
      <c r="G41" s="49">
        <v>-1</v>
      </c>
      <c r="H41" s="43">
        <f t="shared" si="4"/>
        <v>115988.250005845</v>
      </c>
      <c r="I41" s="43">
        <f t="shared" si="5"/>
        <v>129814.94266346</v>
      </c>
      <c r="J41" s="43">
        <f t="shared" si="6"/>
        <v>165404.552160216</v>
      </c>
      <c r="K41" s="83">
        <f t="shared" si="13"/>
        <v>3587.26546409831</v>
      </c>
      <c r="L41" s="84">
        <f t="shared" si="14"/>
        <v>4014.89513392144</v>
      </c>
      <c r="M41" s="85">
        <f t="shared" si="15"/>
        <v>5115.60470598606</v>
      </c>
      <c r="N41" s="83">
        <f t="shared" si="16"/>
        <v>-3587.26546409831</v>
      </c>
      <c r="O41" s="84">
        <f t="shared" si="17"/>
        <v>-4014.89513392144</v>
      </c>
      <c r="P41" s="85">
        <f t="shared" si="18"/>
        <v>-5115.60470598606</v>
      </c>
      <c r="Q41" s="102"/>
      <c r="R41" s="102"/>
      <c r="S41" s="102"/>
    </row>
    <row r="42" spans="1:19">
      <c r="A42" s="36">
        <v>34</v>
      </c>
      <c r="B42" s="44">
        <v>43997</v>
      </c>
      <c r="C42" s="45">
        <v>0.541666666666667</v>
      </c>
      <c r="D42" s="46">
        <v>2</v>
      </c>
      <c r="E42" s="47">
        <v>-1</v>
      </c>
      <c r="F42" s="48">
        <v>-1</v>
      </c>
      <c r="G42" s="49">
        <v>-1</v>
      </c>
      <c r="H42" s="43">
        <f t="shared" si="4"/>
        <v>112508.60250567</v>
      </c>
      <c r="I42" s="43">
        <f t="shared" si="5"/>
        <v>125920.494383556</v>
      </c>
      <c r="J42" s="43">
        <f t="shared" si="6"/>
        <v>160442.415595409</v>
      </c>
      <c r="K42" s="83">
        <f t="shared" si="13"/>
        <v>3479.64750017536</v>
      </c>
      <c r="L42" s="84">
        <f t="shared" si="14"/>
        <v>3894.4482799038</v>
      </c>
      <c r="M42" s="85">
        <f t="shared" si="15"/>
        <v>4962.13656480648</v>
      </c>
      <c r="N42" s="83">
        <f t="shared" si="16"/>
        <v>-3479.64750017536</v>
      </c>
      <c r="O42" s="84">
        <f t="shared" si="17"/>
        <v>-3894.4482799038</v>
      </c>
      <c r="P42" s="85">
        <f t="shared" si="18"/>
        <v>-4962.13656480648</v>
      </c>
      <c r="Q42" s="102"/>
      <c r="R42" s="102"/>
      <c r="S42" s="102"/>
    </row>
    <row r="43" spans="1:16">
      <c r="A43" s="52">
        <v>35</v>
      </c>
      <c r="B43" s="44">
        <v>44001</v>
      </c>
      <c r="C43" s="45">
        <v>0.75</v>
      </c>
      <c r="D43" s="46">
        <v>2</v>
      </c>
      <c r="E43" s="47">
        <v>-1</v>
      </c>
      <c r="F43" s="48">
        <v>-1</v>
      </c>
      <c r="G43" s="49">
        <v>-1</v>
      </c>
      <c r="H43" s="43">
        <f t="shared" si="4"/>
        <v>109133.3444305</v>
      </c>
      <c r="I43" s="43">
        <f t="shared" ref="I43:J43" si="19">IF(F43="","",I42+O43)</f>
        <v>122142.879552049</v>
      </c>
      <c r="J43" s="43">
        <f t="shared" si="19"/>
        <v>155629.143127547</v>
      </c>
      <c r="K43" s="83">
        <f t="shared" si="13"/>
        <v>3375.2580751701</v>
      </c>
      <c r="L43" s="84">
        <f t="shared" si="14"/>
        <v>3777.61483150668</v>
      </c>
      <c r="M43" s="85">
        <f t="shared" si="15"/>
        <v>4813.27246786228</v>
      </c>
      <c r="N43" s="83">
        <f t="shared" si="16"/>
        <v>-3375.2580751701</v>
      </c>
      <c r="O43" s="84">
        <f t="shared" si="17"/>
        <v>-3777.61483150668</v>
      </c>
      <c r="P43" s="85">
        <f t="shared" si="18"/>
        <v>-4813.27246786228</v>
      </c>
    </row>
    <row r="44" spans="1:16">
      <c r="A44" s="36">
        <v>36</v>
      </c>
      <c r="B44" s="44">
        <v>44004</v>
      </c>
      <c r="C44" s="45">
        <v>0.583333333333333</v>
      </c>
      <c r="D44" s="46">
        <v>1</v>
      </c>
      <c r="E44" s="47">
        <v>1.27</v>
      </c>
      <c r="F44" s="48">
        <v>1.5</v>
      </c>
      <c r="G44" s="49">
        <v>2</v>
      </c>
      <c r="H44" s="43">
        <f t="shared" ref="H44:H58" si="20">IF(E44="","",H43+N44)</f>
        <v>113291.324853302</v>
      </c>
      <c r="I44" s="43">
        <f t="shared" ref="I44:I58" si="21">IF(F44="","",I43+O44)</f>
        <v>127639.309131892</v>
      </c>
      <c r="J44" s="43">
        <f t="shared" ref="J44:J58" si="22">IF(G44="","",J43+P44)</f>
        <v>164966.8917152</v>
      </c>
      <c r="K44" s="83">
        <f t="shared" si="13"/>
        <v>3274.000332915</v>
      </c>
      <c r="L44" s="84">
        <f t="shared" si="14"/>
        <v>3664.28638656148</v>
      </c>
      <c r="M44" s="85">
        <f t="shared" si="15"/>
        <v>4668.87429382641</v>
      </c>
      <c r="N44" s="83">
        <f t="shared" si="16"/>
        <v>4157.98042280205</v>
      </c>
      <c r="O44" s="84">
        <f t="shared" si="17"/>
        <v>5496.42957984222</v>
      </c>
      <c r="P44" s="85">
        <f t="shared" si="18"/>
        <v>9337.74858765282</v>
      </c>
    </row>
    <row r="45" spans="1:16">
      <c r="A45" s="36">
        <v>37</v>
      </c>
      <c r="B45" s="44">
        <v>44007</v>
      </c>
      <c r="C45" s="45">
        <v>0.708333333333333</v>
      </c>
      <c r="D45" s="46">
        <v>2</v>
      </c>
      <c r="E45" s="47">
        <v>-1</v>
      </c>
      <c r="F45" s="48">
        <v>-1</v>
      </c>
      <c r="G45" s="49">
        <v>-1</v>
      </c>
      <c r="H45" s="43">
        <f t="shared" si="20"/>
        <v>109892.585107703</v>
      </c>
      <c r="I45" s="43">
        <f t="shared" si="21"/>
        <v>123810.129857935</v>
      </c>
      <c r="J45" s="43">
        <f t="shared" si="22"/>
        <v>160017.884963744</v>
      </c>
      <c r="K45" s="83">
        <f t="shared" si="13"/>
        <v>3398.73974559906</v>
      </c>
      <c r="L45" s="84">
        <f t="shared" si="14"/>
        <v>3829.17927395675</v>
      </c>
      <c r="M45" s="85">
        <f t="shared" si="15"/>
        <v>4949.006751456</v>
      </c>
      <c r="N45" s="83">
        <f t="shared" si="16"/>
        <v>-3398.73974559906</v>
      </c>
      <c r="O45" s="84">
        <f t="shared" si="17"/>
        <v>-3829.17927395675</v>
      </c>
      <c r="P45" s="85">
        <f t="shared" si="18"/>
        <v>-4949.006751456</v>
      </c>
    </row>
    <row r="46" spans="1:16">
      <c r="A46" s="36">
        <v>38</v>
      </c>
      <c r="B46" s="44">
        <v>44018</v>
      </c>
      <c r="C46" s="45">
        <v>0.5</v>
      </c>
      <c r="D46" s="46">
        <v>1</v>
      </c>
      <c r="E46" s="47">
        <v>1.27</v>
      </c>
      <c r="F46" s="48">
        <v>1.5</v>
      </c>
      <c r="G46" s="49">
        <v>2</v>
      </c>
      <c r="H46" s="43">
        <f t="shared" si="20"/>
        <v>114079.492600306</v>
      </c>
      <c r="I46" s="43">
        <f t="shared" si="21"/>
        <v>129381.585701542</v>
      </c>
      <c r="J46" s="43">
        <f t="shared" si="22"/>
        <v>169618.958061569</v>
      </c>
      <c r="K46" s="83">
        <f t="shared" si="13"/>
        <v>3296.77755323109</v>
      </c>
      <c r="L46" s="84">
        <f t="shared" si="14"/>
        <v>3714.30389573805</v>
      </c>
      <c r="M46" s="85">
        <f t="shared" si="15"/>
        <v>4800.53654891232</v>
      </c>
      <c r="N46" s="83">
        <f t="shared" si="16"/>
        <v>4186.90749260348</v>
      </c>
      <c r="O46" s="84">
        <f t="shared" si="17"/>
        <v>5571.45584360707</v>
      </c>
      <c r="P46" s="85">
        <f t="shared" si="18"/>
        <v>9601.07309782463</v>
      </c>
    </row>
    <row r="47" spans="1:16">
      <c r="A47" s="36">
        <v>39</v>
      </c>
      <c r="B47" s="44">
        <v>44020</v>
      </c>
      <c r="C47" s="45">
        <v>0.125</v>
      </c>
      <c r="D47" s="46">
        <v>2</v>
      </c>
      <c r="E47" s="47">
        <v>-1</v>
      </c>
      <c r="F47" s="48">
        <v>-1</v>
      </c>
      <c r="G47" s="49">
        <v>-1</v>
      </c>
      <c r="H47" s="43">
        <f t="shared" si="20"/>
        <v>110657.107822297</v>
      </c>
      <c r="I47" s="43">
        <f t="shared" si="21"/>
        <v>125500.138130496</v>
      </c>
      <c r="J47" s="43">
        <f t="shared" si="22"/>
        <v>164530.389319721</v>
      </c>
      <c r="K47" s="83">
        <f t="shared" si="13"/>
        <v>3422.38477800919</v>
      </c>
      <c r="L47" s="84">
        <f t="shared" si="14"/>
        <v>3881.44757104626</v>
      </c>
      <c r="M47" s="85">
        <f t="shared" si="15"/>
        <v>5088.56874184706</v>
      </c>
      <c r="N47" s="83">
        <f t="shared" si="16"/>
        <v>-3422.38477800919</v>
      </c>
      <c r="O47" s="84">
        <f t="shared" si="17"/>
        <v>-3881.44757104626</v>
      </c>
      <c r="P47" s="85">
        <f t="shared" si="18"/>
        <v>-5088.56874184706</v>
      </c>
    </row>
    <row r="48" spans="1:16">
      <c r="A48" s="36">
        <v>40</v>
      </c>
      <c r="B48" s="44">
        <v>44020</v>
      </c>
      <c r="C48" s="45">
        <v>0.625</v>
      </c>
      <c r="D48" s="46">
        <v>1</v>
      </c>
      <c r="E48" s="47">
        <v>1.27</v>
      </c>
      <c r="F48" s="48">
        <v>1.5</v>
      </c>
      <c r="G48" s="51">
        <v>2</v>
      </c>
      <c r="H48" s="43">
        <f t="shared" si="20"/>
        <v>114873.143630327</v>
      </c>
      <c r="I48" s="43">
        <f t="shared" si="21"/>
        <v>131147.644346368</v>
      </c>
      <c r="J48" s="43">
        <f t="shared" si="22"/>
        <v>174402.212678905</v>
      </c>
      <c r="K48" s="83">
        <f t="shared" si="13"/>
        <v>3319.71323466892</v>
      </c>
      <c r="L48" s="84">
        <f t="shared" si="14"/>
        <v>3765.00414391487</v>
      </c>
      <c r="M48" s="85">
        <f t="shared" si="15"/>
        <v>4935.91167959164</v>
      </c>
      <c r="N48" s="83">
        <f t="shared" si="16"/>
        <v>4216.03580802953</v>
      </c>
      <c r="O48" s="84">
        <f t="shared" si="17"/>
        <v>5647.5062158723</v>
      </c>
      <c r="P48" s="85">
        <f t="shared" si="18"/>
        <v>9871.82335918329</v>
      </c>
    </row>
    <row r="49" spans="1:16">
      <c r="A49" s="36">
        <v>41</v>
      </c>
      <c r="B49" s="44">
        <v>44022</v>
      </c>
      <c r="C49" s="45">
        <v>0.625</v>
      </c>
      <c r="D49" s="46">
        <v>1</v>
      </c>
      <c r="E49" s="47">
        <v>1.27</v>
      </c>
      <c r="F49" s="48">
        <v>1.5</v>
      </c>
      <c r="G49" s="49">
        <v>2</v>
      </c>
      <c r="H49" s="43">
        <f t="shared" si="20"/>
        <v>119249.810402642</v>
      </c>
      <c r="I49" s="43">
        <f t="shared" si="21"/>
        <v>137049.288341955</v>
      </c>
      <c r="J49" s="43">
        <f t="shared" si="22"/>
        <v>184866.345439639</v>
      </c>
      <c r="K49" s="83">
        <f t="shared" si="13"/>
        <v>3446.1943089098</v>
      </c>
      <c r="L49" s="84">
        <f t="shared" si="14"/>
        <v>3934.42933039104</v>
      </c>
      <c r="M49" s="85">
        <f t="shared" si="15"/>
        <v>5232.06638036714</v>
      </c>
      <c r="N49" s="83">
        <f t="shared" si="16"/>
        <v>4376.66677231545</v>
      </c>
      <c r="O49" s="84">
        <f t="shared" si="17"/>
        <v>5901.64399558656</v>
      </c>
      <c r="P49" s="85">
        <f t="shared" si="18"/>
        <v>10464.1327607343</v>
      </c>
    </row>
    <row r="50" spans="1:16">
      <c r="A50" s="36">
        <v>42</v>
      </c>
      <c r="B50" s="44">
        <v>44033</v>
      </c>
      <c r="C50" s="45">
        <v>0.541666666666667</v>
      </c>
      <c r="D50" s="46">
        <v>2</v>
      </c>
      <c r="E50" s="47">
        <v>-1</v>
      </c>
      <c r="F50" s="48">
        <v>-1</v>
      </c>
      <c r="G50" s="49">
        <v>-1</v>
      </c>
      <c r="H50" s="43">
        <f t="shared" si="20"/>
        <v>115672.316090563</v>
      </c>
      <c r="I50" s="43">
        <f t="shared" si="21"/>
        <v>132937.809691696</v>
      </c>
      <c r="J50" s="43">
        <f t="shared" si="22"/>
        <v>179320.35507645</v>
      </c>
      <c r="K50" s="83">
        <f t="shared" si="13"/>
        <v>3577.49431207927</v>
      </c>
      <c r="L50" s="84">
        <f t="shared" si="14"/>
        <v>4111.47865025864</v>
      </c>
      <c r="M50" s="85">
        <f t="shared" si="15"/>
        <v>5545.99036318917</v>
      </c>
      <c r="N50" s="83">
        <f t="shared" si="16"/>
        <v>-3577.49431207927</v>
      </c>
      <c r="O50" s="84">
        <f t="shared" si="17"/>
        <v>-4111.47865025864</v>
      </c>
      <c r="P50" s="85">
        <f t="shared" si="18"/>
        <v>-5545.99036318917</v>
      </c>
    </row>
    <row r="51" spans="1:16">
      <c r="A51" s="36">
        <v>43</v>
      </c>
      <c r="B51" s="44">
        <v>44035</v>
      </c>
      <c r="C51" s="45">
        <v>0.416666666666667</v>
      </c>
      <c r="D51" s="46">
        <v>1</v>
      </c>
      <c r="E51" s="47">
        <v>-1</v>
      </c>
      <c r="F51" s="48">
        <v>-1</v>
      </c>
      <c r="G51" s="49">
        <v>-1</v>
      </c>
      <c r="H51" s="43">
        <f t="shared" si="20"/>
        <v>112202.146607846</v>
      </c>
      <c r="I51" s="43">
        <f t="shared" si="21"/>
        <v>128949.675400945</v>
      </c>
      <c r="J51" s="43">
        <f t="shared" si="22"/>
        <v>173940.744424156</v>
      </c>
      <c r="K51" s="83">
        <f t="shared" si="13"/>
        <v>3470.16948271689</v>
      </c>
      <c r="L51" s="84">
        <f t="shared" si="14"/>
        <v>3988.13429075088</v>
      </c>
      <c r="M51" s="85">
        <f t="shared" si="15"/>
        <v>5379.6106522935</v>
      </c>
      <c r="N51" s="83">
        <f t="shared" si="16"/>
        <v>-3470.16948271689</v>
      </c>
      <c r="O51" s="84">
        <f t="shared" si="17"/>
        <v>-3988.13429075088</v>
      </c>
      <c r="P51" s="85">
        <f t="shared" si="18"/>
        <v>-5379.6106522935</v>
      </c>
    </row>
    <row r="52" spans="1:16">
      <c r="A52" s="36">
        <v>44</v>
      </c>
      <c r="B52" s="44">
        <v>44036</v>
      </c>
      <c r="C52" s="45">
        <v>0.5</v>
      </c>
      <c r="D52" s="46">
        <v>2</v>
      </c>
      <c r="E52" s="47">
        <v>-1</v>
      </c>
      <c r="F52" s="48">
        <v>-1</v>
      </c>
      <c r="G52" s="49">
        <v>-1</v>
      </c>
      <c r="H52" s="43">
        <f t="shared" si="20"/>
        <v>108836.082209611</v>
      </c>
      <c r="I52" s="43">
        <f t="shared" si="21"/>
        <v>125081.185138917</v>
      </c>
      <c r="J52" s="43">
        <f t="shared" si="22"/>
        <v>168722.522091432</v>
      </c>
      <c r="K52" s="83">
        <f t="shared" si="13"/>
        <v>3366.06439823538</v>
      </c>
      <c r="L52" s="84">
        <f t="shared" si="14"/>
        <v>3868.49026202835</v>
      </c>
      <c r="M52" s="85">
        <f t="shared" si="15"/>
        <v>5218.22233272469</v>
      </c>
      <c r="N52" s="83">
        <f t="shared" si="16"/>
        <v>-3366.06439823538</v>
      </c>
      <c r="O52" s="84">
        <f t="shared" si="17"/>
        <v>-3868.49026202835</v>
      </c>
      <c r="P52" s="85">
        <f t="shared" si="18"/>
        <v>-5218.22233272469</v>
      </c>
    </row>
    <row r="53" spans="1:16">
      <c r="A53" s="36">
        <v>45</v>
      </c>
      <c r="B53" s="44">
        <v>44036</v>
      </c>
      <c r="C53" s="45">
        <v>0.666666666666667</v>
      </c>
      <c r="D53" s="46">
        <v>1</v>
      </c>
      <c r="E53" s="47">
        <v>1.27</v>
      </c>
      <c r="F53" s="48">
        <v>1.5</v>
      </c>
      <c r="G53" s="49">
        <v>2</v>
      </c>
      <c r="H53" s="43">
        <f t="shared" si="20"/>
        <v>112982.736941797</v>
      </c>
      <c r="I53" s="43">
        <f t="shared" si="21"/>
        <v>130709.838470168</v>
      </c>
      <c r="J53" s="43">
        <f t="shared" si="22"/>
        <v>178845.873416918</v>
      </c>
      <c r="K53" s="83">
        <f t="shared" si="13"/>
        <v>3265.08246628832</v>
      </c>
      <c r="L53" s="84">
        <f t="shared" si="14"/>
        <v>3752.4355541675</v>
      </c>
      <c r="M53" s="85">
        <f t="shared" si="15"/>
        <v>5061.67566274295</v>
      </c>
      <c r="N53" s="83">
        <f t="shared" si="16"/>
        <v>4146.65473218617</v>
      </c>
      <c r="O53" s="84">
        <f t="shared" si="17"/>
        <v>5628.65333125125</v>
      </c>
      <c r="P53" s="85">
        <f t="shared" si="18"/>
        <v>10123.3513254859</v>
      </c>
    </row>
    <row r="54" spans="1:16">
      <c r="A54" s="36">
        <v>46</v>
      </c>
      <c r="B54" s="44">
        <v>44039</v>
      </c>
      <c r="C54" s="45">
        <v>0.0833333333333333</v>
      </c>
      <c r="D54" s="46">
        <v>1</v>
      </c>
      <c r="E54" s="47">
        <v>1.27</v>
      </c>
      <c r="F54" s="48">
        <v>1.5</v>
      </c>
      <c r="G54" s="51">
        <v>2</v>
      </c>
      <c r="H54" s="43">
        <f t="shared" si="20"/>
        <v>117287.379219279</v>
      </c>
      <c r="I54" s="43">
        <f t="shared" si="21"/>
        <v>136591.781201325</v>
      </c>
      <c r="J54" s="43">
        <f t="shared" si="22"/>
        <v>189576.625821933</v>
      </c>
      <c r="K54" s="83">
        <f t="shared" si="13"/>
        <v>3389.48210825391</v>
      </c>
      <c r="L54" s="84">
        <f t="shared" si="14"/>
        <v>3921.29515410504</v>
      </c>
      <c r="M54" s="85">
        <f t="shared" si="15"/>
        <v>5365.37620250753</v>
      </c>
      <c r="N54" s="83">
        <f t="shared" si="16"/>
        <v>4304.64227748246</v>
      </c>
      <c r="O54" s="84">
        <f t="shared" si="17"/>
        <v>5881.94273115756</v>
      </c>
      <c r="P54" s="85">
        <f t="shared" si="18"/>
        <v>10730.7524050151</v>
      </c>
    </row>
    <row r="55" spans="1:16">
      <c r="A55" s="36">
        <v>47</v>
      </c>
      <c r="B55" s="44">
        <v>44049</v>
      </c>
      <c r="C55" s="45">
        <v>0.916666666666667</v>
      </c>
      <c r="D55" s="46">
        <v>1</v>
      </c>
      <c r="E55" s="47">
        <v>-1</v>
      </c>
      <c r="F55" s="48">
        <v>-1</v>
      </c>
      <c r="G55" s="49">
        <v>-1</v>
      </c>
      <c r="H55" s="43">
        <f t="shared" si="20"/>
        <v>113768.757842701</v>
      </c>
      <c r="I55" s="43">
        <f t="shared" si="21"/>
        <v>132494.027765286</v>
      </c>
      <c r="J55" s="43">
        <f t="shared" si="22"/>
        <v>183889.327047275</v>
      </c>
      <c r="K55" s="83">
        <f t="shared" si="13"/>
        <v>3518.62137657838</v>
      </c>
      <c r="L55" s="84">
        <f t="shared" si="14"/>
        <v>4097.75343603976</v>
      </c>
      <c r="M55" s="85">
        <f t="shared" si="15"/>
        <v>5687.29877465798</v>
      </c>
      <c r="N55" s="83">
        <f t="shared" si="16"/>
        <v>-3518.62137657838</v>
      </c>
      <c r="O55" s="84">
        <f t="shared" si="17"/>
        <v>-4097.75343603976</v>
      </c>
      <c r="P55" s="85">
        <f t="shared" si="18"/>
        <v>-5687.29877465798</v>
      </c>
    </row>
    <row r="56" spans="1:16">
      <c r="A56" s="36">
        <v>48</v>
      </c>
      <c r="B56" s="44">
        <v>44060</v>
      </c>
      <c r="C56" s="45">
        <v>0.583333333333333</v>
      </c>
      <c r="D56" s="46">
        <v>1</v>
      </c>
      <c r="E56" s="47">
        <v>1.27</v>
      </c>
      <c r="F56" s="48">
        <v>1.5</v>
      </c>
      <c r="G56" s="49">
        <v>2</v>
      </c>
      <c r="H56" s="43">
        <f t="shared" si="20"/>
        <v>118103.347516508</v>
      </c>
      <c r="I56" s="43">
        <f t="shared" si="21"/>
        <v>138456.259014724</v>
      </c>
      <c r="J56" s="43">
        <f t="shared" si="22"/>
        <v>194922.686670111</v>
      </c>
      <c r="K56" s="83">
        <f t="shared" si="13"/>
        <v>3413.06273528103</v>
      </c>
      <c r="L56" s="84">
        <f t="shared" si="14"/>
        <v>3974.82083295857</v>
      </c>
      <c r="M56" s="85">
        <f t="shared" si="15"/>
        <v>5516.67981141824</v>
      </c>
      <c r="N56" s="83">
        <f t="shared" si="16"/>
        <v>4334.58967380691</v>
      </c>
      <c r="O56" s="84">
        <f t="shared" si="17"/>
        <v>5962.23124943786</v>
      </c>
      <c r="P56" s="85">
        <f t="shared" si="18"/>
        <v>11033.3596228365</v>
      </c>
    </row>
    <row r="57" spans="1:16">
      <c r="A57" s="36">
        <v>49</v>
      </c>
      <c r="B57" s="44">
        <v>44067</v>
      </c>
      <c r="C57" s="45">
        <v>0.375</v>
      </c>
      <c r="D57" s="46">
        <v>1</v>
      </c>
      <c r="E57" s="47">
        <v>1.27</v>
      </c>
      <c r="F57" s="48">
        <v>1.5</v>
      </c>
      <c r="G57" s="49">
        <v>2</v>
      </c>
      <c r="H57" s="43">
        <f t="shared" si="20"/>
        <v>122603.085056887</v>
      </c>
      <c r="I57" s="43">
        <f t="shared" si="21"/>
        <v>144686.790670386</v>
      </c>
      <c r="J57" s="43">
        <f t="shared" si="22"/>
        <v>206618.047870318</v>
      </c>
      <c r="K57" s="83">
        <f t="shared" si="13"/>
        <v>3543.10042549524</v>
      </c>
      <c r="L57" s="84">
        <f t="shared" si="14"/>
        <v>4153.68777044171</v>
      </c>
      <c r="M57" s="85">
        <f t="shared" si="15"/>
        <v>5847.68060010334</v>
      </c>
      <c r="N57" s="83">
        <f t="shared" si="16"/>
        <v>4499.73754037895</v>
      </c>
      <c r="O57" s="84">
        <f t="shared" si="17"/>
        <v>6230.53165566256</v>
      </c>
      <c r="P57" s="85">
        <f t="shared" si="18"/>
        <v>11695.3612002067</v>
      </c>
    </row>
    <row r="58" ht="18.75" spans="1:16">
      <c r="A58" s="36">
        <v>50</v>
      </c>
      <c r="B58" s="53">
        <v>44068</v>
      </c>
      <c r="C58" s="54">
        <v>0.625</v>
      </c>
      <c r="D58" s="55">
        <v>1</v>
      </c>
      <c r="E58" s="56">
        <v>-1</v>
      </c>
      <c r="F58" s="57">
        <v>-1</v>
      </c>
      <c r="G58" s="58">
        <v>-1</v>
      </c>
      <c r="H58" s="43">
        <f t="shared" si="20"/>
        <v>118924.99250518</v>
      </c>
      <c r="I58" s="43">
        <f t="shared" si="21"/>
        <v>140346.186950275</v>
      </c>
      <c r="J58" s="43">
        <f t="shared" si="22"/>
        <v>200419.506434208</v>
      </c>
      <c r="K58" s="83">
        <f t="shared" si="13"/>
        <v>3678.0925517066</v>
      </c>
      <c r="L58" s="84">
        <f t="shared" si="14"/>
        <v>4340.60372011158</v>
      </c>
      <c r="M58" s="85">
        <f t="shared" si="15"/>
        <v>6198.54143610954</v>
      </c>
      <c r="N58" s="83">
        <f t="shared" si="16"/>
        <v>-3678.0925517066</v>
      </c>
      <c r="O58" s="84">
        <f t="shared" si="17"/>
        <v>-4340.60372011158</v>
      </c>
      <c r="P58" s="85">
        <f t="shared" si="18"/>
        <v>-6198.54143610954</v>
      </c>
    </row>
    <row r="59" ht="18.75" spans="1:16">
      <c r="A59" s="36"/>
      <c r="B59" s="59" t="s">
        <v>18</v>
      </c>
      <c r="C59" s="60"/>
      <c r="D59" s="61"/>
      <c r="E59" s="62">
        <f>COUNTIF(E9:E58,1.27)</f>
        <v>25</v>
      </c>
      <c r="F59" s="62">
        <f>COUNTIF(F9:F58,1.5)</f>
        <v>25</v>
      </c>
      <c r="G59" s="63">
        <f>COUNTIF(G9:G58,2)</f>
        <v>25</v>
      </c>
      <c r="H59" s="64">
        <f t="shared" ref="H59:J59" si="23">N59+H8</f>
        <v>118924.99250518</v>
      </c>
      <c r="I59" s="86">
        <f t="shared" si="23"/>
        <v>140346.186950275</v>
      </c>
      <c r="J59" s="87">
        <f t="shared" si="23"/>
        <v>200419.506434208</v>
      </c>
      <c r="K59" s="88" t="s">
        <v>19</v>
      </c>
      <c r="L59" s="89">
        <f>B58-B9</f>
        <v>236</v>
      </c>
      <c r="M59" s="90" t="s">
        <v>20</v>
      </c>
      <c r="N59" s="91">
        <f t="shared" ref="N59:P59" si="24">SUM(N9:N58)</f>
        <v>18924.9925051801</v>
      </c>
      <c r="O59" s="92">
        <f t="shared" si="24"/>
        <v>40346.1869502745</v>
      </c>
      <c r="P59" s="93">
        <f t="shared" si="24"/>
        <v>100419.506434208</v>
      </c>
    </row>
    <row r="60" ht="18.75" spans="1:16">
      <c r="A60" s="36"/>
      <c r="B60" s="65" t="s">
        <v>21</v>
      </c>
      <c r="C60" s="66"/>
      <c r="D60" s="67"/>
      <c r="E60" s="62">
        <f t="shared" ref="E60:G60" si="25">COUNTIF(E9:E58,-1)</f>
        <v>25</v>
      </c>
      <c r="F60" s="62">
        <f t="shared" si="25"/>
        <v>25</v>
      </c>
      <c r="G60" s="63">
        <f t="shared" si="25"/>
        <v>25</v>
      </c>
      <c r="H60" s="23" t="s">
        <v>22</v>
      </c>
      <c r="I60" s="69"/>
      <c r="J60" s="74"/>
      <c r="K60" s="23" t="s">
        <v>23</v>
      </c>
      <c r="L60" s="69"/>
      <c r="M60" s="74"/>
      <c r="N60" s="36"/>
      <c r="O60" s="52"/>
      <c r="P60" s="94"/>
    </row>
    <row r="61" ht="18.75" spans="1:16">
      <c r="A61" s="36"/>
      <c r="B61" s="65" t="s">
        <v>24</v>
      </c>
      <c r="C61" s="66"/>
      <c r="D61" s="67"/>
      <c r="E61" s="62">
        <f t="shared" ref="E61:G61" si="26">COUNTIF(E9:E58,0)</f>
        <v>0</v>
      </c>
      <c r="F61" s="62">
        <f t="shared" si="26"/>
        <v>0</v>
      </c>
      <c r="G61" s="62">
        <f t="shared" si="26"/>
        <v>0</v>
      </c>
      <c r="H61" s="68">
        <f>H59/H8</f>
        <v>1.1892499250518</v>
      </c>
      <c r="I61" s="95">
        <f t="shared" ref="I61:J61" si="27">I59/I8</f>
        <v>1.40346186950275</v>
      </c>
      <c r="J61" s="96">
        <f t="shared" si="27"/>
        <v>2.00419506434208</v>
      </c>
      <c r="K61" s="97">
        <f>(H61-100%)*30/L59</f>
        <v>0.0240571938625171</v>
      </c>
      <c r="L61" s="97">
        <f>(I61-100%)*30/L59</f>
        <v>0.0512875257842473</v>
      </c>
      <c r="M61" s="98">
        <f>(J61-100%)*30/L59</f>
        <v>0.127651914958739</v>
      </c>
      <c r="N61" s="99"/>
      <c r="O61" s="100"/>
      <c r="P61" s="101"/>
    </row>
    <row r="62" ht="18.75" spans="1:7">
      <c r="A62" s="52"/>
      <c r="B62" s="23" t="s">
        <v>25</v>
      </c>
      <c r="C62" s="69"/>
      <c r="D62" s="69"/>
      <c r="E62" s="70">
        <f t="shared" ref="E62:G62" si="28">E59/(E59+E60+E61)</f>
        <v>0.5</v>
      </c>
      <c r="F62" s="71">
        <f t="shared" si="28"/>
        <v>0.5</v>
      </c>
      <c r="G62" s="72">
        <f t="shared" si="28"/>
        <v>0.5</v>
      </c>
    </row>
    <row r="64" spans="5:7">
      <c r="E64" s="73"/>
      <c r="F64" s="73"/>
      <c r="G64" s="73"/>
    </row>
  </sheetData>
  <mergeCells count="11">
    <mergeCell ref="H6:J6"/>
    <mergeCell ref="K6:M6"/>
    <mergeCell ref="N6:P6"/>
    <mergeCell ref="K8:M8"/>
    <mergeCell ref="N8:P8"/>
    <mergeCell ref="B59:D59"/>
    <mergeCell ref="B60:D60"/>
    <mergeCell ref="H60:J60"/>
    <mergeCell ref="K60:M60"/>
    <mergeCell ref="B61:D61"/>
    <mergeCell ref="B62:D62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316"/>
  <sheetViews>
    <sheetView zoomScale="80" zoomScaleNormal="80" topLeftCell="A1255" workbookViewId="0">
      <selection activeCell="B1316" sqref="B1316"/>
    </sheetView>
  </sheetViews>
  <sheetFormatPr defaultColWidth="8.125" defaultRowHeight="14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>
    <row r="1" spans="1:1">
      <c r="A1" s="16">
        <v>1</v>
      </c>
    </row>
    <row r="22" spans="1:1">
      <c r="A22" s="16">
        <v>2</v>
      </c>
    </row>
    <row r="23" spans="19:19">
      <c r="S23" s="11" t="s">
        <v>26</v>
      </c>
    </row>
    <row r="24" spans="19:19">
      <c r="S24" s="11" t="s">
        <v>27</v>
      </c>
    </row>
    <row r="43" spans="1:1">
      <c r="A43" s="16">
        <v>3</v>
      </c>
    </row>
    <row r="64" spans="1:1">
      <c r="A64" s="16" t="s">
        <v>28</v>
      </c>
    </row>
    <row r="85" spans="1:1">
      <c r="A85" s="16">
        <v>6</v>
      </c>
    </row>
    <row r="106" spans="1:1">
      <c r="A106" s="16">
        <v>7</v>
      </c>
    </row>
    <row r="127" spans="1:1">
      <c r="A127" s="16">
        <v>8</v>
      </c>
    </row>
    <row r="148" spans="1:1">
      <c r="A148" s="16">
        <v>9</v>
      </c>
    </row>
    <row r="169" spans="1:1">
      <c r="A169" s="16">
        <v>10</v>
      </c>
    </row>
    <row r="170" spans="19:19">
      <c r="S170" s="11" t="s">
        <v>29</v>
      </c>
    </row>
    <row r="200" spans="1:1">
      <c r="A200" s="16">
        <v>11</v>
      </c>
    </row>
    <row r="231" spans="1:1">
      <c r="A231" s="16">
        <v>12</v>
      </c>
    </row>
    <row r="262" spans="1:1">
      <c r="A262" s="16">
        <v>13</v>
      </c>
    </row>
    <row r="293" spans="1:1">
      <c r="A293" s="16">
        <v>14</v>
      </c>
    </row>
    <row r="324" spans="1:1">
      <c r="A324" s="16">
        <v>15</v>
      </c>
    </row>
    <row r="355" spans="1:1">
      <c r="A355" s="16">
        <v>16</v>
      </c>
    </row>
    <row r="386" spans="1:1">
      <c r="A386" s="16">
        <v>17</v>
      </c>
    </row>
    <row r="417" spans="1:1">
      <c r="A417" s="16">
        <v>18</v>
      </c>
    </row>
    <row r="448" spans="1:1">
      <c r="A448" s="16">
        <v>19</v>
      </c>
    </row>
    <row r="479" spans="1:1">
      <c r="A479" s="16">
        <v>20</v>
      </c>
    </row>
    <row r="510" spans="1:1">
      <c r="A510" s="16">
        <v>21</v>
      </c>
    </row>
    <row r="541" spans="1:1">
      <c r="A541" s="16">
        <v>22</v>
      </c>
    </row>
    <row r="572" spans="1:1">
      <c r="A572" s="16">
        <v>23</v>
      </c>
    </row>
    <row r="603" spans="1:1">
      <c r="A603" s="16">
        <v>24</v>
      </c>
    </row>
    <row r="634" spans="1:1">
      <c r="A634" s="16">
        <v>25</v>
      </c>
    </row>
    <row r="665" spans="1:1">
      <c r="A665" s="16">
        <v>26</v>
      </c>
    </row>
    <row r="696" spans="1:1">
      <c r="A696" s="16">
        <v>27</v>
      </c>
    </row>
    <row r="727" spans="1:1">
      <c r="A727" s="16" t="s">
        <v>30</v>
      </c>
    </row>
    <row r="758" spans="1:1">
      <c r="A758" s="16" t="s">
        <v>31</v>
      </c>
    </row>
    <row r="789" spans="1:1">
      <c r="A789" s="16">
        <v>32</v>
      </c>
    </row>
    <row r="820" spans="1:1">
      <c r="A820" s="16">
        <v>33</v>
      </c>
    </row>
    <row r="851" spans="1:1">
      <c r="A851" s="16">
        <v>34</v>
      </c>
    </row>
    <row r="882" spans="1:1">
      <c r="A882" s="16">
        <v>35</v>
      </c>
    </row>
    <row r="913" spans="1:1">
      <c r="A913" s="16">
        <v>36</v>
      </c>
    </row>
    <row r="944" spans="1:1">
      <c r="A944" s="16">
        <v>37</v>
      </c>
    </row>
    <row r="975" spans="1:1">
      <c r="A975" s="16">
        <v>38</v>
      </c>
    </row>
    <row r="1006" spans="1:1">
      <c r="A1006" s="16">
        <v>39</v>
      </c>
    </row>
    <row r="1037" spans="1:1">
      <c r="A1037" s="16">
        <v>40</v>
      </c>
    </row>
    <row r="1068" spans="1:1">
      <c r="A1068" s="16">
        <v>41</v>
      </c>
    </row>
    <row r="1099" spans="1:1">
      <c r="A1099" s="16">
        <v>42</v>
      </c>
    </row>
    <row r="1130" spans="1:1">
      <c r="A1130" s="16">
        <v>43</v>
      </c>
    </row>
    <row r="1161" spans="1:1">
      <c r="A1161" s="16">
        <v>44</v>
      </c>
    </row>
    <row r="1192" spans="1:1">
      <c r="A1192" s="16" t="s">
        <v>32</v>
      </c>
    </row>
    <row r="1223" spans="1:1">
      <c r="A1223" s="16">
        <v>47</v>
      </c>
    </row>
    <row r="1254" spans="1:1">
      <c r="A1254" s="16">
        <v>48</v>
      </c>
    </row>
    <row r="1285" spans="1:1">
      <c r="A1285" s="16">
        <v>49</v>
      </c>
    </row>
    <row r="1316" spans="1:1">
      <c r="A1316" s="16">
        <v>50</v>
      </c>
    </row>
  </sheetData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zoomScale="145" zoomScaleNormal="145" workbookViewId="0">
      <selection activeCell="A30" sqref="A30"/>
    </sheetView>
  </sheetViews>
  <sheetFormatPr defaultColWidth="8.125" defaultRowHeight="13"/>
  <cols>
    <col min="1" max="16384" width="8.125" style="11"/>
  </cols>
  <sheetData>
    <row r="1" spans="1:1">
      <c r="A1" s="11" t="s">
        <v>33</v>
      </c>
    </row>
    <row r="2" spans="1:10">
      <c r="A2" s="12" t="s">
        <v>34</v>
      </c>
      <c r="B2" s="13"/>
      <c r="C2" s="13"/>
      <c r="D2" s="13"/>
      <c r="E2" s="13"/>
      <c r="F2" s="13"/>
      <c r="G2" s="13"/>
      <c r="H2" s="13"/>
      <c r="I2" s="13"/>
      <c r="J2" s="13"/>
    </row>
    <row r="3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35</v>
      </c>
    </row>
    <row r="12" spans="1:10">
      <c r="A12" s="14" t="s">
        <v>36</v>
      </c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37</v>
      </c>
    </row>
    <row r="22" spans="1:10">
      <c r="A22" s="14" t="s">
        <v>38</v>
      </c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80" zoomScaleNormal="80" workbookViewId="0">
      <selection activeCell="G19" sqref="G19"/>
    </sheetView>
  </sheetViews>
  <sheetFormatPr defaultColWidth="9" defaultRowHeight="18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39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40</v>
      </c>
      <c r="B3" s="6" t="s">
        <v>0</v>
      </c>
      <c r="C3" s="6" t="s">
        <v>41</v>
      </c>
      <c r="D3" s="7" t="s">
        <v>42</v>
      </c>
      <c r="E3" s="6" t="s">
        <v>43</v>
      </c>
      <c r="F3" s="7" t="s">
        <v>42</v>
      </c>
      <c r="G3" s="6" t="s">
        <v>44</v>
      </c>
      <c r="H3" s="7" t="s">
        <v>42</v>
      </c>
    </row>
    <row r="4" spans="1:8">
      <c r="A4" s="8" t="s">
        <v>45</v>
      </c>
      <c r="B4" s="8" t="s">
        <v>46</v>
      </c>
      <c r="C4" s="8"/>
      <c r="D4" s="9"/>
      <c r="E4" s="8"/>
      <c r="F4" s="9"/>
      <c r="G4" s="8" t="s">
        <v>47</v>
      </c>
      <c r="H4" s="9">
        <v>44299</v>
      </c>
    </row>
    <row r="5" spans="1:8">
      <c r="A5" s="8" t="s">
        <v>45</v>
      </c>
      <c r="B5" s="8"/>
      <c r="C5" s="8"/>
      <c r="D5" s="9"/>
      <c r="E5" s="8"/>
      <c r="F5" s="10"/>
      <c r="G5" s="8"/>
      <c r="H5" s="10"/>
    </row>
    <row r="6" spans="1:8">
      <c r="A6" s="8" t="s">
        <v>45</v>
      </c>
      <c r="B6" s="8"/>
      <c r="C6" s="8"/>
      <c r="D6" s="10"/>
      <c r="E6" s="8"/>
      <c r="F6" s="10"/>
      <c r="G6" s="8"/>
      <c r="H6" s="10"/>
    </row>
    <row r="7" spans="1:8">
      <c r="A7" s="8" t="s">
        <v>45</v>
      </c>
      <c r="B7" s="8"/>
      <c r="C7" s="8"/>
      <c r="D7" s="10"/>
      <c r="E7" s="8"/>
      <c r="F7" s="10"/>
      <c r="G7" s="8"/>
      <c r="H7" s="10"/>
    </row>
    <row r="8" spans="1:8">
      <c r="A8" s="8" t="s">
        <v>45</v>
      </c>
      <c r="B8" s="8"/>
      <c r="C8" s="8"/>
      <c r="D8" s="10"/>
      <c r="E8" s="8"/>
      <c r="F8" s="10"/>
      <c r="G8" s="8"/>
      <c r="H8" s="10"/>
    </row>
    <row r="9" spans="1:8">
      <c r="A9" s="8" t="s">
        <v>45</v>
      </c>
      <c r="B9" s="8"/>
      <c r="C9" s="8"/>
      <c r="D9" s="10"/>
      <c r="E9" s="8"/>
      <c r="F9" s="10"/>
      <c r="G9" s="8"/>
      <c r="H9" s="10"/>
    </row>
    <row r="10" spans="1:8">
      <c r="A10" s="8" t="s">
        <v>45</v>
      </c>
      <c r="B10" s="8"/>
      <c r="C10" s="8"/>
      <c r="D10" s="10"/>
      <c r="E10" s="8"/>
      <c r="F10" s="10"/>
      <c r="G10" s="8"/>
      <c r="H10" s="10"/>
    </row>
    <row r="11" spans="1:8">
      <c r="A11" s="8" t="s">
        <v>45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pin_nis</cp:lastModifiedBy>
  <dcterms:created xsi:type="dcterms:W3CDTF">2020-09-18T03:10:00Z</dcterms:created>
  <dcterms:modified xsi:type="dcterms:W3CDTF">2021-04-12T15:04:07Z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1041-10.8.2.6709</vt:lpwstr>
  </property>
</Properties>
</file>