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9eceaaeacc10967/ドキュメント/"/>
    </mc:Choice>
  </mc:AlternateContent>
  <xr:revisionPtr revIDLastSave="0" documentId="8_{AF0B5A74-5486-4029-9D75-5D9DAFDFDF0A}" xr6:coauthVersionLast="46" xr6:coauthVersionMax="46" xr10:uidLastSave="{00000000-0000-0000-0000-000000000000}"/>
  <bookViews>
    <workbookView xWindow="40" yWindow="30" windowWidth="9170" windowHeight="1077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<sst xmlns="http://schemas.openxmlformats.org/spreadsheetml/2006/main" count="53" uniqueCount="42">
  <si>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</si>
  <si>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</si>
  <si>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</si>
  <si>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</si>
  <si>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</si>
  <si>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</si>
  <si>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</si>
  <si>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</si>
  <si>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</si>
  <si>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</si>
  <si>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</si>
  <si>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</si>
  <si>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</si>
  <si>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</si>
  <si>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</si>
  <si>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</si>
  <si>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</si>
  <si>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</si>
  <si>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</si>
  <si>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</si>
  <si>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</si>
  <si>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</si>
  <si>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</si>
  <si>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</si>
  <si>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</si>
  <si>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</si>
  <si>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</si>
  <si>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</si>
  <si>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</si>
  <si>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</si>
  <si>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</si>
  <si>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</si>
  <si>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</si>
  <si>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</si>
  <si>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</si>
  <si>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</si>
  <si>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10MA.20MAの両方の上側にキャンドルがあれば買い方向、下側なら売り方向。MAに触れてEB 出現でエントリー待ち、EB高値 or安値ブレイクでエントリー</t>
    <rPh sb="10" eb="12">
      <t>リョウホウ</t>
    </rPh>
    <rPh sb="13" eb="15">
      <t>ウエガワ</t>
    </rPh>
    <rPh sb="25" eb="26">
      <t>カ</t>
    </rPh>
    <rPh sb="27" eb="29">
      <t>ホウコウ</t>
    </rPh>
    <rPh sb="30" eb="32">
      <t>シタガワ</t>
    </rPh>
    <rPh sb="34" eb="35">
      <t>ウ</t>
    </rPh>
    <rPh sb="36" eb="38">
      <t>ホウコウ</t>
    </rPh>
    <rPh sb="42" eb="43">
      <t>フ</t>
    </rPh>
    <rPh sb="48" eb="50">
      <t>シュツゲン</t>
    </rPh>
    <rPh sb="56" eb="57">
      <t>マ</t>
    </rPh>
    <rPh sb="61" eb="63">
      <t>タカネ</t>
    </rPh>
    <rPh sb="66" eb="68">
      <t>ヤスネ</t>
    </rPh>
    <phoneticPr fontId="1"/>
  </si>
  <si>
    <t>１H足</t>
    <rPh sb="2" eb="3">
      <t>アシ</t>
    </rPh>
    <phoneticPr fontId="1"/>
  </si>
  <si>
    <t>EBのローソク足が長いと利確に時間がかかる</t>
    <rPh sb="7" eb="8">
      <t>アシ</t>
    </rPh>
    <rPh sb="9" eb="10">
      <t>ナガ</t>
    </rPh>
    <rPh sb="12" eb="14">
      <t>リカク</t>
    </rPh>
    <rPh sb="15" eb="17">
      <t>ジカン</t>
    </rPh>
    <phoneticPr fontId="1"/>
  </si>
  <si>
    <t>ゴールデンクロスの後PBが出てEB出現</t>
    <rPh sb="9" eb="10">
      <t>アト</t>
    </rPh>
    <rPh sb="13" eb="14">
      <t>デ</t>
    </rPh>
    <rPh sb="17" eb="19">
      <t>シュツゲン</t>
    </rPh>
    <phoneticPr fontId="1"/>
  </si>
  <si>
    <t>デッドクロスのあと一度MAから離れてまた戻ってきた時にEBが出やすいのかな</t>
    <rPh sb="9" eb="11">
      <t>イチド</t>
    </rPh>
    <rPh sb="15" eb="16">
      <t>ハナ</t>
    </rPh>
    <rPh sb="20" eb="21">
      <t>モド</t>
    </rPh>
    <rPh sb="25" eb="26">
      <t>トキ</t>
    </rPh>
    <rPh sb="30" eb="31">
      <t>デ</t>
    </rPh>
    <phoneticPr fontId="1"/>
  </si>
  <si>
    <t>トレンドの続いた後は気をつける</t>
    <rPh sb="5" eb="6">
      <t>ツヅ</t>
    </rPh>
    <rPh sb="8" eb="9">
      <t>アト</t>
    </rPh>
    <rPh sb="10" eb="11">
      <t>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</si>
</sst>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4" borderId="9" xfId="0" applyNumberFormat="1" applyFon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16</xdr:col>
      <xdr:colOff>303727</xdr:colOff>
      <xdr:row>25</xdr:row>
      <xdr:rowOff>95470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A3C583F4-1EFC-42C1-B8A6-A90C645E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4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16</xdr:col>
      <xdr:colOff>303727</xdr:colOff>
      <xdr:row>53</xdr:row>
      <xdr:rowOff>95470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9EB6C0AC-1B8F-47D4-8EEB-62C6FD7C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64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16</xdr:col>
      <xdr:colOff>303727</xdr:colOff>
      <xdr:row>81</xdr:row>
      <xdr:rowOff>95470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0716559-9FA7-4BF9-9EB8-BD551033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953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16</xdr:col>
      <xdr:colOff>303727</xdr:colOff>
      <xdr:row>109</xdr:row>
      <xdr:rowOff>95470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6AF87E70-7849-4FA2-95E9-2D5AB9E1D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843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16</xdr:col>
      <xdr:colOff>303727</xdr:colOff>
      <xdr:row>137</xdr:row>
      <xdr:rowOff>95470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57501048-AAEF-4B47-9058-540F3AED4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732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16</xdr:col>
      <xdr:colOff>303727</xdr:colOff>
      <xdr:row>165</xdr:row>
      <xdr:rowOff>95470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8ADF48A4-107A-4EFB-9DE0-1537A3A0D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4622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16</xdr:col>
      <xdr:colOff>303727</xdr:colOff>
      <xdr:row>193</xdr:row>
      <xdr:rowOff>95470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357F95E6-DDCB-4863-AF32-D264B2059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9511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16</xdr:col>
      <xdr:colOff>303727</xdr:colOff>
      <xdr:row>221</xdr:row>
      <xdr:rowOff>95470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14B428C8-E759-48EA-AEB0-A95518E81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4401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16</xdr:col>
      <xdr:colOff>303727</xdr:colOff>
      <xdr:row>249</xdr:row>
      <xdr:rowOff>95470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EEDC66D-5731-4F8F-91C7-063810B3B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9290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16</xdr:col>
      <xdr:colOff>303727</xdr:colOff>
      <xdr:row>277</xdr:row>
      <xdr:rowOff>95470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2DB0D059-E386-41E8-AF0B-F7A2654B6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4180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16</xdr:col>
      <xdr:colOff>303727</xdr:colOff>
      <xdr:row>305</xdr:row>
      <xdr:rowOff>95470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4B4E40A7-7310-43A0-B28D-1DDC3DB70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9069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16</xdr:col>
      <xdr:colOff>303727</xdr:colOff>
      <xdr:row>333</xdr:row>
      <xdr:rowOff>95470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BB97DBE3-4BAF-419F-A0BA-2F45CAB2B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3959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16</xdr:col>
      <xdr:colOff>303727</xdr:colOff>
      <xdr:row>361</xdr:row>
      <xdr:rowOff>95470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0B455AC-6371-4D63-BA2C-090B4A0C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8848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16</xdr:col>
      <xdr:colOff>303727</xdr:colOff>
      <xdr:row>389</xdr:row>
      <xdr:rowOff>95470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5300790E-1033-4F9F-8F6F-22BBFA956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63738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16</xdr:col>
      <xdr:colOff>303727</xdr:colOff>
      <xdr:row>417</xdr:row>
      <xdr:rowOff>95470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60AD077A-6CC0-4BA4-8686-E2A4B5EEE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8627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393</xdr:row>
      <xdr:rowOff>152400</xdr:rowOff>
    </xdr:from>
    <xdr:to>
      <xdr:col>16</xdr:col>
      <xdr:colOff>456127</xdr:colOff>
      <xdr:row>418</xdr:row>
      <xdr:rowOff>73245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84D25D44-B078-4478-91EE-B79F3E910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2400" y="687800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16</xdr:col>
      <xdr:colOff>303727</xdr:colOff>
      <xdr:row>445</xdr:row>
      <xdr:rowOff>95470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749FA2C5-5632-4329-A63A-5BE1CA20C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73517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16</xdr:col>
      <xdr:colOff>303727</xdr:colOff>
      <xdr:row>473</xdr:row>
      <xdr:rowOff>95470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B2339EFB-0201-412A-9660-13F385A5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78406625"/>
          <a:ext cx="10027165" cy="42864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K9" activePane="bottomRight" state="frozen"/>
      <selection pane="topRight" activeCell="B1" sqref="B1"/>
      <selection pane="bottomLeft" activeCell="A9" sqref="A9"/>
      <selection pane="bottomRight" activeCell="E28" sqref="E28"/>
    </sheetView>
  </sheetViews>
  <sheetFormatPr defaultRowHeight="18" x14ac:dyDescent="0.55000000000000004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 x14ac:dyDescent="0.55000000000000004">
      <c r="A1" s="1" t="s">
        <v>7</v>
      </c>
      <c r="C1" t="s">
        <v>9</v>
      </c>
    </row>
    <row r="2" spans="1:18" x14ac:dyDescent="0.55000000000000004">
      <c r="A2" s="1" t="s">
        <v>8</v>
      </c>
      <c r="C2" t="s">
        <v>37</v>
      </c>
    </row>
    <row r="3" spans="1:18" x14ac:dyDescent="0.55000000000000004">
      <c r="A3" s="1" t="s">
        <v>11</v>
      </c>
      <c r="C3" s="29">
        <v>100000</v>
      </c>
    </row>
    <row r="4" spans="1:18" x14ac:dyDescent="0.55000000000000004">
      <c r="A4" s="1" t="s">
        <v>12</v>
      </c>
      <c r="C4" s="29" t="s">
        <v>36</v>
      </c>
    </row>
    <row r="5" spans="1:18" ht="18.5" thickBot="1" x14ac:dyDescent="0.6">
      <c r="A5" s="1" t="s">
        <v>13</v>
      </c>
      <c r="C5" s="29" t="s">
        <v>34</v>
      </c>
    </row>
    <row r="6" spans="1:18" ht="18.5" thickBot="1" x14ac:dyDescent="0.6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84" t="s">
        <v>3</v>
      </c>
      <c r="H6" s="85"/>
      <c r="I6" s="91"/>
      <c r="J6" s="84" t="s">
        <v>23</v>
      </c>
      <c r="K6" s="85"/>
      <c r="L6" s="91"/>
      <c r="M6" s="84" t="s">
        <v>24</v>
      </c>
      <c r="N6" s="85"/>
      <c r="O6" s="91"/>
    </row>
    <row r="7" spans="1:18" ht="18.5" thickBot="1" x14ac:dyDescent="0.6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 x14ac:dyDescent="0.6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23</v>
      </c>
      <c r="K8" s="89"/>
      <c r="L8" s="90"/>
      <c r="M8" s="88"/>
      <c r="N8" s="89"/>
      <c r="O8" s="90"/>
    </row>
    <row r="9" spans="1:18" x14ac:dyDescent="0.55000000000000004">
      <c r="A9" s="9">
        <v>1</v>
      </c>
      <c r="B9" s="23">
        <v>44260</v>
      </c>
      <c r="C9" s="50">
        <v>2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55000000000000004">
      <c r="A10" s="9">
        <v>2</v>
      </c>
      <c r="B10" s="5">
        <v>44263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 t="s">
        <v>38</v>
      </c>
      <c r="Q10" s="40"/>
      <c r="R10" s="40"/>
    </row>
    <row r="11" spans="1:18" x14ac:dyDescent="0.55000000000000004">
      <c r="A11" s="9">
        <v>3</v>
      </c>
      <c r="B11" s="5">
        <v>44264</v>
      </c>
      <c r="C11" s="47">
        <v>1</v>
      </c>
      <c r="D11" s="57">
        <v>1.27</v>
      </c>
      <c r="E11" s="58">
        <v>1.5</v>
      </c>
      <c r="F11" s="80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119101.6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6741.5999999999995</v>
      </c>
      <c r="P11" s="40" t="s">
        <v>39</v>
      </c>
      <c r="Q11" s="40"/>
      <c r="R11" s="40"/>
    </row>
    <row r="12" spans="1:18" x14ac:dyDescent="0.55000000000000004">
      <c r="A12" s="9">
        <v>4</v>
      </c>
      <c r="B12" s="5">
        <v>44271</v>
      </c>
      <c r="C12" s="47">
        <v>2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126247.69600000001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3573.0480000000002</v>
      </c>
      <c r="M12" s="44">
        <f t="shared" si="8"/>
        <v>4262.2856194592096</v>
      </c>
      <c r="N12" s="45">
        <f t="shared" si="9"/>
        <v>5135.2475625000006</v>
      </c>
      <c r="O12" s="46">
        <f t="shared" si="10"/>
        <v>7146.0960000000005</v>
      </c>
      <c r="P12" s="40" t="s">
        <v>40</v>
      </c>
      <c r="Q12" s="40"/>
      <c r="R12" s="40"/>
    </row>
    <row r="13" spans="1:18" x14ac:dyDescent="0.55000000000000004">
      <c r="A13" s="9">
        <v>5</v>
      </c>
      <c r="B13" s="5">
        <v>44273</v>
      </c>
      <c r="C13" s="47">
        <v>2</v>
      </c>
      <c r="D13" s="57">
        <v>-1</v>
      </c>
      <c r="E13" s="58">
        <v>-1</v>
      </c>
      <c r="F13" s="80">
        <v>-1</v>
      </c>
      <c r="G13" s="22">
        <f t="shared" si="2"/>
        <v>112649.30027595242</v>
      </c>
      <c r="H13" s="22">
        <f t="shared" si="3"/>
        <v>115674.30426062499</v>
      </c>
      <c r="I13" s="22">
        <f t="shared" si="4"/>
        <v>122460.26512000001</v>
      </c>
      <c r="J13" s="44">
        <f t="shared" ref="J13:J58" si="11">IF(G12="","",G12*0.03)</f>
        <v>3483.998977606776</v>
      </c>
      <c r="K13" s="45">
        <f t="shared" ref="K13:K58" si="12">IF(H12="","",H12*0.03)</f>
        <v>3577.5558018749998</v>
      </c>
      <c r="L13" s="46">
        <f t="shared" ref="L13:L58" si="13">IF(I12="","",I12*0.03)</f>
        <v>3787.4308800000003</v>
      </c>
      <c r="M13" s="44">
        <f t="shared" ref="M13:M58" si="14">IF(D13="","",J13*D13)</f>
        <v>-3483.998977606776</v>
      </c>
      <c r="N13" s="45">
        <f t="shared" ref="N13:N58" si="15">IF(E13="","",K13*E13)</f>
        <v>-3577.5558018749998</v>
      </c>
      <c r="O13" s="46">
        <f t="shared" ref="O13:O58" si="16">IF(F13="","",L13*F13)</f>
        <v>-3787.4308800000003</v>
      </c>
      <c r="P13" s="40"/>
      <c r="Q13" s="40"/>
      <c r="R13" s="40"/>
    </row>
    <row r="14" spans="1:18" x14ac:dyDescent="0.55000000000000004">
      <c r="A14" s="9">
        <v>6</v>
      </c>
      <c r="B14" s="5">
        <v>44274</v>
      </c>
      <c r="C14" s="47">
        <v>2</v>
      </c>
      <c r="D14" s="57">
        <v>1.27</v>
      </c>
      <c r="E14" s="58">
        <v>1.5</v>
      </c>
      <c r="F14" s="59">
        <v>2</v>
      </c>
      <c r="G14" s="22">
        <f t="shared" si="2"/>
        <v>116941.23861646622</v>
      </c>
      <c r="H14" s="22">
        <f t="shared" si="3"/>
        <v>120879.64795235312</v>
      </c>
      <c r="I14" s="22">
        <f t="shared" si="4"/>
        <v>129807.88102720001</v>
      </c>
      <c r="J14" s="44">
        <f t="shared" si="11"/>
        <v>3379.4790082785726</v>
      </c>
      <c r="K14" s="45">
        <f t="shared" si="12"/>
        <v>3470.2291278187499</v>
      </c>
      <c r="L14" s="46">
        <f t="shared" si="13"/>
        <v>3673.8079536</v>
      </c>
      <c r="M14" s="44">
        <f t="shared" si="14"/>
        <v>4291.9383405137869</v>
      </c>
      <c r="N14" s="45">
        <f t="shared" si="15"/>
        <v>5205.3436917281251</v>
      </c>
      <c r="O14" s="46">
        <f t="shared" si="16"/>
        <v>7347.6159072</v>
      </c>
      <c r="P14" s="40"/>
      <c r="Q14" s="40"/>
      <c r="R14" s="40"/>
    </row>
    <row r="15" spans="1:18" x14ac:dyDescent="0.55000000000000004">
      <c r="A15" s="9">
        <v>7</v>
      </c>
      <c r="B15" s="5">
        <v>44278</v>
      </c>
      <c r="C15" s="47">
        <v>2</v>
      </c>
      <c r="D15" s="57">
        <v>1.27</v>
      </c>
      <c r="E15" s="58">
        <v>1.5</v>
      </c>
      <c r="F15" s="59">
        <v>2</v>
      </c>
      <c r="G15" s="22">
        <f t="shared" si="2"/>
        <v>121396.69980775358</v>
      </c>
      <c r="H15" s="22">
        <f t="shared" si="3"/>
        <v>126319.23211020901</v>
      </c>
      <c r="I15" s="22">
        <f t="shared" si="4"/>
        <v>137596.353888832</v>
      </c>
      <c r="J15" s="44">
        <f t="shared" si="11"/>
        <v>3508.2371584939865</v>
      </c>
      <c r="K15" s="45">
        <f t="shared" si="12"/>
        <v>3626.3894385705935</v>
      </c>
      <c r="L15" s="46">
        <f t="shared" si="13"/>
        <v>3894.2364308160004</v>
      </c>
      <c r="M15" s="44">
        <f t="shared" si="14"/>
        <v>4455.4611912873634</v>
      </c>
      <c r="N15" s="45">
        <f t="shared" si="15"/>
        <v>5439.5841578558902</v>
      </c>
      <c r="O15" s="46">
        <f t="shared" si="16"/>
        <v>7788.4728616320008</v>
      </c>
      <c r="P15" s="40"/>
      <c r="Q15" s="40"/>
      <c r="R15" s="40"/>
    </row>
    <row r="16" spans="1:18" x14ac:dyDescent="0.55000000000000004">
      <c r="A16" s="9">
        <v>8</v>
      </c>
      <c r="B16" s="5">
        <v>44281</v>
      </c>
      <c r="C16" s="47">
        <v>1</v>
      </c>
      <c r="D16" s="57">
        <v>-1</v>
      </c>
      <c r="E16" s="58">
        <v>-1</v>
      </c>
      <c r="F16" s="59">
        <v>-1</v>
      </c>
      <c r="G16" s="22">
        <f t="shared" si="2"/>
        <v>117754.79881352097</v>
      </c>
      <c r="H16" s="22">
        <f t="shared" si="3"/>
        <v>122529.65514690273</v>
      </c>
      <c r="I16" s="22">
        <f t="shared" si="4"/>
        <v>133468.46327216705</v>
      </c>
      <c r="J16" s="44">
        <f t="shared" si="11"/>
        <v>3641.9009942326074</v>
      </c>
      <c r="K16" s="45">
        <f t="shared" si="12"/>
        <v>3789.57696330627</v>
      </c>
      <c r="L16" s="46">
        <f t="shared" si="13"/>
        <v>4127.8906166649604</v>
      </c>
      <c r="M16" s="44">
        <f t="shared" si="14"/>
        <v>-3641.9009942326074</v>
      </c>
      <c r="N16" s="45">
        <f t="shared" si="15"/>
        <v>-3789.57696330627</v>
      </c>
      <c r="O16" s="46">
        <f t="shared" si="16"/>
        <v>-4127.8906166649604</v>
      </c>
      <c r="P16" s="40" t="s">
        <v>41</v>
      </c>
      <c r="Q16" s="40"/>
      <c r="R16" s="40"/>
    </row>
    <row r="17" spans="1:18" x14ac:dyDescent="0.55000000000000004">
      <c r="A17" s="9">
        <v>9</v>
      </c>
      <c r="B17" s="5">
        <v>44285</v>
      </c>
      <c r="C17" s="47">
        <v>1</v>
      </c>
      <c r="D17" s="57">
        <v>-1</v>
      </c>
      <c r="E17" s="58">
        <v>-1</v>
      </c>
      <c r="F17" s="59">
        <v>-1</v>
      </c>
      <c r="G17" s="22">
        <f t="shared" si="2"/>
        <v>114222.15484911535</v>
      </c>
      <c r="H17" s="22">
        <f t="shared" si="3"/>
        <v>118853.76549249564</v>
      </c>
      <c r="I17" s="22">
        <f t="shared" si="4"/>
        <v>129464.40937400203</v>
      </c>
      <c r="J17" s="44">
        <f t="shared" si="11"/>
        <v>3532.643964405629</v>
      </c>
      <c r="K17" s="45">
        <f t="shared" si="12"/>
        <v>3675.8896544070817</v>
      </c>
      <c r="L17" s="46">
        <f t="shared" si="13"/>
        <v>4004.0538981650116</v>
      </c>
      <c r="M17" s="44">
        <f t="shared" si="14"/>
        <v>-3532.643964405629</v>
      </c>
      <c r="N17" s="45">
        <f t="shared" si="15"/>
        <v>-3675.8896544070817</v>
      </c>
      <c r="O17" s="46">
        <f t="shared" si="16"/>
        <v>-4004.0538981650116</v>
      </c>
      <c r="P17" s="40"/>
      <c r="Q17" s="40"/>
      <c r="R17" s="40"/>
    </row>
    <row r="18" spans="1:18" x14ac:dyDescent="0.55000000000000004">
      <c r="A18" s="9">
        <v>10</v>
      </c>
      <c r="B18" s="5">
        <v>44292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110795.49020364189</v>
      </c>
      <c r="H18" s="22">
        <f t="shared" si="3"/>
        <v>115288.15252772077</v>
      </c>
      <c r="I18" s="22">
        <f t="shared" si="4"/>
        <v>125580.47709278198</v>
      </c>
      <c r="J18" s="44">
        <f t="shared" si="11"/>
        <v>3426.6646454734605</v>
      </c>
      <c r="K18" s="45">
        <f t="shared" si="12"/>
        <v>3565.6129647748694</v>
      </c>
      <c r="L18" s="46">
        <f t="shared" si="13"/>
        <v>3883.9322812200608</v>
      </c>
      <c r="M18" s="44">
        <f t="shared" si="14"/>
        <v>-3426.6646454734605</v>
      </c>
      <c r="N18" s="45">
        <f t="shared" si="15"/>
        <v>-3565.6129647748694</v>
      </c>
      <c r="O18" s="46">
        <f t="shared" si="16"/>
        <v>-3883.9322812200608</v>
      </c>
      <c r="P18" s="40"/>
      <c r="Q18" s="40"/>
      <c r="R18" s="40"/>
    </row>
    <row r="19" spans="1:18" x14ac:dyDescent="0.55000000000000004">
      <c r="A19" s="9">
        <v>11</v>
      </c>
      <c r="B19" s="5">
        <v>44294</v>
      </c>
      <c r="C19" s="47">
        <v>2</v>
      </c>
      <c r="D19" s="57">
        <v>1.27</v>
      </c>
      <c r="E19" s="58">
        <v>1.5</v>
      </c>
      <c r="F19" s="98">
        <v>2</v>
      </c>
      <c r="G19" s="22">
        <f t="shared" si="2"/>
        <v>115016.79838040065</v>
      </c>
      <c r="H19" s="22">
        <f t="shared" si="3"/>
        <v>120476.11939146821</v>
      </c>
      <c r="I19" s="22">
        <f t="shared" si="4"/>
        <v>133115.30571834889</v>
      </c>
      <c r="J19" s="44">
        <f t="shared" si="11"/>
        <v>3323.8647061092565</v>
      </c>
      <c r="K19" s="45">
        <f t="shared" si="12"/>
        <v>3458.6445758316231</v>
      </c>
      <c r="L19" s="46">
        <f t="shared" si="13"/>
        <v>3767.4143127834591</v>
      </c>
      <c r="M19" s="44">
        <f t="shared" si="14"/>
        <v>4221.3081767587555</v>
      </c>
      <c r="N19" s="45">
        <f t="shared" si="15"/>
        <v>5187.9668637474351</v>
      </c>
      <c r="O19" s="46">
        <f t="shared" si="16"/>
        <v>7534.8286255669182</v>
      </c>
      <c r="P19" s="40"/>
      <c r="Q19" s="40"/>
      <c r="R19" s="40"/>
    </row>
    <row r="20" spans="1:18" x14ac:dyDescent="0.55000000000000004">
      <c r="A20" s="9">
        <v>12</v>
      </c>
      <c r="B20" s="5">
        <v>44302</v>
      </c>
      <c r="C20" s="47">
        <v>2</v>
      </c>
      <c r="D20" s="57">
        <v>1.27</v>
      </c>
      <c r="E20" s="58">
        <v>1.5</v>
      </c>
      <c r="F20" s="59">
        <v>2</v>
      </c>
      <c r="G20" s="22">
        <f t="shared" si="2"/>
        <v>119398.93839869392</v>
      </c>
      <c r="H20" s="22">
        <f t="shared" si="3"/>
        <v>125897.54476408428</v>
      </c>
      <c r="I20" s="22">
        <f t="shared" si="4"/>
        <v>141102.22406144982</v>
      </c>
      <c r="J20" s="44">
        <f t="shared" si="11"/>
        <v>3450.5039514120194</v>
      </c>
      <c r="K20" s="45">
        <f t="shared" si="12"/>
        <v>3614.2835817440459</v>
      </c>
      <c r="L20" s="46">
        <f t="shared" si="13"/>
        <v>3993.4591715504666</v>
      </c>
      <c r="M20" s="44">
        <f t="shared" si="14"/>
        <v>4382.1400182932648</v>
      </c>
      <c r="N20" s="45">
        <f t="shared" si="15"/>
        <v>5421.4253726160687</v>
      </c>
      <c r="O20" s="46">
        <f t="shared" si="16"/>
        <v>7986.9183431009333</v>
      </c>
      <c r="P20" s="40"/>
      <c r="Q20" s="40"/>
      <c r="R20" s="40"/>
    </row>
    <row r="21" spans="1:18" x14ac:dyDescent="0.55000000000000004">
      <c r="A21" s="9">
        <v>13</v>
      </c>
      <c r="B21" s="5">
        <v>44306</v>
      </c>
      <c r="C21" s="47">
        <v>1</v>
      </c>
      <c r="D21" s="57">
        <v>1.27</v>
      </c>
      <c r="E21" s="58">
        <v>1.5</v>
      </c>
      <c r="F21" s="59">
        <v>-1</v>
      </c>
      <c r="G21" s="22">
        <f t="shared" si="2"/>
        <v>123948.03795168416</v>
      </c>
      <c r="H21" s="22">
        <f t="shared" si="3"/>
        <v>131562.93427846808</v>
      </c>
      <c r="I21" s="22">
        <f t="shared" si="4"/>
        <v>136869.15733960632</v>
      </c>
      <c r="J21" s="44">
        <f t="shared" si="11"/>
        <v>3581.9681519608175</v>
      </c>
      <c r="K21" s="45">
        <f t="shared" si="12"/>
        <v>3776.926342922528</v>
      </c>
      <c r="L21" s="46">
        <f t="shared" si="13"/>
        <v>4233.0667218434946</v>
      </c>
      <c r="M21" s="44">
        <f t="shared" si="14"/>
        <v>4549.0995529902384</v>
      </c>
      <c r="N21" s="45">
        <f t="shared" si="15"/>
        <v>5665.3895143837917</v>
      </c>
      <c r="O21" s="46">
        <f t="shared" si="16"/>
        <v>-4233.0667218434946</v>
      </c>
      <c r="P21" s="40"/>
      <c r="Q21" s="40"/>
      <c r="R21" s="40"/>
    </row>
    <row r="22" spans="1:18" x14ac:dyDescent="0.55000000000000004">
      <c r="A22" s="9">
        <v>14</v>
      </c>
      <c r="B22" s="5">
        <v>44307</v>
      </c>
      <c r="C22" s="47">
        <v>2</v>
      </c>
      <c r="D22" s="57">
        <v>1.27</v>
      </c>
      <c r="E22" s="58">
        <v>1.5</v>
      </c>
      <c r="F22" s="59">
        <v>-1</v>
      </c>
      <c r="G22" s="22">
        <f t="shared" si="2"/>
        <v>128670.45819764333</v>
      </c>
      <c r="H22" s="22">
        <f t="shared" si="3"/>
        <v>137483.26632099913</v>
      </c>
      <c r="I22" s="22">
        <f t="shared" si="4"/>
        <v>132763.08261941813</v>
      </c>
      <c r="J22" s="44">
        <f t="shared" si="11"/>
        <v>3718.4411385505246</v>
      </c>
      <c r="K22" s="45">
        <f t="shared" si="12"/>
        <v>3946.888028354042</v>
      </c>
      <c r="L22" s="46">
        <f t="shared" si="13"/>
        <v>4106.0747201881895</v>
      </c>
      <c r="M22" s="44">
        <f t="shared" si="14"/>
        <v>4722.4202459591661</v>
      </c>
      <c r="N22" s="45">
        <f t="shared" si="15"/>
        <v>5920.3320425310631</v>
      </c>
      <c r="O22" s="46">
        <f t="shared" si="16"/>
        <v>-4106.0747201881895</v>
      </c>
      <c r="P22" s="40"/>
      <c r="Q22" s="40"/>
      <c r="R22" s="40"/>
    </row>
    <row r="23" spans="1:18" x14ac:dyDescent="0.55000000000000004">
      <c r="A23" s="9">
        <v>15</v>
      </c>
      <c r="B23" s="5">
        <v>44309</v>
      </c>
      <c r="C23" s="47">
        <v>1</v>
      </c>
      <c r="D23" s="57">
        <v>-1</v>
      </c>
      <c r="E23" s="58">
        <v>-1</v>
      </c>
      <c r="F23" s="80">
        <v>-1</v>
      </c>
      <c r="G23" s="22">
        <f t="shared" si="2"/>
        <v>124810.34445171403</v>
      </c>
      <c r="H23" s="22">
        <f t="shared" si="3"/>
        <v>133358.76833136915</v>
      </c>
      <c r="I23" s="22">
        <f t="shared" si="4"/>
        <v>128780.19014083559</v>
      </c>
      <c r="J23" s="44">
        <f t="shared" si="11"/>
        <v>3860.1137459292995</v>
      </c>
      <c r="K23" s="45">
        <f t="shared" si="12"/>
        <v>4124.4979896299737</v>
      </c>
      <c r="L23" s="46">
        <f t="shared" si="13"/>
        <v>3982.8924785825438</v>
      </c>
      <c r="M23" s="44">
        <f t="shared" si="14"/>
        <v>-3860.1137459292995</v>
      </c>
      <c r="N23" s="45">
        <f t="shared" si="15"/>
        <v>-4124.4979896299737</v>
      </c>
      <c r="O23" s="46">
        <f t="shared" si="16"/>
        <v>-3982.8924785825438</v>
      </c>
      <c r="P23" s="40"/>
      <c r="Q23" s="40"/>
      <c r="R23" s="40"/>
    </row>
    <row r="24" spans="1:18" x14ac:dyDescent="0.55000000000000004">
      <c r="A24" s="9">
        <v>16</v>
      </c>
      <c r="B24" s="5">
        <v>44323</v>
      </c>
      <c r="C24" s="47">
        <v>1</v>
      </c>
      <c r="D24" s="57">
        <v>1.27</v>
      </c>
      <c r="E24" s="58">
        <v>1.5</v>
      </c>
      <c r="F24" s="59">
        <v>2</v>
      </c>
      <c r="G24" s="22">
        <f t="shared" si="2"/>
        <v>129565.61857532433</v>
      </c>
      <c r="H24" s="22">
        <f t="shared" si="3"/>
        <v>139359.91290628078</v>
      </c>
      <c r="I24" s="22">
        <f t="shared" si="4"/>
        <v>136507.00154928572</v>
      </c>
      <c r="J24" s="44">
        <f t="shared" si="11"/>
        <v>3744.3103335514206</v>
      </c>
      <c r="K24" s="45">
        <f t="shared" si="12"/>
        <v>4000.7630499410743</v>
      </c>
      <c r="L24" s="46">
        <f t="shared" si="13"/>
        <v>3863.4057042250674</v>
      </c>
      <c r="M24" s="44">
        <f t="shared" si="14"/>
        <v>4755.2741236103038</v>
      </c>
      <c r="N24" s="45">
        <f t="shared" si="15"/>
        <v>6001.1445749116119</v>
      </c>
      <c r="O24" s="46">
        <f t="shared" si="16"/>
        <v>7726.8114084501349</v>
      </c>
      <c r="P24" s="40"/>
      <c r="Q24" s="40"/>
      <c r="R24" s="40"/>
    </row>
    <row r="25" spans="1:18" x14ac:dyDescent="0.55000000000000004">
      <c r="A25" s="9">
        <v>17</v>
      </c>
      <c r="B25" s="5">
        <v>44329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134502.06864304419</v>
      </c>
      <c r="H25" s="22">
        <f t="shared" si="3"/>
        <v>145631.1089870634</v>
      </c>
      <c r="I25" s="22">
        <f t="shared" si="4"/>
        <v>144697.42164224287</v>
      </c>
      <c r="J25" s="44">
        <f t="shared" si="11"/>
        <v>3886.96855725973</v>
      </c>
      <c r="K25" s="45">
        <f t="shared" si="12"/>
        <v>4180.7973871884233</v>
      </c>
      <c r="L25" s="46">
        <f t="shared" si="13"/>
        <v>4095.2100464785713</v>
      </c>
      <c r="M25" s="44">
        <f t="shared" si="14"/>
        <v>4936.4500677198575</v>
      </c>
      <c r="N25" s="45">
        <f t="shared" si="15"/>
        <v>6271.1960807826345</v>
      </c>
      <c r="O25" s="46">
        <f t="shared" si="16"/>
        <v>8190.4200929571425</v>
      </c>
      <c r="P25" s="40"/>
      <c r="Q25" s="40"/>
      <c r="R25" s="40"/>
    </row>
    <row r="26" spans="1:18" x14ac:dyDescent="0.55000000000000004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>
        <f t="shared" si="11"/>
        <v>4035.0620592913256</v>
      </c>
      <c r="K26" s="45">
        <f t="shared" si="12"/>
        <v>4368.9332696119018</v>
      </c>
      <c r="L26" s="46">
        <f t="shared" si="13"/>
        <v>4340.922649267286</v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55000000000000004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 x14ac:dyDescent="0.55000000000000004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55000000000000004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55000000000000004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55000000000000004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55000000000000004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55000000000000004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55000000000000004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55000000000000004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55000000000000004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55000000000000004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55000000000000004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55000000000000004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55000000000000004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55000000000000004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55000000000000004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55000000000000004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55000000000000004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55000000000000004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55000000000000004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55000000000000004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55000000000000004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55000000000000004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55000000000000004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55000000000000004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55000000000000004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55000000000000004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55000000000000004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55000000000000004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55000000000000004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55000000000000004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 x14ac:dyDescent="0.6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 x14ac:dyDescent="0.6">
      <c r="A59" s="9"/>
      <c r="B59" s="92" t="s">
        <v>5</v>
      </c>
      <c r="C59" s="93"/>
      <c r="D59" s="7">
        <f>COUNTIF(D9:D58,1.27)</f>
        <v>12</v>
      </c>
      <c r="E59" s="7">
        <f>COUNTIF(E9:E58,1.5)</f>
        <v>12</v>
      </c>
      <c r="F59" s="8">
        <f>COUNTIF(F9:F58,2)</f>
        <v>10</v>
      </c>
      <c r="G59" s="70">
        <f>M59+G8</f>
        <v>134502.06864304416</v>
      </c>
      <c r="H59" s="71">
        <f>N59+H8</f>
        <v>145631.10898706343</v>
      </c>
      <c r="I59" s="72">
        <f>O59+I8</f>
        <v>144697.42164224287</v>
      </c>
      <c r="J59" s="67" t="s">
        <v>31</v>
      </c>
      <c r="K59" s="68">
        <f>B58-B9</f>
        <v>-44260</v>
      </c>
      <c r="L59" s="69" t="s">
        <v>32</v>
      </c>
      <c r="M59" s="81">
        <f>SUM(M9:M58)</f>
        <v>34502.068643044171</v>
      </c>
      <c r="N59" s="82">
        <f>SUM(N9:N58)</f>
        <v>45631.108987063424</v>
      </c>
      <c r="O59" s="83">
        <f>SUM(O9:O58)</f>
        <v>44697.421642242865</v>
      </c>
    </row>
    <row r="60" spans="1:15" ht="18.5" thickBot="1" x14ac:dyDescent="0.6">
      <c r="A60" s="9"/>
      <c r="B60" s="86" t="s">
        <v>6</v>
      </c>
      <c r="C60" s="87"/>
      <c r="D60" s="7">
        <f>COUNTIF(D9:D58,-1)</f>
        <v>5</v>
      </c>
      <c r="E60" s="7">
        <f>COUNTIF(E9:E58,-1)</f>
        <v>5</v>
      </c>
      <c r="F60" s="8">
        <f>COUNTIF(F9:F58,-1)</f>
        <v>7</v>
      </c>
      <c r="G60" s="84" t="s">
        <v>30</v>
      </c>
      <c r="H60" s="85"/>
      <c r="I60" s="91"/>
      <c r="J60" s="84" t="s">
        <v>33</v>
      </c>
      <c r="K60" s="85"/>
      <c r="L60" s="91"/>
      <c r="M60" s="9"/>
      <c r="N60" s="3"/>
      <c r="O60" s="4"/>
    </row>
    <row r="61" spans="1:15" ht="18.5" thickBot="1" x14ac:dyDescent="0.6">
      <c r="A61" s="9"/>
      <c r="B61" s="86" t="s">
        <v>35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1.3450206864304415</v>
      </c>
      <c r="H61" s="77">
        <f t="shared" ref="H61" si="21">H59/H8</f>
        <v>1.4563110898706344</v>
      </c>
      <c r="I61" s="78">
        <f>I59/I8</f>
        <v>1.4469742164224286</v>
      </c>
      <c r="J61" s="65">
        <f>(G61-100%)*30/K59</f>
        <v>-2.3385948018330875E-4</v>
      </c>
      <c r="K61" s="65">
        <f>(H61-100%)*30/K59</f>
        <v>-3.0929355391141054E-4</v>
      </c>
      <c r="L61" s="66">
        <f>(I61-100%)*30/K59</f>
        <v>-3.0296490042189017E-4</v>
      </c>
      <c r="M61" s="10"/>
      <c r="N61" s="2"/>
      <c r="O61" s="11"/>
    </row>
    <row r="62" spans="1:15" ht="18.5" thickBot="1" x14ac:dyDescent="0.6">
      <c r="A62" s="3"/>
      <c r="B62" s="84" t="s">
        <v>4</v>
      </c>
      <c r="C62" s="85"/>
      <c r="D62" s="79">
        <f t="shared" ref="D62:E62" si="22">D59/(D59+D60+D61)</f>
        <v>0.70588235294117652</v>
      </c>
      <c r="E62" s="74">
        <f t="shared" si="22"/>
        <v>0.70588235294117652</v>
      </c>
      <c r="F62" s="75">
        <f>F59/(F59+F60+F61)</f>
        <v>0.58823529411764708</v>
      </c>
    </row>
    <row r="64" spans="1:15" x14ac:dyDescent="0.5500000000000000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449"/>
  <sheetViews>
    <sheetView topLeftCell="A427" zoomScale="80" zoomScaleNormal="80" workbookViewId="0">
      <selection activeCell="A450" sqref="A450"/>
    </sheetView>
  </sheetViews>
  <sheetFormatPr defaultColWidth="8.08203125" defaultRowHeight="14" x14ac:dyDescent="0.5500000000000000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 x14ac:dyDescent="0.55000000000000004">
      <c r="A1" s="53">
        <v>1</v>
      </c>
    </row>
    <row r="29" spans="1:1" x14ac:dyDescent="0.55000000000000004">
      <c r="A29" s="53">
        <v>2</v>
      </c>
    </row>
    <row r="57" spans="1:1" x14ac:dyDescent="0.55000000000000004">
      <c r="A57" s="53">
        <v>3</v>
      </c>
    </row>
    <row r="85" spans="1:1" x14ac:dyDescent="0.55000000000000004">
      <c r="A85" s="53">
        <v>4</v>
      </c>
    </row>
    <row r="113" spans="1:1" x14ac:dyDescent="0.55000000000000004">
      <c r="A113" s="53">
        <v>5</v>
      </c>
    </row>
    <row r="141" spans="1:1" x14ac:dyDescent="0.55000000000000004">
      <c r="A141" s="53">
        <v>6</v>
      </c>
    </row>
    <row r="169" spans="1:1" x14ac:dyDescent="0.55000000000000004">
      <c r="A169" s="53">
        <v>7</v>
      </c>
    </row>
    <row r="197" spans="1:1" x14ac:dyDescent="0.55000000000000004">
      <c r="A197" s="53">
        <v>8</v>
      </c>
    </row>
    <row r="225" spans="1:1" x14ac:dyDescent="0.55000000000000004">
      <c r="A225" s="53">
        <v>9</v>
      </c>
    </row>
    <row r="253" spans="1:1" x14ac:dyDescent="0.55000000000000004">
      <c r="A253" s="53">
        <v>10</v>
      </c>
    </row>
    <row r="281" spans="1:1" x14ac:dyDescent="0.55000000000000004">
      <c r="A281" s="53">
        <v>11</v>
      </c>
    </row>
    <row r="309" spans="1:1" x14ac:dyDescent="0.55000000000000004">
      <c r="A309" s="53">
        <v>12</v>
      </c>
    </row>
    <row r="337" spans="1:1" x14ac:dyDescent="0.55000000000000004">
      <c r="A337" s="53">
        <v>13</v>
      </c>
    </row>
    <row r="365" spans="1:1" x14ac:dyDescent="0.55000000000000004">
      <c r="A365" s="53">
        <v>14</v>
      </c>
    </row>
    <row r="393" spans="1:1" x14ac:dyDescent="0.55000000000000004">
      <c r="A393" s="53">
        <v>15</v>
      </c>
    </row>
    <row r="421" spans="1:1" x14ac:dyDescent="0.55000000000000004">
      <c r="A421" s="53">
        <v>16</v>
      </c>
    </row>
    <row r="449" spans="1:1" x14ac:dyDescent="0.55000000000000004">
      <c r="A449" s="53">
        <v>17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0" sqref="A20"/>
    </sheetView>
  </sheetViews>
  <sheetFormatPr defaultColWidth="8.08203125" defaultRowHeight="13" x14ac:dyDescent="0.55000000000000004"/>
  <cols>
    <col min="1" max="16384" width="8.08203125" style="52"/>
  </cols>
  <sheetData>
    <row r="1" spans="1:10" x14ac:dyDescent="0.55000000000000004">
      <c r="A1" s="52" t="s">
        <v>26</v>
      </c>
    </row>
    <row r="2" spans="1:10" x14ac:dyDescent="0.55000000000000004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55000000000000004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55000000000000004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55000000000000004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55000000000000004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55000000000000004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55000000000000004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55000000000000004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55000000000000004">
      <c r="A11" s="52" t="s">
        <v>27</v>
      </c>
    </row>
    <row r="12" spans="1:10" x14ac:dyDescent="0.55000000000000004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55000000000000004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55000000000000004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55000000000000004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55000000000000004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55000000000000004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55000000000000004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55000000000000004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55000000000000004">
      <c r="A21" s="52" t="s">
        <v>28</v>
      </c>
    </row>
    <row r="22" spans="1:10" x14ac:dyDescent="0.55000000000000004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55000000000000004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55000000000000004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55000000000000004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55000000000000004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55000000000000004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55000000000000004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55000000000000004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55000000000000004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 x14ac:dyDescent="0.55000000000000004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55000000000000004">
      <c r="A2" s="34"/>
      <c r="B2" s="32"/>
      <c r="C2" s="32"/>
      <c r="D2" s="33"/>
      <c r="E2" s="32"/>
      <c r="F2" s="33"/>
      <c r="G2" s="32"/>
      <c r="H2" s="33"/>
    </row>
    <row r="3" spans="1:8" x14ac:dyDescent="0.55000000000000004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55000000000000004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x14ac:dyDescent="0.55000000000000004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55000000000000004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55000000000000004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55000000000000004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55000000000000004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55000000000000004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55000000000000004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5500000000000000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秋廣のぼる</cp:lastModifiedBy>
  <dcterms:created xsi:type="dcterms:W3CDTF">2020-09-18T03:10:57Z</dcterms:created>
  <dcterms:modified xsi:type="dcterms:W3CDTF">2021-05-21T08:33:32Z</dcterms:modified>
</cp:coreProperties>
</file>