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9685\Documents\個人ファイル\FX\"/>
    </mc:Choice>
  </mc:AlternateContent>
  <bookViews>
    <workbookView xWindow="0" yWindow="0" windowWidth="16815" windowHeight="8985"/>
  </bookViews>
  <sheets>
    <sheet name="検証シートUSDJPY1D" sheetId="1" r:id="rId1"/>
    <sheet name="PB画像1D" sheetId="6" r:id="rId2"/>
    <sheet name="気づき" sheetId="5" r:id="rId3"/>
    <sheet name="検証終了通貨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J9" i="1" l="1"/>
  <c r="K9" i="1"/>
  <c r="N9" i="1" s="1"/>
  <c r="H9" i="1" s="1"/>
  <c r="L9" i="1"/>
  <c r="O9" i="1" s="1"/>
  <c r="I9" i="1" s="1"/>
  <c r="G9" i="1"/>
  <c r="L10" i="1" l="1"/>
  <c r="O10" i="1" s="1"/>
  <c r="I10" i="1" s="1"/>
  <c r="J10" i="1"/>
  <c r="M10" i="1" s="1"/>
  <c r="G10" i="1" s="1"/>
  <c r="K10" i="1"/>
  <c r="N10" i="1" s="1"/>
  <c r="H10" i="1" s="1"/>
  <c r="F59" i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11" i="1" l="1"/>
  <c r="M11" i="1" s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<sst xmlns="http://schemas.openxmlformats.org/spreadsheetml/2006/main" count="62" uniqueCount="51">
  <si>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</si>
  <si>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</si>
  <si>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</si>
  <si>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</si>
  <si>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</si>
  <si>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</si>
  <si>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</si>
  <si>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</si>
  <si>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</si>
  <si>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</si>
  <si>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</si>
  <si>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</si>
  <si>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</si>
  <si>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</si>
  <si>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</si>
  <si>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</si>
  <si>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</si>
  <si>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</si>
  <si>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</si>
  <si>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</si>
  <si>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</si>
  <si>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</si>
  <si>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</si>
  <si>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</si>
  <si>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</si>
  <si>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</si>
  <si>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</si>
  <si>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</si>
  <si>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</si>
  <si>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</si>
  <si>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</si>
  <si>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</si>
  <si>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</si>
  <si>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</si>
  <si>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</si>
  <si>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</si>
  <si>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1D足</t>
    <rPh sb="2" eb="3">
      <t>アシ</t>
    </rPh>
    <phoneticPr fontId="1"/>
  </si>
  <si>
    <t>USD/JPY</t>
    <phoneticPr fontId="5"/>
  </si>
  <si>
    <t>PB1</t>
    <phoneticPr fontId="1"/>
  </si>
  <si>
    <t>エントリー</t>
    <phoneticPr fontId="1"/>
  </si>
  <si>
    <t>PB2</t>
    <phoneticPr fontId="1"/>
  </si>
  <si>
    <t>PB3</t>
    <phoneticPr fontId="1"/>
  </si>
  <si>
    <t>PB4</t>
    <phoneticPr fontId="1"/>
  </si>
  <si>
    <t>PB5</t>
    <phoneticPr fontId="1"/>
  </si>
  <si>
    <t>PB6</t>
    <phoneticPr fontId="1"/>
  </si>
  <si>
    <t>PB7</t>
    <phoneticPr fontId="1"/>
  </si>
  <si>
    <t>PB8</t>
    <phoneticPr fontId="1"/>
  </si>
  <si>
    <t>PB9</t>
    <phoneticPr fontId="1"/>
  </si>
  <si>
    <t>PB10</t>
    <phoneticPr fontId="1"/>
  </si>
  <si>
    <t>PB11</t>
    <phoneticPr fontId="1"/>
  </si>
  <si>
    <t>やり直しを行いました。日足はエントリーチャンスが少ないと改めて思いました。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</si>
</sst>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3" xfId="0" applyNumberFormat="1" applyFont="1" applyBorder="1">
      <alignment vertical="center"/>
    </xf>
    <xf numFmtId="0" fontId="11" fillId="0" borderId="4" xfId="0" applyNumberFormat="1" applyFont="1" applyBorder="1">
      <alignment vertical="center"/>
    </xf>
    <xf numFmtId="0" fontId="11" fillId="0" borderId="5" xfId="0" applyNumberFormat="1" applyFont="1" applyBorder="1">
      <alignment vertical="center"/>
    </xf>
    <xf numFmtId="0" fontId="11" fillId="0" borderId="8" xfId="0" applyNumberFormat="1" applyFont="1" applyBorder="1">
      <alignment vertical="center"/>
    </xf>
    <xf numFmtId="0" fontId="11" fillId="0" borderId="0" xfId="0" applyNumberFormat="1" applyFont="1" applyBorder="1">
      <alignment vertical="center"/>
    </xf>
    <xf numFmtId="0" fontId="11" fillId="0" borderId="9" xfId="0" applyNumberFormat="1" applyFont="1" applyBorder="1">
      <alignment vertical="center"/>
    </xf>
    <xf numFmtId="0" fontId="11" fillId="0" borderId="0" xfId="0" applyNumberFormat="1" applyFont="1" applyFill="1" applyBorder="1">
      <alignment vertical="center"/>
    </xf>
    <xf numFmtId="0" fontId="11" fillId="0" borderId="6" xfId="0" applyNumberFormat="1" applyFont="1" applyBorder="1">
      <alignment vertical="center"/>
    </xf>
    <xf numFmtId="0" fontId="11" fillId="0" borderId="1" xfId="0" applyNumberFormat="1" applyFont="1" applyBorder="1">
      <alignment vertical="center"/>
    </xf>
    <xf numFmtId="0" fontId="11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2" fillId="0" borderId="13" xfId="1" applyFont="1" applyFill="1" applyBorder="1">
      <alignment vertical="center"/>
    </xf>
    <xf numFmtId="0" fontId="12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1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1" fillId="4" borderId="9" xfId="0" applyNumberFormat="1" applyFont="1" applyFill="1" applyBorder="1">
      <alignment vertical="center"/>
    </xf>
    <xf numFmtId="0" fontId="13" fillId="0" borderId="0" xfId="2" applyFont="1" applyAlignment="1">
      <alignment horizontal="left" vertical="center"/>
    </xf>
    <xf numFmtId="14" fontId="13" fillId="0" borderId="0" xfId="2" applyNumberFormat="1" applyFont="1" applyAlignment="1">
      <alignment horizontal="left" vertical="center"/>
    </xf>
    <xf numFmtId="0" fontId="11" fillId="0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76" fontId="2" fillId="5" borderId="12" xfId="0" applyNumberFormat="1" applyFont="1" applyFill="1" applyBorder="1">
      <alignment vertical="center"/>
    </xf>
    <xf numFmtId="0" fontId="13" fillId="5" borderId="0" xfId="2" applyFont="1" applyFill="1" applyAlignment="1">
      <alignment horizontal="left" vertical="center"/>
    </xf>
    <xf numFmtId="14" fontId="13" fillId="5" borderId="0" xfId="2" applyNumberFormat="1" applyFont="1" applyFill="1" applyAlignment="1">
      <alignment horizontal="left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535781</xdr:colOff>
      <xdr:row>1</xdr:row>
      <xdr:rowOff>0</xdr:rowOff>
    </xdr:from>
    <xdr:to>
      <xdr:col>22</xdr:col>
      <xdr:colOff>587326</xdr:colOff>
      <xdr:row>33</xdr:row>
      <xdr:rowOff>80076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5844" y="178594"/>
          <a:ext cx="12981732" cy="579507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22</xdr:col>
      <xdr:colOff>599232</xdr:colOff>
      <xdr:row>67</xdr:row>
      <xdr:rowOff>80076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8281" y="6250781"/>
          <a:ext cx="12981732" cy="579507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22</xdr:col>
      <xdr:colOff>599232</xdr:colOff>
      <xdr:row>101</xdr:row>
      <xdr:rowOff>80076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88281" y="12322969"/>
          <a:ext cx="12981732" cy="5795076"/>
        </a:xfrm>
        <a:prstGeom prst="rect">
          <a:avLst/>
        </a:prstGeom>
      </xdr:spPr>
    </xdr:pic>
    <xdr:clientData/>
  </xdr:twoCellAnchor>
  <xdr:twoCellAnchor editAs="oneCell">
    <xdr:from>
      <xdr:col>2</xdr:col>
      <xdr:colOff>11907</xdr:colOff>
      <xdr:row>137</xdr:row>
      <xdr:rowOff>22412</xdr:rowOff>
    </xdr:from>
    <xdr:to>
      <xdr:col>22</xdr:col>
      <xdr:colOff>611139</xdr:colOff>
      <xdr:row>169</xdr:row>
      <xdr:rowOff>102488</xdr:rowOff>
    </xdr:to>
    <xdr:pic>
      <xdr:nvPicPr>
        <xdr:cNvPr id="41" name="図 40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2289" y="24585706"/>
          <a:ext cx="12925703" cy="581748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273</xdr:row>
      <xdr:rowOff>0</xdr:rowOff>
    </xdr:from>
    <xdr:to>
      <xdr:col>22</xdr:col>
      <xdr:colOff>599232</xdr:colOff>
      <xdr:row>305</xdr:row>
      <xdr:rowOff>80076</xdr:rowOff>
    </xdr:to>
    <xdr:pic>
      <xdr:nvPicPr>
        <xdr:cNvPr id="32" name="図 3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88281" y="48756094"/>
          <a:ext cx="12981732" cy="579507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341</xdr:row>
      <xdr:rowOff>0</xdr:rowOff>
    </xdr:from>
    <xdr:to>
      <xdr:col>22</xdr:col>
      <xdr:colOff>599232</xdr:colOff>
      <xdr:row>373</xdr:row>
      <xdr:rowOff>80076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88281" y="60900469"/>
          <a:ext cx="12981732" cy="579507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23</xdr:col>
      <xdr:colOff>38938</xdr:colOff>
      <xdr:row>135</xdr:row>
      <xdr:rowOff>57664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490382" y="18467294"/>
          <a:ext cx="12981732" cy="579507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171</xdr:row>
      <xdr:rowOff>0</xdr:rowOff>
    </xdr:from>
    <xdr:to>
      <xdr:col>23</xdr:col>
      <xdr:colOff>38938</xdr:colOff>
      <xdr:row>203</xdr:row>
      <xdr:rowOff>57664</xdr:rowOff>
    </xdr:to>
    <xdr:pic>
      <xdr:nvPicPr>
        <xdr:cNvPr id="35" name="図 34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490382" y="30659294"/>
          <a:ext cx="12981732" cy="579507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23</xdr:col>
      <xdr:colOff>38938</xdr:colOff>
      <xdr:row>237</xdr:row>
      <xdr:rowOff>57664</xdr:rowOff>
    </xdr:to>
    <xdr:pic>
      <xdr:nvPicPr>
        <xdr:cNvPr id="36" name="図 3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90382" y="36755294"/>
          <a:ext cx="12981732" cy="579507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23</xdr:col>
      <xdr:colOff>38938</xdr:colOff>
      <xdr:row>271</xdr:row>
      <xdr:rowOff>57664</xdr:rowOff>
    </xdr:to>
    <xdr:pic>
      <xdr:nvPicPr>
        <xdr:cNvPr id="37" name="図 36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90382" y="42851294"/>
          <a:ext cx="12981732" cy="579507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307</xdr:row>
      <xdr:rowOff>0</xdr:rowOff>
    </xdr:from>
    <xdr:to>
      <xdr:col>23</xdr:col>
      <xdr:colOff>38938</xdr:colOff>
      <xdr:row>339</xdr:row>
      <xdr:rowOff>57664</xdr:rowOff>
    </xdr:to>
    <xdr:pic>
      <xdr:nvPicPr>
        <xdr:cNvPr id="38" name="図 3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490382" y="55043294"/>
          <a:ext cx="12981732" cy="57950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21" sqref="C2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33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7" t="s">
        <v>3</v>
      </c>
      <c r="H6" s="88"/>
      <c r="I6" s="94"/>
      <c r="J6" s="87" t="s">
        <v>22</v>
      </c>
      <c r="K6" s="88"/>
      <c r="L6" s="94"/>
      <c r="M6" s="87" t="s">
        <v>23</v>
      </c>
      <c r="N6" s="88"/>
      <c r="O6" s="94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1" t="s">
        <v>22</v>
      </c>
      <c r="K8" s="92"/>
      <c r="L8" s="93"/>
      <c r="M8" s="91"/>
      <c r="N8" s="92"/>
      <c r="O8" s="93"/>
    </row>
    <row r="9" spans="1:18" x14ac:dyDescent="0.4">
      <c r="A9" s="9">
        <v>1</v>
      </c>
      <c r="B9" s="23">
        <v>42019</v>
      </c>
      <c r="C9" s="50">
        <v>2</v>
      </c>
      <c r="D9" s="53">
        <v>1.27</v>
      </c>
      <c r="E9" s="54">
        <v>1.5</v>
      </c>
      <c r="F9" s="55">
        <v>-1</v>
      </c>
      <c r="G9" s="22">
        <f>IF(D9="","",G8+M9)</f>
        <v>103810</v>
      </c>
      <c r="H9" s="22">
        <f>IF(E9="","",H8+N9)</f>
        <v>104500</v>
      </c>
      <c r="I9" s="22">
        <f>IF(F9="","",I8+O9)</f>
        <v>97000</v>
      </c>
      <c r="J9" s="41">
        <f t="shared" ref="J9:L12" si="0">IF(G8="","",G8*0.03)</f>
        <v>3000</v>
      </c>
      <c r="K9" s="42">
        <f t="shared" si="0"/>
        <v>3000</v>
      </c>
      <c r="L9" s="43">
        <f t="shared" si="0"/>
        <v>3000</v>
      </c>
      <c r="M9" s="41">
        <f t="shared" ref="M9:O12" si="1">IF(D9="","",J9*D9)</f>
        <v>3810</v>
      </c>
      <c r="N9" s="42">
        <f t="shared" si="1"/>
        <v>4500</v>
      </c>
      <c r="O9" s="43">
        <f t="shared" si="1"/>
        <v>-3000</v>
      </c>
      <c r="P9" s="40"/>
      <c r="Q9" s="40"/>
      <c r="R9" s="40"/>
    </row>
    <row r="10" spans="1:18" x14ac:dyDescent="0.4">
      <c r="A10" s="9">
        <v>2</v>
      </c>
      <c r="B10" s="5">
        <v>42160</v>
      </c>
      <c r="C10" s="47">
        <v>1</v>
      </c>
      <c r="D10" s="56">
        <v>1.27</v>
      </c>
      <c r="E10" s="57">
        <v>-1</v>
      </c>
      <c r="F10" s="58">
        <v>-1</v>
      </c>
      <c r="G10" s="22">
        <f t="shared" ref="G10:G42" si="2">IF(D10="","",G9+M10)</f>
        <v>107765.16099999999</v>
      </c>
      <c r="H10" s="22">
        <f t="shared" ref="H10:H42" si="3">IF(E10="","",H9+N10)</f>
        <v>101365</v>
      </c>
      <c r="I10" s="22">
        <f t="shared" ref="I10:I42" si="4">IF(F10="","",I9+O10)</f>
        <v>94090</v>
      </c>
      <c r="J10" s="44">
        <f t="shared" si="0"/>
        <v>3114.2999999999997</v>
      </c>
      <c r="K10" s="45">
        <f t="shared" si="0"/>
        <v>3135</v>
      </c>
      <c r="L10" s="46">
        <f t="shared" si="0"/>
        <v>2910</v>
      </c>
      <c r="M10" s="44">
        <f t="shared" si="1"/>
        <v>3955.1609999999996</v>
      </c>
      <c r="N10" s="45">
        <f t="shared" si="1"/>
        <v>-3135</v>
      </c>
      <c r="O10" s="46">
        <f t="shared" si="1"/>
        <v>-2910</v>
      </c>
      <c r="P10" s="40"/>
      <c r="Q10" s="40"/>
      <c r="R10" s="40"/>
    </row>
    <row r="11" spans="1:18" x14ac:dyDescent="0.4">
      <c r="A11" s="9">
        <v>3</v>
      </c>
      <c r="B11" s="5">
        <v>42185</v>
      </c>
      <c r="C11" s="47">
        <v>2</v>
      </c>
      <c r="D11" s="56">
        <v>-1</v>
      </c>
      <c r="E11" s="57">
        <v>-1</v>
      </c>
      <c r="F11" s="58">
        <v>-1</v>
      </c>
      <c r="G11" s="22">
        <f t="shared" si="2"/>
        <v>104532.20616999999</v>
      </c>
      <c r="H11" s="22">
        <f t="shared" si="3"/>
        <v>98324.05</v>
      </c>
      <c r="I11" s="22">
        <f t="shared" si="4"/>
        <v>91267.3</v>
      </c>
      <c r="J11" s="44">
        <f t="shared" si="0"/>
        <v>3232.9548299999997</v>
      </c>
      <c r="K11" s="45">
        <f t="shared" si="0"/>
        <v>3040.95</v>
      </c>
      <c r="L11" s="46">
        <f t="shared" si="0"/>
        <v>2822.7</v>
      </c>
      <c r="M11" s="44">
        <f t="shared" si="1"/>
        <v>-3232.9548299999997</v>
      </c>
      <c r="N11" s="45">
        <f t="shared" si="1"/>
        <v>-3040.95</v>
      </c>
      <c r="O11" s="46">
        <f t="shared" si="1"/>
        <v>-2822.7</v>
      </c>
      <c r="P11" s="40"/>
      <c r="Q11" s="40"/>
      <c r="R11" s="40"/>
    </row>
    <row r="12" spans="1:18" x14ac:dyDescent="0.4">
      <c r="A12" s="9">
        <v>4</v>
      </c>
      <c r="B12" s="101">
        <v>42383</v>
      </c>
      <c r="C12" s="47">
        <v>2</v>
      </c>
      <c r="D12" s="56">
        <v>1.27</v>
      </c>
      <c r="E12" s="57">
        <v>1.5</v>
      </c>
      <c r="F12" s="58">
        <v>-1</v>
      </c>
      <c r="G12" s="22">
        <f t="shared" si="2"/>
        <v>108514.88322507699</v>
      </c>
      <c r="H12" s="22">
        <f t="shared" si="3"/>
        <v>102748.63225000001</v>
      </c>
      <c r="I12" s="22">
        <f t="shared" si="4"/>
        <v>88529.281000000003</v>
      </c>
      <c r="J12" s="44">
        <f t="shared" si="0"/>
        <v>3135.9661850999996</v>
      </c>
      <c r="K12" s="45">
        <f t="shared" si="0"/>
        <v>2949.7215000000001</v>
      </c>
      <c r="L12" s="46">
        <f t="shared" si="0"/>
        <v>2738.0189999999998</v>
      </c>
      <c r="M12" s="44">
        <f t="shared" si="1"/>
        <v>3982.6770550769997</v>
      </c>
      <c r="N12" s="45">
        <f t="shared" si="1"/>
        <v>4424.5822500000004</v>
      </c>
      <c r="O12" s="46">
        <f t="shared" si="1"/>
        <v>-2738.0189999999998</v>
      </c>
      <c r="P12" s="40"/>
      <c r="Q12" s="40"/>
      <c r="R12" s="40"/>
    </row>
    <row r="13" spans="1:18" x14ac:dyDescent="0.4">
      <c r="A13" s="9">
        <v>5</v>
      </c>
      <c r="B13" s="5">
        <v>42684</v>
      </c>
      <c r="C13" s="47">
        <v>1</v>
      </c>
      <c r="D13" s="56">
        <v>1.27</v>
      </c>
      <c r="E13" s="57">
        <v>1.5</v>
      </c>
      <c r="F13" s="86">
        <v>2</v>
      </c>
      <c r="G13" s="22">
        <f t="shared" si="2"/>
        <v>112649.30027595242</v>
      </c>
      <c r="H13" s="22">
        <f t="shared" si="3"/>
        <v>107372.32070125001</v>
      </c>
      <c r="I13" s="22">
        <f t="shared" si="4"/>
        <v>93841.037859999997</v>
      </c>
      <c r="J13" s="44">
        <f t="shared" ref="J13:J58" si="5">IF(G12="","",G12*0.03)</f>
        <v>3255.4464967523095</v>
      </c>
      <c r="K13" s="45">
        <f t="shared" ref="K13:K58" si="6">IF(H12="","",H12*0.03)</f>
        <v>3082.4589675000002</v>
      </c>
      <c r="L13" s="46">
        <f t="shared" ref="L13:L58" si="7">IF(I12="","",I12*0.03)</f>
        <v>2655.8784300000002</v>
      </c>
      <c r="M13" s="44">
        <f t="shared" ref="M13:M58" si="8">IF(D13="","",J13*D13)</f>
        <v>4134.4170508754332</v>
      </c>
      <c r="N13" s="45">
        <f t="shared" ref="N13:N58" si="9">IF(E13="","",K13*E13)</f>
        <v>4623.6884512500001</v>
      </c>
      <c r="O13" s="46">
        <f t="shared" ref="O13:O58" si="10">IF(F13="","",L13*F13)</f>
        <v>5311.7568600000004</v>
      </c>
      <c r="P13" s="40"/>
      <c r="Q13" s="40"/>
      <c r="R13" s="40"/>
    </row>
    <row r="14" spans="1:18" x14ac:dyDescent="0.4">
      <c r="A14" s="9">
        <v>6</v>
      </c>
      <c r="B14" s="101">
        <v>42885</v>
      </c>
      <c r="C14" s="47">
        <v>2</v>
      </c>
      <c r="D14" s="56">
        <v>1.27</v>
      </c>
      <c r="E14" s="57">
        <v>1.5</v>
      </c>
      <c r="F14" s="86">
        <v>2</v>
      </c>
      <c r="G14" s="22">
        <f t="shared" si="2"/>
        <v>116941.23861646622</v>
      </c>
      <c r="H14" s="22">
        <f t="shared" si="3"/>
        <v>112204.07513280626</v>
      </c>
      <c r="I14" s="22">
        <f t="shared" si="4"/>
        <v>99471.500131599998</v>
      </c>
      <c r="J14" s="44">
        <f t="shared" si="5"/>
        <v>3379.4790082785726</v>
      </c>
      <c r="K14" s="45">
        <f t="shared" si="6"/>
        <v>3221.1696210374998</v>
      </c>
      <c r="L14" s="46">
        <f t="shared" si="7"/>
        <v>2815.2311357999997</v>
      </c>
      <c r="M14" s="44">
        <f t="shared" si="8"/>
        <v>4291.9383405137869</v>
      </c>
      <c r="N14" s="45">
        <f t="shared" si="9"/>
        <v>4831.75443155625</v>
      </c>
      <c r="O14" s="46">
        <f t="shared" si="10"/>
        <v>5630.4622715999994</v>
      </c>
      <c r="P14" s="40"/>
      <c r="Q14" s="40"/>
      <c r="R14" s="40"/>
    </row>
    <row r="15" spans="1:18" x14ac:dyDescent="0.4">
      <c r="A15" s="9">
        <v>7</v>
      </c>
      <c r="B15" s="101">
        <v>43014</v>
      </c>
      <c r="C15" s="47">
        <v>1</v>
      </c>
      <c r="D15" s="56">
        <v>-1</v>
      </c>
      <c r="E15" s="57">
        <v>-1</v>
      </c>
      <c r="F15" s="58">
        <v>-1</v>
      </c>
      <c r="G15" s="22">
        <f t="shared" si="2"/>
        <v>113433.00145797223</v>
      </c>
      <c r="H15" s="22">
        <f t="shared" si="3"/>
        <v>108837.95287882208</v>
      </c>
      <c r="I15" s="22">
        <f t="shared" si="4"/>
        <v>96487.355127652001</v>
      </c>
      <c r="J15" s="44">
        <f t="shared" si="5"/>
        <v>3508.2371584939865</v>
      </c>
      <c r="K15" s="45">
        <f t="shared" si="6"/>
        <v>3366.1222539841879</v>
      </c>
      <c r="L15" s="46">
        <f t="shared" si="7"/>
        <v>2984.1450039479996</v>
      </c>
      <c r="M15" s="44">
        <f t="shared" si="8"/>
        <v>-3508.2371584939865</v>
      </c>
      <c r="N15" s="45">
        <f t="shared" si="9"/>
        <v>-3366.1222539841879</v>
      </c>
      <c r="O15" s="46">
        <f t="shared" si="10"/>
        <v>-2984.1450039479996</v>
      </c>
      <c r="P15" s="40"/>
      <c r="Q15" s="40"/>
      <c r="R15" s="40"/>
    </row>
    <row r="16" spans="1:18" x14ac:dyDescent="0.4">
      <c r="A16" s="9">
        <v>8</v>
      </c>
      <c r="B16" s="101">
        <v>43286</v>
      </c>
      <c r="C16" s="47">
        <v>1</v>
      </c>
      <c r="D16" s="56">
        <v>1.27</v>
      </c>
      <c r="E16" s="57">
        <v>1.5</v>
      </c>
      <c r="F16" s="83">
        <v>2</v>
      </c>
      <c r="G16" s="22">
        <f t="shared" si="2"/>
        <v>117754.79881352097</v>
      </c>
      <c r="H16" s="22">
        <f t="shared" si="3"/>
        <v>113735.66075836908</v>
      </c>
      <c r="I16" s="22">
        <f t="shared" si="4"/>
        <v>102276.59643531112</v>
      </c>
      <c r="J16" s="44">
        <f t="shared" si="5"/>
        <v>3402.990043739167</v>
      </c>
      <c r="K16" s="45">
        <f t="shared" si="6"/>
        <v>3265.1385863646624</v>
      </c>
      <c r="L16" s="46">
        <f t="shared" si="7"/>
        <v>2894.6206538295601</v>
      </c>
      <c r="M16" s="44">
        <f t="shared" si="8"/>
        <v>4321.7973555487424</v>
      </c>
      <c r="N16" s="45">
        <f t="shared" si="9"/>
        <v>4897.7078795469934</v>
      </c>
      <c r="O16" s="46">
        <f t="shared" si="10"/>
        <v>5789.2413076591201</v>
      </c>
      <c r="P16" s="40"/>
      <c r="Q16" s="40"/>
      <c r="R16" s="40"/>
    </row>
    <row r="17" spans="1:18" x14ac:dyDescent="0.4">
      <c r="A17" s="9">
        <v>9</v>
      </c>
      <c r="B17" s="5">
        <v>43616</v>
      </c>
      <c r="C17" s="47">
        <v>2</v>
      </c>
      <c r="D17" s="56">
        <v>1.27</v>
      </c>
      <c r="E17" s="57">
        <v>1.5</v>
      </c>
      <c r="F17" s="83">
        <v>2</v>
      </c>
      <c r="G17" s="22">
        <f t="shared" si="2"/>
        <v>122241.25664831612</v>
      </c>
      <c r="H17" s="22">
        <f t="shared" si="3"/>
        <v>118853.76549249569</v>
      </c>
      <c r="I17" s="22">
        <f t="shared" si="4"/>
        <v>108413.19222142978</v>
      </c>
      <c r="J17" s="44">
        <f t="shared" si="5"/>
        <v>3532.643964405629</v>
      </c>
      <c r="K17" s="45">
        <f t="shared" si="6"/>
        <v>3412.069822751072</v>
      </c>
      <c r="L17" s="46">
        <f t="shared" si="7"/>
        <v>3068.2978930593335</v>
      </c>
      <c r="M17" s="44">
        <f t="shared" si="8"/>
        <v>4486.4578347951492</v>
      </c>
      <c r="N17" s="45">
        <f t="shared" si="9"/>
        <v>5118.1047341266076</v>
      </c>
      <c r="O17" s="46">
        <f t="shared" si="10"/>
        <v>6136.5957861186671</v>
      </c>
      <c r="P17" s="40"/>
      <c r="Q17" s="40"/>
      <c r="R17" s="40"/>
    </row>
    <row r="18" spans="1:18" x14ac:dyDescent="0.4">
      <c r="A18" s="9">
        <v>10</v>
      </c>
      <c r="B18" s="101">
        <v>43984</v>
      </c>
      <c r="C18" s="47">
        <v>1</v>
      </c>
      <c r="D18" s="56">
        <v>1.27</v>
      </c>
      <c r="E18" s="57">
        <v>1.5</v>
      </c>
      <c r="F18" s="86">
        <v>2</v>
      </c>
      <c r="G18" s="22">
        <f t="shared" si="2"/>
        <v>126898.64852661696</v>
      </c>
      <c r="H18" s="22">
        <f t="shared" si="3"/>
        <v>124202.18493965799</v>
      </c>
      <c r="I18" s="22">
        <f t="shared" si="4"/>
        <v>114917.98375471556</v>
      </c>
      <c r="J18" s="44">
        <f t="shared" si="5"/>
        <v>3667.2376994494834</v>
      </c>
      <c r="K18" s="45">
        <f t="shared" si="6"/>
        <v>3565.6129647748703</v>
      </c>
      <c r="L18" s="46">
        <f t="shared" si="7"/>
        <v>3252.3957666428932</v>
      </c>
      <c r="M18" s="44">
        <f t="shared" si="8"/>
        <v>4657.3918783008439</v>
      </c>
      <c r="N18" s="45">
        <f t="shared" si="9"/>
        <v>5348.419447162305</v>
      </c>
      <c r="O18" s="46">
        <f t="shared" si="10"/>
        <v>6504.7915332857865</v>
      </c>
      <c r="P18" s="40"/>
      <c r="Q18" s="40"/>
      <c r="R18" s="40"/>
    </row>
    <row r="19" spans="1:18" x14ac:dyDescent="0.4">
      <c r="A19" s="9">
        <v>11</v>
      </c>
      <c r="B19" s="5">
        <v>44213</v>
      </c>
      <c r="C19" s="47">
        <v>1</v>
      </c>
      <c r="D19" s="56">
        <v>-1</v>
      </c>
      <c r="E19" s="57">
        <v>-1</v>
      </c>
      <c r="F19" s="58">
        <v>-1</v>
      </c>
      <c r="G19" s="22">
        <f t="shared" si="2"/>
        <v>123091.68907081845</v>
      </c>
      <c r="H19" s="22">
        <f t="shared" si="3"/>
        <v>120476.11939146825</v>
      </c>
      <c r="I19" s="22">
        <f t="shared" si="4"/>
        <v>111470.4442420741</v>
      </c>
      <c r="J19" s="44">
        <f t="shared" si="5"/>
        <v>3806.9594557985088</v>
      </c>
      <c r="K19" s="45">
        <f t="shared" si="6"/>
        <v>3726.0655481897397</v>
      </c>
      <c r="L19" s="46">
        <f t="shared" si="7"/>
        <v>3447.5395126414669</v>
      </c>
      <c r="M19" s="44">
        <f t="shared" si="8"/>
        <v>-3806.9594557985088</v>
      </c>
      <c r="N19" s="45">
        <f t="shared" si="9"/>
        <v>-3726.0655481897397</v>
      </c>
      <c r="O19" s="46">
        <f t="shared" si="10"/>
        <v>-3447.5395126414669</v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>
        <f t="shared" si="5"/>
        <v>3692.7506721245536</v>
      </c>
      <c r="K20" s="45">
        <f t="shared" si="6"/>
        <v>3614.2835817440473</v>
      </c>
      <c r="L20" s="46">
        <f t="shared" si="7"/>
        <v>3344.1133272622228</v>
      </c>
      <c r="M20" s="44" t="str">
        <f t="shared" si="8"/>
        <v/>
      </c>
      <c r="N20" s="45" t="str">
        <f t="shared" si="9"/>
        <v/>
      </c>
      <c r="O20" s="46" t="str">
        <f t="shared" si="10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5"/>
        <v/>
      </c>
      <c r="K21" s="45" t="str">
        <f t="shared" si="6"/>
        <v/>
      </c>
      <c r="L21" s="46" t="str">
        <f t="shared" si="7"/>
        <v/>
      </c>
      <c r="M21" s="44" t="str">
        <f t="shared" si="8"/>
        <v/>
      </c>
      <c r="N21" s="45" t="str">
        <f t="shared" si="9"/>
        <v/>
      </c>
      <c r="O21" s="46" t="str">
        <f t="shared" si="10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58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5"/>
        <v/>
      </c>
      <c r="K22" s="45" t="str">
        <f t="shared" si="6"/>
        <v/>
      </c>
      <c r="L22" s="46" t="str">
        <f t="shared" si="7"/>
        <v/>
      </c>
      <c r="M22" s="44" t="str">
        <f t="shared" si="8"/>
        <v/>
      </c>
      <c r="N22" s="45" t="str">
        <f t="shared" si="9"/>
        <v/>
      </c>
      <c r="O22" s="46" t="str">
        <f t="shared" si="10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5"/>
        <v/>
      </c>
      <c r="K23" s="45" t="str">
        <f t="shared" si="6"/>
        <v/>
      </c>
      <c r="L23" s="46" t="str">
        <f t="shared" si="7"/>
        <v/>
      </c>
      <c r="M23" s="44" t="str">
        <f t="shared" si="8"/>
        <v/>
      </c>
      <c r="N23" s="45" t="str">
        <f t="shared" si="9"/>
        <v/>
      </c>
      <c r="O23" s="46" t="str">
        <f t="shared" si="10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5"/>
        <v/>
      </c>
      <c r="K24" s="45" t="str">
        <f t="shared" si="6"/>
        <v/>
      </c>
      <c r="L24" s="46" t="str">
        <f t="shared" si="7"/>
        <v/>
      </c>
      <c r="M24" s="44" t="str">
        <f t="shared" si="8"/>
        <v/>
      </c>
      <c r="N24" s="45" t="str">
        <f t="shared" si="9"/>
        <v/>
      </c>
      <c r="O24" s="46" t="str">
        <f t="shared" si="10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5"/>
        <v/>
      </c>
      <c r="K25" s="45" t="str">
        <f t="shared" si="6"/>
        <v/>
      </c>
      <c r="L25" s="46" t="str">
        <f t="shared" si="7"/>
        <v/>
      </c>
      <c r="M25" s="44" t="str">
        <f t="shared" si="8"/>
        <v/>
      </c>
      <c r="N25" s="45" t="str">
        <f t="shared" si="9"/>
        <v/>
      </c>
      <c r="O25" s="46" t="str">
        <f t="shared" si="10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5"/>
        <v/>
      </c>
      <c r="K26" s="45" t="str">
        <f t="shared" si="6"/>
        <v/>
      </c>
      <c r="L26" s="46" t="str">
        <f t="shared" si="7"/>
        <v/>
      </c>
      <c r="M26" s="44" t="str">
        <f t="shared" si="8"/>
        <v/>
      </c>
      <c r="N26" s="45" t="str">
        <f t="shared" si="9"/>
        <v/>
      </c>
      <c r="O26" s="46" t="str">
        <f t="shared" si="10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5"/>
        <v/>
      </c>
      <c r="K27" s="45" t="str">
        <f t="shared" si="6"/>
        <v/>
      </c>
      <c r="L27" s="46" t="str">
        <f t="shared" si="7"/>
        <v/>
      </c>
      <c r="M27" s="44" t="str">
        <f t="shared" si="8"/>
        <v/>
      </c>
      <c r="N27" s="45" t="str">
        <f t="shared" si="9"/>
        <v/>
      </c>
      <c r="O27" s="46" t="str">
        <f t="shared" si="10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5"/>
        <v/>
      </c>
      <c r="K28" s="45" t="str">
        <f t="shared" si="6"/>
        <v/>
      </c>
      <c r="L28" s="46" t="str">
        <f t="shared" si="7"/>
        <v/>
      </c>
      <c r="M28" s="44" t="str">
        <f t="shared" si="8"/>
        <v/>
      </c>
      <c r="N28" s="45" t="str">
        <f t="shared" si="9"/>
        <v/>
      </c>
      <c r="O28" s="46" t="str">
        <f t="shared" si="10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5"/>
        <v/>
      </c>
      <c r="K29" s="45" t="str">
        <f t="shared" si="6"/>
        <v/>
      </c>
      <c r="L29" s="46" t="str">
        <f t="shared" si="7"/>
        <v/>
      </c>
      <c r="M29" s="44" t="str">
        <f t="shared" si="8"/>
        <v/>
      </c>
      <c r="N29" s="45" t="str">
        <f t="shared" si="9"/>
        <v/>
      </c>
      <c r="O29" s="46" t="str">
        <f t="shared" si="10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5"/>
        <v/>
      </c>
      <c r="K30" s="45" t="str">
        <f t="shared" si="6"/>
        <v/>
      </c>
      <c r="L30" s="46" t="str">
        <f t="shared" si="7"/>
        <v/>
      </c>
      <c r="M30" s="44" t="str">
        <f t="shared" si="8"/>
        <v/>
      </c>
      <c r="N30" s="45" t="str">
        <f t="shared" si="9"/>
        <v/>
      </c>
      <c r="O30" s="46" t="str">
        <f t="shared" si="10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5"/>
        <v/>
      </c>
      <c r="K31" s="45" t="str">
        <f t="shared" si="6"/>
        <v/>
      </c>
      <c r="L31" s="46" t="str">
        <f t="shared" si="7"/>
        <v/>
      </c>
      <c r="M31" s="44" t="str">
        <f t="shared" si="8"/>
        <v/>
      </c>
      <c r="N31" s="45" t="str">
        <f t="shared" si="9"/>
        <v/>
      </c>
      <c r="O31" s="46" t="str">
        <f t="shared" si="10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5"/>
        <v/>
      </c>
      <c r="K32" s="45" t="str">
        <f t="shared" si="6"/>
        <v/>
      </c>
      <c r="L32" s="46" t="str">
        <f t="shared" si="7"/>
        <v/>
      </c>
      <c r="M32" s="44" t="str">
        <f t="shared" si="8"/>
        <v/>
      </c>
      <c r="N32" s="45" t="str">
        <f t="shared" si="9"/>
        <v/>
      </c>
      <c r="O32" s="46" t="str">
        <f t="shared" si="10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5"/>
        <v/>
      </c>
      <c r="K33" s="45" t="str">
        <f t="shared" si="6"/>
        <v/>
      </c>
      <c r="L33" s="46" t="str">
        <f t="shared" si="7"/>
        <v/>
      </c>
      <c r="M33" s="44" t="str">
        <f t="shared" si="8"/>
        <v/>
      </c>
      <c r="N33" s="45" t="str">
        <f t="shared" si="9"/>
        <v/>
      </c>
      <c r="O33" s="46" t="str">
        <f t="shared" si="10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5"/>
        <v/>
      </c>
      <c r="K34" s="45" t="str">
        <f t="shared" si="6"/>
        <v/>
      </c>
      <c r="L34" s="46" t="str">
        <f t="shared" si="7"/>
        <v/>
      </c>
      <c r="M34" s="44" t="str">
        <f t="shared" si="8"/>
        <v/>
      </c>
      <c r="N34" s="45" t="str">
        <f t="shared" si="9"/>
        <v/>
      </c>
      <c r="O34" s="46" t="str">
        <f t="shared" si="10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5"/>
        <v/>
      </c>
      <c r="K35" s="45" t="str">
        <f t="shared" si="6"/>
        <v/>
      </c>
      <c r="L35" s="46" t="str">
        <f t="shared" si="7"/>
        <v/>
      </c>
      <c r="M35" s="44" t="str">
        <f t="shared" si="8"/>
        <v/>
      </c>
      <c r="N35" s="45" t="str">
        <f t="shared" si="9"/>
        <v/>
      </c>
      <c r="O35" s="46" t="str">
        <f t="shared" si="10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5"/>
        <v/>
      </c>
      <c r="K36" s="45" t="str">
        <f t="shared" si="6"/>
        <v/>
      </c>
      <c r="L36" s="46" t="str">
        <f t="shared" si="7"/>
        <v/>
      </c>
      <c r="M36" s="44" t="str">
        <f t="shared" si="8"/>
        <v/>
      </c>
      <c r="N36" s="45" t="str">
        <f t="shared" si="9"/>
        <v/>
      </c>
      <c r="O36" s="46" t="str">
        <f t="shared" si="10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5"/>
        <v/>
      </c>
      <c r="K37" s="45" t="str">
        <f t="shared" si="6"/>
        <v/>
      </c>
      <c r="L37" s="46" t="str">
        <f t="shared" si="7"/>
        <v/>
      </c>
      <c r="M37" s="44" t="str">
        <f t="shared" si="8"/>
        <v/>
      </c>
      <c r="N37" s="45" t="str">
        <f t="shared" si="9"/>
        <v/>
      </c>
      <c r="O37" s="46" t="str">
        <f t="shared" si="10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5"/>
        <v/>
      </c>
      <c r="K38" s="45" t="str">
        <f t="shared" si="6"/>
        <v/>
      </c>
      <c r="L38" s="46" t="str">
        <f t="shared" si="7"/>
        <v/>
      </c>
      <c r="M38" s="44" t="str">
        <f t="shared" si="8"/>
        <v/>
      </c>
      <c r="N38" s="45" t="str">
        <f t="shared" si="9"/>
        <v/>
      </c>
      <c r="O38" s="46" t="str">
        <f t="shared" si="10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5"/>
        <v/>
      </c>
      <c r="K39" s="45" t="str">
        <f t="shared" si="6"/>
        <v/>
      </c>
      <c r="L39" s="46" t="str">
        <f t="shared" si="7"/>
        <v/>
      </c>
      <c r="M39" s="44" t="str">
        <f t="shared" si="8"/>
        <v/>
      </c>
      <c r="N39" s="45" t="str">
        <f t="shared" si="9"/>
        <v/>
      </c>
      <c r="O39" s="46" t="str">
        <f t="shared" si="10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5"/>
        <v/>
      </c>
      <c r="K40" s="45" t="str">
        <f t="shared" si="6"/>
        <v/>
      </c>
      <c r="L40" s="46" t="str">
        <f t="shared" si="7"/>
        <v/>
      </c>
      <c r="M40" s="44" t="str">
        <f t="shared" si="8"/>
        <v/>
      </c>
      <c r="N40" s="45" t="str">
        <f t="shared" si="9"/>
        <v/>
      </c>
      <c r="O40" s="46" t="str">
        <f t="shared" si="10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5"/>
        <v/>
      </c>
      <c r="K41" s="45" t="str">
        <f t="shared" si="6"/>
        <v/>
      </c>
      <c r="L41" s="46" t="str">
        <f t="shared" si="7"/>
        <v/>
      </c>
      <c r="M41" s="44" t="str">
        <f t="shared" si="8"/>
        <v/>
      </c>
      <c r="N41" s="45" t="str">
        <f t="shared" si="9"/>
        <v/>
      </c>
      <c r="O41" s="46" t="str">
        <f t="shared" si="10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5"/>
        <v/>
      </c>
      <c r="K42" s="45" t="str">
        <f t="shared" si="6"/>
        <v/>
      </c>
      <c r="L42" s="46" t="str">
        <f t="shared" si="7"/>
        <v/>
      </c>
      <c r="M42" s="44" t="str">
        <f>IF(D42="","",J42*D42)</f>
        <v/>
      </c>
      <c r="N42" s="45" t="str">
        <f t="shared" si="9"/>
        <v/>
      </c>
      <c r="O42" s="46" t="str">
        <f t="shared" si="10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>IF(E43="","",H42+N43)</f>
        <v/>
      </c>
      <c r="I43" s="22" t="str">
        <f>IF(F43="","",I42+O43)</f>
        <v/>
      </c>
      <c r="J43" s="44" t="str">
        <f t="shared" si="5"/>
        <v/>
      </c>
      <c r="K43" s="45" t="str">
        <f t="shared" si="6"/>
        <v/>
      </c>
      <c r="L43" s="46" t="str">
        <f t="shared" si="7"/>
        <v/>
      </c>
      <c r="M43" s="44" t="str">
        <f t="shared" si="8"/>
        <v/>
      </c>
      <c r="N43" s="45" t="str">
        <f t="shared" si="9"/>
        <v/>
      </c>
      <c r="O43" s="46" t="str">
        <f t="shared" si="10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1">IF(D44="","",G43+M44)</f>
        <v/>
      </c>
      <c r="H44" s="22" t="str">
        <f t="shared" ref="H44:H58" si="12">IF(E44="","",H43+N44)</f>
        <v/>
      </c>
      <c r="I44" s="22" t="str">
        <f t="shared" ref="I44:I58" si="13">IF(F44="","",I43+O44)</f>
        <v/>
      </c>
      <c r="J44" s="44" t="str">
        <f>IF(G43="","",G43*0.03)</f>
        <v/>
      </c>
      <c r="K44" s="45" t="str">
        <f t="shared" si="6"/>
        <v/>
      </c>
      <c r="L44" s="46" t="str">
        <f t="shared" si="7"/>
        <v/>
      </c>
      <c r="M44" s="44" t="str">
        <f>IF(D44="","",J44*D44)</f>
        <v/>
      </c>
      <c r="N44" s="45" t="str">
        <f t="shared" si="9"/>
        <v/>
      </c>
      <c r="O44" s="46" t="str">
        <f t="shared" si="10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1"/>
        <v/>
      </c>
      <c r="H45" s="22" t="str">
        <f t="shared" si="12"/>
        <v/>
      </c>
      <c r="I45" s="22" t="str">
        <f t="shared" si="13"/>
        <v/>
      </c>
      <c r="J45" s="44" t="str">
        <f t="shared" si="5"/>
        <v/>
      </c>
      <c r="K45" s="45" t="str">
        <f t="shared" si="6"/>
        <v/>
      </c>
      <c r="L45" s="46" t="str">
        <f t="shared" si="7"/>
        <v/>
      </c>
      <c r="M45" s="44" t="str">
        <f t="shared" si="8"/>
        <v/>
      </c>
      <c r="N45" s="45" t="str">
        <f t="shared" si="9"/>
        <v/>
      </c>
      <c r="O45" s="46" t="str">
        <f t="shared" si="10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1"/>
        <v/>
      </c>
      <c r="H46" s="22" t="str">
        <f t="shared" si="12"/>
        <v/>
      </c>
      <c r="I46" s="22" t="str">
        <f t="shared" si="13"/>
        <v/>
      </c>
      <c r="J46" s="44" t="str">
        <f t="shared" si="5"/>
        <v/>
      </c>
      <c r="K46" s="45" t="str">
        <f t="shared" si="6"/>
        <v/>
      </c>
      <c r="L46" s="46" t="str">
        <f t="shared" si="7"/>
        <v/>
      </c>
      <c r="M46" s="44" t="str">
        <f t="shared" si="8"/>
        <v/>
      </c>
      <c r="N46" s="45" t="str">
        <f t="shared" si="9"/>
        <v/>
      </c>
      <c r="O46" s="46" t="str">
        <f t="shared" si="10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1"/>
        <v/>
      </c>
      <c r="H47" s="22" t="str">
        <f t="shared" si="12"/>
        <v/>
      </c>
      <c r="I47" s="22" t="str">
        <f t="shared" si="13"/>
        <v/>
      </c>
      <c r="J47" s="44" t="str">
        <f t="shared" si="5"/>
        <v/>
      </c>
      <c r="K47" s="45" t="str">
        <f t="shared" si="6"/>
        <v/>
      </c>
      <c r="L47" s="46" t="str">
        <f t="shared" si="7"/>
        <v/>
      </c>
      <c r="M47" s="44" t="str">
        <f t="shared" si="8"/>
        <v/>
      </c>
      <c r="N47" s="45" t="str">
        <f t="shared" si="9"/>
        <v/>
      </c>
      <c r="O47" s="46" t="str">
        <f t="shared" si="10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1"/>
        <v/>
      </c>
      <c r="H48" s="22" t="str">
        <f t="shared" si="12"/>
        <v/>
      </c>
      <c r="I48" s="22" t="str">
        <f t="shared" si="13"/>
        <v/>
      </c>
      <c r="J48" s="44" t="str">
        <f t="shared" si="5"/>
        <v/>
      </c>
      <c r="K48" s="45" t="str">
        <f t="shared" si="6"/>
        <v/>
      </c>
      <c r="L48" s="46" t="str">
        <f t="shared" si="7"/>
        <v/>
      </c>
      <c r="M48" s="44" t="str">
        <f t="shared" si="8"/>
        <v/>
      </c>
      <c r="N48" s="45" t="str">
        <f t="shared" si="9"/>
        <v/>
      </c>
      <c r="O48" s="46" t="str">
        <f t="shared" si="10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1"/>
        <v/>
      </c>
      <c r="H49" s="22" t="str">
        <f t="shared" si="12"/>
        <v/>
      </c>
      <c r="I49" s="22" t="str">
        <f t="shared" si="13"/>
        <v/>
      </c>
      <c r="J49" s="44" t="str">
        <f t="shared" si="5"/>
        <v/>
      </c>
      <c r="K49" s="45" t="str">
        <f t="shared" si="6"/>
        <v/>
      </c>
      <c r="L49" s="46" t="str">
        <f t="shared" si="7"/>
        <v/>
      </c>
      <c r="M49" s="44" t="str">
        <f t="shared" si="8"/>
        <v/>
      </c>
      <c r="N49" s="45" t="str">
        <f t="shared" si="9"/>
        <v/>
      </c>
      <c r="O49" s="46" t="str">
        <f t="shared" si="10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1"/>
        <v/>
      </c>
      <c r="H50" s="22" t="str">
        <f t="shared" si="12"/>
        <v/>
      </c>
      <c r="I50" s="22" t="str">
        <f t="shared" si="13"/>
        <v/>
      </c>
      <c r="J50" s="44" t="str">
        <f t="shared" si="5"/>
        <v/>
      </c>
      <c r="K50" s="45" t="str">
        <f t="shared" si="6"/>
        <v/>
      </c>
      <c r="L50" s="46" t="str">
        <f t="shared" si="7"/>
        <v/>
      </c>
      <c r="M50" s="44" t="str">
        <f t="shared" si="8"/>
        <v/>
      </c>
      <c r="N50" s="45" t="str">
        <f t="shared" si="9"/>
        <v/>
      </c>
      <c r="O50" s="46" t="str">
        <f t="shared" si="10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1"/>
        <v/>
      </c>
      <c r="H51" s="22" t="str">
        <f t="shared" si="12"/>
        <v/>
      </c>
      <c r="I51" s="22" t="str">
        <f t="shared" si="13"/>
        <v/>
      </c>
      <c r="J51" s="44" t="str">
        <f t="shared" si="5"/>
        <v/>
      </c>
      <c r="K51" s="45" t="str">
        <f t="shared" si="6"/>
        <v/>
      </c>
      <c r="L51" s="46" t="str">
        <f t="shared" si="7"/>
        <v/>
      </c>
      <c r="M51" s="44" t="str">
        <f t="shared" si="8"/>
        <v/>
      </c>
      <c r="N51" s="45" t="str">
        <f t="shared" si="9"/>
        <v/>
      </c>
      <c r="O51" s="46" t="str">
        <f t="shared" si="10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1"/>
        <v/>
      </c>
      <c r="H52" s="22" t="str">
        <f t="shared" si="12"/>
        <v/>
      </c>
      <c r="I52" s="22" t="str">
        <f t="shared" si="13"/>
        <v/>
      </c>
      <c r="J52" s="44" t="str">
        <f t="shared" si="5"/>
        <v/>
      </c>
      <c r="K52" s="45" t="str">
        <f t="shared" si="6"/>
        <v/>
      </c>
      <c r="L52" s="46" t="str">
        <f t="shared" si="7"/>
        <v/>
      </c>
      <c r="M52" s="44" t="str">
        <f t="shared" si="8"/>
        <v/>
      </c>
      <c r="N52" s="45" t="str">
        <f t="shared" si="9"/>
        <v/>
      </c>
      <c r="O52" s="46" t="str">
        <f t="shared" si="10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1"/>
        <v/>
      </c>
      <c r="H53" s="22" t="str">
        <f t="shared" si="12"/>
        <v/>
      </c>
      <c r="I53" s="22" t="str">
        <f t="shared" si="13"/>
        <v/>
      </c>
      <c r="J53" s="44" t="str">
        <f t="shared" si="5"/>
        <v/>
      </c>
      <c r="K53" s="45" t="str">
        <f t="shared" si="6"/>
        <v/>
      </c>
      <c r="L53" s="46" t="str">
        <f t="shared" si="7"/>
        <v/>
      </c>
      <c r="M53" s="44" t="str">
        <f t="shared" si="8"/>
        <v/>
      </c>
      <c r="N53" s="45" t="str">
        <f t="shared" si="9"/>
        <v/>
      </c>
      <c r="O53" s="46" t="str">
        <f t="shared" si="10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1"/>
        <v/>
      </c>
      <c r="H54" s="22" t="str">
        <f t="shared" si="12"/>
        <v/>
      </c>
      <c r="I54" s="22" t="str">
        <f t="shared" si="13"/>
        <v/>
      </c>
      <c r="J54" s="44" t="str">
        <f t="shared" si="5"/>
        <v/>
      </c>
      <c r="K54" s="45" t="str">
        <f t="shared" si="6"/>
        <v/>
      </c>
      <c r="L54" s="46" t="str">
        <f t="shared" si="7"/>
        <v/>
      </c>
      <c r="M54" s="44" t="str">
        <f t="shared" si="8"/>
        <v/>
      </c>
      <c r="N54" s="45" t="str">
        <f t="shared" si="9"/>
        <v/>
      </c>
      <c r="O54" s="46" t="str">
        <f t="shared" si="10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1"/>
        <v/>
      </c>
      <c r="H55" s="22" t="str">
        <f t="shared" si="12"/>
        <v/>
      </c>
      <c r="I55" s="22" t="str">
        <f t="shared" si="13"/>
        <v/>
      </c>
      <c r="J55" s="44" t="str">
        <f t="shared" si="5"/>
        <v/>
      </c>
      <c r="K55" s="45" t="str">
        <f t="shared" si="6"/>
        <v/>
      </c>
      <c r="L55" s="46" t="str">
        <f t="shared" si="7"/>
        <v/>
      </c>
      <c r="M55" s="44" t="str">
        <f t="shared" si="8"/>
        <v/>
      </c>
      <c r="N55" s="45" t="str">
        <f t="shared" si="9"/>
        <v/>
      </c>
      <c r="O55" s="46" t="str">
        <f t="shared" si="10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1"/>
        <v/>
      </c>
      <c r="H56" s="22" t="str">
        <f t="shared" si="12"/>
        <v/>
      </c>
      <c r="I56" s="22" t="str">
        <f t="shared" si="13"/>
        <v/>
      </c>
      <c r="J56" s="44" t="str">
        <f t="shared" si="5"/>
        <v/>
      </c>
      <c r="K56" s="45" t="str">
        <f t="shared" si="6"/>
        <v/>
      </c>
      <c r="L56" s="46" t="str">
        <f t="shared" si="7"/>
        <v/>
      </c>
      <c r="M56" s="44" t="str">
        <f t="shared" si="8"/>
        <v/>
      </c>
      <c r="N56" s="45" t="str">
        <f t="shared" si="9"/>
        <v/>
      </c>
      <c r="O56" s="46" t="str">
        <f t="shared" si="10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1"/>
        <v/>
      </c>
      <c r="H57" s="22" t="str">
        <f t="shared" si="12"/>
        <v/>
      </c>
      <c r="I57" s="22" t="str">
        <f t="shared" si="13"/>
        <v/>
      </c>
      <c r="J57" s="44" t="str">
        <f t="shared" si="5"/>
        <v/>
      </c>
      <c r="K57" s="45" t="str">
        <f t="shared" si="6"/>
        <v/>
      </c>
      <c r="L57" s="46" t="str">
        <f t="shared" si="7"/>
        <v/>
      </c>
      <c r="M57" s="44" t="str">
        <f t="shared" si="8"/>
        <v/>
      </c>
      <c r="N57" s="45" t="str">
        <f t="shared" si="9"/>
        <v/>
      </c>
      <c r="O57" s="46" t="str">
        <f t="shared" si="10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1"/>
        <v/>
      </c>
      <c r="H58" s="22" t="str">
        <f t="shared" si="12"/>
        <v/>
      </c>
      <c r="I58" s="22" t="str">
        <f t="shared" si="13"/>
        <v/>
      </c>
      <c r="J58" s="44" t="str">
        <f t="shared" si="5"/>
        <v/>
      </c>
      <c r="K58" s="45" t="str">
        <f t="shared" si="6"/>
        <v/>
      </c>
      <c r="L58" s="46" t="str">
        <f t="shared" si="7"/>
        <v/>
      </c>
      <c r="M58" s="44" t="str">
        <f t="shared" si="8"/>
        <v/>
      </c>
      <c r="N58" s="45" t="str">
        <f t="shared" si="9"/>
        <v/>
      </c>
      <c r="O58" s="46" t="str">
        <f t="shared" si="10"/>
        <v/>
      </c>
    </row>
    <row r="59" spans="1:15" ht="19.5" thickBot="1" x14ac:dyDescent="0.45">
      <c r="A59" s="9"/>
      <c r="B59" s="95" t="s">
        <v>5</v>
      </c>
      <c r="C59" s="96"/>
      <c r="D59" s="7">
        <f>COUNTIF(D9:D58,1.27)</f>
        <v>8</v>
      </c>
      <c r="E59" s="7">
        <f>COUNTIF(E9:E58,1.5)</f>
        <v>7</v>
      </c>
      <c r="F59" s="8">
        <f>COUNTIF(F9:F58,2)</f>
        <v>5</v>
      </c>
      <c r="G59" s="69">
        <f>M59+G8</f>
        <v>123091.68907081847</v>
      </c>
      <c r="H59" s="70">
        <f>N59+H8</f>
        <v>120476.11939146824</v>
      </c>
      <c r="I59" s="71">
        <f>O59+I8</f>
        <v>111470.44424207411</v>
      </c>
      <c r="J59" s="66" t="s">
        <v>30</v>
      </c>
      <c r="K59" s="67">
        <f>B58-B9</f>
        <v>-42019</v>
      </c>
      <c r="L59" s="68" t="s">
        <v>31</v>
      </c>
      <c r="M59" s="80">
        <f>SUM(M9:M58)</f>
        <v>23091.689070818462</v>
      </c>
      <c r="N59" s="81">
        <f>SUM(N9:N58)</f>
        <v>20476.11939146823</v>
      </c>
      <c r="O59" s="82">
        <f>SUM(O9:O58)</f>
        <v>11470.444242074107</v>
      </c>
    </row>
    <row r="60" spans="1:15" ht="19.5" thickBot="1" x14ac:dyDescent="0.45">
      <c r="A60" s="9"/>
      <c r="B60" s="89" t="s">
        <v>6</v>
      </c>
      <c r="C60" s="90"/>
      <c r="D60" s="7">
        <f>COUNTIF(D9:D58,-1)</f>
        <v>3</v>
      </c>
      <c r="E60" s="7">
        <f>COUNTIF(E9:E58,-1)</f>
        <v>4</v>
      </c>
      <c r="F60" s="8">
        <f>COUNTIF(F9:F58,-1)</f>
        <v>6</v>
      </c>
      <c r="G60" s="87" t="s">
        <v>29</v>
      </c>
      <c r="H60" s="88"/>
      <c r="I60" s="94"/>
      <c r="J60" s="87" t="s">
        <v>32</v>
      </c>
      <c r="K60" s="88"/>
      <c r="L60" s="94"/>
      <c r="M60" s="9"/>
      <c r="N60" s="3"/>
      <c r="O60" s="4"/>
    </row>
    <row r="61" spans="1:15" ht="19.5" thickBot="1" x14ac:dyDescent="0.45">
      <c r="A61" s="9"/>
      <c r="B61" s="89" t="s">
        <v>34</v>
      </c>
      <c r="C61" s="90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1.2309168907081847</v>
      </c>
      <c r="H61" s="76">
        <f>H59/H8</f>
        <v>1.2047611939146823</v>
      </c>
      <c r="I61" s="77">
        <f>I59/I8</f>
        <v>1.1147044424207411</v>
      </c>
      <c r="J61" s="64">
        <f>(G61-100%)*30/K59</f>
        <v>-1.6486605395762727E-4</v>
      </c>
      <c r="K61" s="64">
        <f>(H61-100%)*30/K59</f>
        <v>-1.4619186123992643E-4</v>
      </c>
      <c r="L61" s="65">
        <f>(I61-100%)*30/K59</f>
        <v>-8.1894696985226491E-5</v>
      </c>
      <c r="M61" s="10"/>
      <c r="N61" s="2"/>
      <c r="O61" s="11"/>
    </row>
    <row r="62" spans="1:15" ht="19.5" thickBot="1" x14ac:dyDescent="0.45">
      <c r="A62" s="3"/>
      <c r="B62" s="87" t="s">
        <v>4</v>
      </c>
      <c r="C62" s="88"/>
      <c r="D62" s="78">
        <f>D59/(D59+D60+D61)</f>
        <v>0.72727272727272729</v>
      </c>
      <c r="E62" s="73">
        <f>E59/(E59+E60+E61)</f>
        <v>0.63636363636363635</v>
      </c>
      <c r="F62" s="74">
        <f>F59/(F59+F60+F61)</f>
        <v>0.45454545454545453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3"/>
  <sheetViews>
    <sheetView zoomScale="85" zoomScaleNormal="85" workbookViewId="0">
      <selection activeCell="A23" sqref="A23"/>
    </sheetView>
  </sheetViews>
  <sheetFormatPr defaultColWidth="8.125" defaultRowHeight="14.25" x14ac:dyDescent="0.4"/>
  <cols>
    <col min="1" max="1" width="12.375" style="84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84" t="s">
        <v>39</v>
      </c>
    </row>
    <row r="2" spans="1:1" x14ac:dyDescent="0.4">
      <c r="A2" s="84" t="s">
        <v>38</v>
      </c>
    </row>
    <row r="3" spans="1:1" x14ac:dyDescent="0.4">
      <c r="A3" s="85">
        <v>42019</v>
      </c>
    </row>
    <row r="36" spans="1:1" x14ac:dyDescent="0.4">
      <c r="A36" s="84" t="s">
        <v>40</v>
      </c>
    </row>
    <row r="37" spans="1:1" x14ac:dyDescent="0.4">
      <c r="A37" s="85">
        <v>42160</v>
      </c>
    </row>
    <row r="70" spans="1:1" x14ac:dyDescent="0.4">
      <c r="A70" s="84" t="s">
        <v>41</v>
      </c>
    </row>
    <row r="71" spans="1:1" x14ac:dyDescent="0.4">
      <c r="A71" s="85">
        <v>42185</v>
      </c>
    </row>
    <row r="104" spans="1:1" x14ac:dyDescent="0.4">
      <c r="A104" s="102" t="s">
        <v>42</v>
      </c>
    </row>
    <row r="105" spans="1:1" x14ac:dyDescent="0.4">
      <c r="A105" s="103">
        <v>42383</v>
      </c>
    </row>
    <row r="138" spans="1:1" x14ac:dyDescent="0.4">
      <c r="A138" s="84" t="s">
        <v>43</v>
      </c>
    </row>
    <row r="139" spans="1:1" x14ac:dyDescent="0.4">
      <c r="A139" s="85">
        <v>42684</v>
      </c>
    </row>
    <row r="172" spans="1:1" x14ac:dyDescent="0.4">
      <c r="A172" s="102" t="s">
        <v>44</v>
      </c>
    </row>
    <row r="173" spans="1:1" x14ac:dyDescent="0.4">
      <c r="A173" s="103">
        <v>42885</v>
      </c>
    </row>
    <row r="206" spans="1:1" x14ac:dyDescent="0.4">
      <c r="A206" s="102" t="s">
        <v>45</v>
      </c>
    </row>
    <row r="207" spans="1:1" x14ac:dyDescent="0.4">
      <c r="A207" s="103">
        <v>43014</v>
      </c>
    </row>
    <row r="240" spans="1:1" x14ac:dyDescent="0.4">
      <c r="A240" s="102" t="s">
        <v>46</v>
      </c>
    </row>
    <row r="241" spans="1:1" x14ac:dyDescent="0.4">
      <c r="A241" s="103">
        <v>43286</v>
      </c>
    </row>
    <row r="274" spans="1:1" x14ac:dyDescent="0.4">
      <c r="A274" s="84" t="s">
        <v>47</v>
      </c>
    </row>
    <row r="275" spans="1:1" x14ac:dyDescent="0.4">
      <c r="A275" s="85">
        <v>43616</v>
      </c>
    </row>
    <row r="308" spans="1:1" x14ac:dyDescent="0.4">
      <c r="A308" s="102" t="s">
        <v>48</v>
      </c>
    </row>
    <row r="309" spans="1:1" x14ac:dyDescent="0.4">
      <c r="A309" s="103">
        <v>43984</v>
      </c>
    </row>
    <row r="342" spans="1:1" x14ac:dyDescent="0.4">
      <c r="A342" s="84" t="s">
        <v>49</v>
      </c>
    </row>
    <row r="343" spans="1:1" x14ac:dyDescent="0.4">
      <c r="A343" s="85">
        <v>44213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7"/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">
      <c r="A9" s="98"/>
      <c r="B9" s="98"/>
      <c r="C9" s="98"/>
      <c r="D9" s="98"/>
      <c r="E9" s="98"/>
      <c r="F9" s="98"/>
      <c r="G9" s="98"/>
      <c r="H9" s="98"/>
      <c r="I9" s="98"/>
      <c r="J9" s="98"/>
    </row>
    <row r="11" spans="1:10" x14ac:dyDescent="0.4">
      <c r="A11" s="52" t="s">
        <v>26</v>
      </c>
    </row>
    <row r="12" spans="1:10" x14ac:dyDescent="0.4">
      <c r="A12" s="99" t="s">
        <v>50</v>
      </c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 x14ac:dyDescent="0.4">
      <c r="A13" s="100"/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x14ac:dyDescent="0.4">
      <c r="A14" s="100"/>
      <c r="B14" s="100"/>
      <c r="C14" s="100"/>
      <c r="D14" s="100"/>
      <c r="E14" s="100"/>
      <c r="F14" s="100"/>
      <c r="G14" s="100"/>
      <c r="H14" s="100"/>
      <c r="I14" s="100"/>
      <c r="J14" s="100"/>
    </row>
    <row r="15" spans="1:10" x14ac:dyDescent="0.4">
      <c r="A15" s="100"/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0" x14ac:dyDescent="0.4">
      <c r="A16" s="100"/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x14ac:dyDescent="0.4">
      <c r="A17" s="100"/>
      <c r="B17" s="100"/>
      <c r="C17" s="100"/>
      <c r="D17" s="100"/>
      <c r="E17" s="100"/>
      <c r="F17" s="100"/>
      <c r="G17" s="100"/>
      <c r="H17" s="100"/>
      <c r="I17" s="100"/>
      <c r="J17" s="100"/>
    </row>
    <row r="18" spans="1:10" x14ac:dyDescent="0.4">
      <c r="A18" s="100"/>
      <c r="B18" s="100"/>
      <c r="C18" s="100"/>
      <c r="D18" s="100"/>
      <c r="E18" s="100"/>
      <c r="F18" s="100"/>
      <c r="G18" s="100"/>
      <c r="H18" s="100"/>
      <c r="I18" s="100"/>
      <c r="J18" s="100"/>
    </row>
    <row r="19" spans="1:10" x14ac:dyDescent="0.4">
      <c r="A19" s="100"/>
      <c r="B19" s="100"/>
      <c r="C19" s="100"/>
      <c r="D19" s="100"/>
      <c r="E19" s="100"/>
      <c r="F19" s="100"/>
      <c r="G19" s="100"/>
      <c r="H19" s="100"/>
      <c r="I19" s="100"/>
      <c r="J19" s="100"/>
    </row>
    <row r="21" spans="1:10" x14ac:dyDescent="0.4">
      <c r="A21" s="52" t="s">
        <v>27</v>
      </c>
    </row>
    <row r="22" spans="1:10" x14ac:dyDescent="0.4">
      <c r="A22" s="99"/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">
      <c r="A29" s="99"/>
      <c r="B29" s="99"/>
      <c r="C29" s="99"/>
      <c r="D29" s="99"/>
      <c r="E29" s="99"/>
      <c r="F29" s="99"/>
      <c r="G29" s="99"/>
      <c r="H29" s="99"/>
      <c r="I29" s="99"/>
      <c r="J29" s="9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C7" sqref="C7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37</v>
      </c>
      <c r="C4" s="37"/>
      <c r="D4" s="38">
        <v>44316</v>
      </c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検証シートUSDJPY1D</vt:lpstr>
      <vt:lpstr>PB画像1D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伊東 一哉</cp:lastModifiedBy>
  <dcterms:created xsi:type="dcterms:W3CDTF">2020-09-18T03:10:57Z</dcterms:created>
  <dcterms:modified xsi:type="dcterms:W3CDTF">2021-05-02T07:52:36Z</dcterms:modified>
</cp:coreProperties>
</file>