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87e9837b1c5e1d/デスクトップ/検証/"/>
    </mc:Choice>
  </mc:AlternateContent>
  <xr:revisionPtr revIDLastSave="62" documentId="8_{9475082F-1527-49F4-8C18-46A8454AD612}" xr6:coauthVersionLast="46" xr6:coauthVersionMax="46" xr10:uidLastSave="{E80FDCA9-9DBB-48E7-A187-2E0E8B8A0236}"/>
  <bookViews>
    <workbookView xWindow="4125" yWindow="0" windowWidth="13215" windowHeight="10065" activeTab="2" xr2:uid="{00000000-000D-0000-FFFF-FFFF00000000}"/>
  </bookViews>
  <sheets>
    <sheet name="検証シート" sheetId="1" r:id="rId1"/>
    <sheet name="画像" sheetId="12" r:id="rId2"/>
    <sheet name="気付き" sheetId="13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R16" i="1"/>
  <c r="S16" i="1"/>
  <c r="N16" i="1"/>
  <c r="O16" i="1"/>
  <c r="P16" i="1"/>
  <c r="N10" i="1"/>
  <c r="O10" i="1"/>
  <c r="R10" i="1" s="1"/>
  <c r="L10" i="1" s="1"/>
  <c r="O11" i="1" s="1"/>
  <c r="P10" i="1"/>
  <c r="S10" i="1" s="1"/>
  <c r="M10" i="1" s="1"/>
  <c r="P11" i="1" s="1"/>
  <c r="Q10" i="1"/>
  <c r="K10" i="1" s="1"/>
  <c r="N11" i="1" s="1"/>
  <c r="Q11" i="1"/>
  <c r="K11" i="1" s="1"/>
  <c r="N12" i="1" s="1"/>
  <c r="R11" i="1"/>
  <c r="L11" i="1" s="1"/>
  <c r="O12" i="1" s="1"/>
  <c r="S11" i="1"/>
  <c r="P12" i="1"/>
  <c r="Q12" i="1"/>
  <c r="R12" i="1"/>
  <c r="L12" i="1" s="1"/>
  <c r="O13" i="1" s="1"/>
  <c r="S12" i="1"/>
  <c r="M12" i="1" s="1"/>
  <c r="P13" i="1" s="1"/>
  <c r="Q13" i="1"/>
  <c r="R13" i="1"/>
  <c r="L13" i="1" s="1"/>
  <c r="S13" i="1"/>
  <c r="Q15" i="1"/>
  <c r="R15" i="1"/>
  <c r="S15" i="1"/>
  <c r="M15" i="1" s="1"/>
  <c r="M16" i="1" s="1"/>
  <c r="P17" i="1" s="1"/>
  <c r="S17" i="1" s="1"/>
  <c r="M11" i="1"/>
  <c r="M13" i="1"/>
  <c r="P14" i="1" s="1"/>
  <c r="S14" i="1" s="1"/>
  <c r="L15" i="1"/>
  <c r="L16" i="1"/>
  <c r="O17" i="1" s="1"/>
  <c r="R17" i="1" s="1"/>
  <c r="K12" i="1"/>
  <c r="N13" i="1" s="1"/>
  <c r="K13" i="1"/>
  <c r="N14" i="1" s="1"/>
  <c r="Q14" i="1" s="1"/>
  <c r="K14" i="1" s="1"/>
  <c r="N15" i="1" s="1"/>
  <c r="K15" i="1"/>
  <c r="K16" i="1" s="1"/>
  <c r="N17" i="1" s="1"/>
  <c r="Q17" i="1" s="1"/>
  <c r="K17" i="1" s="1"/>
  <c r="N18" i="1" l="1"/>
  <c r="Q18" i="1" s="1"/>
  <c r="K18" i="1" s="1"/>
  <c r="L17" i="1"/>
  <c r="M17" i="1"/>
  <c r="O14" i="1"/>
  <c r="R14" i="1" s="1"/>
  <c r="L14" i="1"/>
  <c r="O15" i="1" s="1"/>
  <c r="M14" i="1"/>
  <c r="P15" i="1" s="1"/>
  <c r="J59" i="1"/>
  <c r="H59" i="1"/>
  <c r="O18" i="1" l="1"/>
  <c r="R18" i="1" s="1"/>
  <c r="L18" i="1" s="1"/>
  <c r="P18" i="1"/>
  <c r="S18" i="1" s="1"/>
  <c r="M18" i="1" s="1"/>
  <c r="H61" i="1"/>
  <c r="I61" i="1"/>
  <c r="J61" i="1"/>
  <c r="O59" i="1"/>
  <c r="I59" i="1"/>
  <c r="M8" i="1" l="1"/>
  <c r="L8" i="1"/>
  <c r="K8" i="1"/>
  <c r="J60" i="1"/>
  <c r="J62" i="1" s="1"/>
  <c r="I60" i="1"/>
  <c r="I62" i="1" s="1"/>
  <c r="H60" i="1"/>
  <c r="H62" i="1" s="1"/>
  <c r="O9" i="1" l="1"/>
  <c r="R9" i="1" s="1"/>
  <c r="L9" i="1" s="1"/>
  <c r="P9" i="1"/>
  <c r="S9" i="1" s="1"/>
  <c r="M9" i="1" s="1"/>
  <c r="N9" i="1"/>
  <c r="Q9" i="1" s="1"/>
  <c r="K9" i="1" s="1"/>
  <c r="O19" i="1" l="1"/>
  <c r="R19" i="1" s="1"/>
  <c r="L19" i="1" s="1"/>
  <c r="N19" i="1"/>
  <c r="Q19" i="1" s="1"/>
  <c r="K19" i="1" s="1"/>
  <c r="P19" i="1"/>
  <c r="S19" i="1" s="1"/>
  <c r="M19" i="1" s="1"/>
  <c r="P20" i="1" l="1"/>
  <c r="S20" i="1" s="1"/>
  <c r="M20" i="1" s="1"/>
  <c r="N20" i="1"/>
  <c r="Q20" i="1" s="1"/>
  <c r="K20" i="1" s="1"/>
  <c r="O20" i="1"/>
  <c r="R20" i="1" s="1"/>
  <c r="L20" i="1" s="1"/>
  <c r="O21" i="1" l="1"/>
  <c r="R21" i="1" s="1"/>
  <c r="L21" i="1" s="1"/>
  <c r="N21" i="1"/>
  <c r="Q21" i="1" s="1"/>
  <c r="K21" i="1" s="1"/>
  <c r="P21" i="1"/>
  <c r="S21" i="1" s="1"/>
  <c r="M21" i="1" s="1"/>
  <c r="S22" i="1" l="1"/>
  <c r="M22" i="1" s="1"/>
  <c r="R22" i="1"/>
  <c r="L22" i="1" s="1"/>
  <c r="Q22" i="1"/>
  <c r="K22" i="1" s="1"/>
  <c r="N23" i="1" l="1"/>
  <c r="Q23" i="1" s="1"/>
  <c r="K23" i="1" s="1"/>
  <c r="O23" i="1"/>
  <c r="R23" i="1" s="1"/>
  <c r="L23" i="1" s="1"/>
  <c r="P23" i="1"/>
  <c r="S23" i="1" s="1"/>
  <c r="M23" i="1" s="1"/>
  <c r="P24" i="1" l="1"/>
  <c r="S24" i="1" s="1"/>
  <c r="M24" i="1" s="1"/>
  <c r="P25" i="1" s="1"/>
  <c r="S25" i="1" s="1"/>
  <c r="M25" i="1" s="1"/>
  <c r="P26" i="1" s="1"/>
  <c r="S26" i="1" s="1"/>
  <c r="M26" i="1" s="1"/>
  <c r="P27" i="1" s="1"/>
  <c r="S27" i="1" s="1"/>
  <c r="M27" i="1" s="1"/>
  <c r="P28" i="1" s="1"/>
  <c r="S28" i="1" s="1"/>
  <c r="M28" i="1" s="1"/>
  <c r="P29" i="1" s="1"/>
  <c r="S29" i="1" s="1"/>
  <c r="M29" i="1" s="1"/>
  <c r="P30" i="1" s="1"/>
  <c r="S30" i="1" s="1"/>
  <c r="M30" i="1" s="1"/>
  <c r="P31" i="1" s="1"/>
  <c r="S31" i="1" s="1"/>
  <c r="M31" i="1" s="1"/>
  <c r="P32" i="1" s="1"/>
  <c r="S32" i="1" s="1"/>
  <c r="M32" i="1" s="1"/>
  <c r="P33" i="1" s="1"/>
  <c r="S33" i="1" s="1"/>
  <c r="M33" i="1" s="1"/>
  <c r="P34" i="1" s="1"/>
  <c r="S34" i="1" s="1"/>
  <c r="M34" i="1" s="1"/>
  <c r="P35" i="1" s="1"/>
  <c r="S35" i="1" s="1"/>
  <c r="M35" i="1" s="1"/>
  <c r="P36" i="1" s="1"/>
  <c r="S36" i="1" s="1"/>
  <c r="M36" i="1" s="1"/>
  <c r="P37" i="1" s="1"/>
  <c r="S37" i="1" s="1"/>
  <c r="M37" i="1" s="1"/>
  <c r="P38" i="1" s="1"/>
  <c r="S38" i="1" s="1"/>
  <c r="M38" i="1" s="1"/>
  <c r="P39" i="1" s="1"/>
  <c r="S39" i="1" s="1"/>
  <c r="M39" i="1" s="1"/>
  <c r="P40" i="1" s="1"/>
  <c r="S40" i="1" s="1"/>
  <c r="M40" i="1" s="1"/>
  <c r="O24" i="1"/>
  <c r="R24" i="1" s="1"/>
  <c r="L24" i="1" s="1"/>
  <c r="O25" i="1" s="1"/>
  <c r="R25" i="1" s="1"/>
  <c r="L25" i="1" s="1"/>
  <c r="O26" i="1" s="1"/>
  <c r="R26" i="1" s="1"/>
  <c r="L26" i="1" s="1"/>
  <c r="O27" i="1" s="1"/>
  <c r="R27" i="1" s="1"/>
  <c r="L27" i="1" s="1"/>
  <c r="O28" i="1" s="1"/>
  <c r="R28" i="1" s="1"/>
  <c r="L28" i="1" s="1"/>
  <c r="O29" i="1" s="1"/>
  <c r="R29" i="1" s="1"/>
  <c r="L29" i="1" s="1"/>
  <c r="O30" i="1" s="1"/>
  <c r="R30" i="1" s="1"/>
  <c r="L30" i="1" s="1"/>
  <c r="O31" i="1" s="1"/>
  <c r="R31" i="1" s="1"/>
  <c r="L31" i="1" s="1"/>
  <c r="O32" i="1" s="1"/>
  <c r="R32" i="1" s="1"/>
  <c r="L32" i="1" s="1"/>
  <c r="O33" i="1" s="1"/>
  <c r="R33" i="1" s="1"/>
  <c r="L33" i="1" s="1"/>
  <c r="O34" i="1" s="1"/>
  <c r="R34" i="1" s="1"/>
  <c r="L34" i="1" s="1"/>
  <c r="O35" i="1" s="1"/>
  <c r="R35" i="1" s="1"/>
  <c r="L35" i="1" s="1"/>
  <c r="O36" i="1" s="1"/>
  <c r="R36" i="1" s="1"/>
  <c r="L36" i="1" s="1"/>
  <c r="O37" i="1" s="1"/>
  <c r="R37" i="1" s="1"/>
  <c r="L37" i="1" s="1"/>
  <c r="O38" i="1" s="1"/>
  <c r="R38" i="1" s="1"/>
  <c r="L38" i="1" s="1"/>
  <c r="O39" i="1" s="1"/>
  <c r="R39" i="1" s="1"/>
  <c r="L39" i="1" s="1"/>
  <c r="N24" i="1"/>
  <c r="Q24" i="1" s="1"/>
  <c r="K24" i="1" l="1"/>
  <c r="N25" i="1" s="1"/>
  <c r="Q25" i="1" s="1"/>
  <c r="O40" i="1"/>
  <c r="R40" i="1" s="1"/>
  <c r="L40" i="1" s="1"/>
  <c r="P41" i="1"/>
  <c r="S41" i="1" s="1"/>
  <c r="M41" i="1" s="1"/>
  <c r="K25" i="1" l="1"/>
  <c r="N26" i="1" s="1"/>
  <c r="Q26" i="1" s="1"/>
  <c r="P42" i="1"/>
  <c r="S42" i="1" s="1"/>
  <c r="M42" i="1" s="1"/>
  <c r="P43" i="1" s="1"/>
  <c r="S43" i="1" s="1"/>
  <c r="M43" i="1" s="1"/>
  <c r="P44" i="1" s="1"/>
  <c r="S44" i="1" s="1"/>
  <c r="M44" i="1" s="1"/>
  <c r="O41" i="1"/>
  <c r="R41" i="1" s="1"/>
  <c r="L41" i="1" s="1"/>
  <c r="K26" i="1" l="1"/>
  <c r="N27" i="1" s="1"/>
  <c r="Q27" i="1" s="1"/>
  <c r="K27" i="1" s="1"/>
  <c r="N28" i="1" s="1"/>
  <c r="Q28" i="1" s="1"/>
  <c r="K28" i="1" s="1"/>
  <c r="N29" i="1" s="1"/>
  <c r="Q29" i="1" s="1"/>
  <c r="K29" i="1" s="1"/>
  <c r="N30" i="1" s="1"/>
  <c r="Q30" i="1" s="1"/>
  <c r="K30" i="1" s="1"/>
  <c r="N31" i="1" s="1"/>
  <c r="Q31" i="1" s="1"/>
  <c r="K31" i="1" s="1"/>
  <c r="N32" i="1" s="1"/>
  <c r="Q32" i="1" s="1"/>
  <c r="K32" i="1" s="1"/>
  <c r="N33" i="1" s="1"/>
  <c r="Q33" i="1" s="1"/>
  <c r="K33" i="1" s="1"/>
  <c r="N34" i="1" s="1"/>
  <c r="Q34" i="1" s="1"/>
  <c r="K34" i="1" s="1"/>
  <c r="N35" i="1" s="1"/>
  <c r="Q35" i="1" s="1"/>
  <c r="K35" i="1" s="1"/>
  <c r="N36" i="1" s="1"/>
  <c r="Q36" i="1" s="1"/>
  <c r="K36" i="1" s="1"/>
  <c r="N37" i="1" s="1"/>
  <c r="Q37" i="1" s="1"/>
  <c r="K37" i="1" s="1"/>
  <c r="N38" i="1" s="1"/>
  <c r="Q38" i="1" s="1"/>
  <c r="K38" i="1" s="1"/>
  <c r="N39" i="1" s="1"/>
  <c r="Q39" i="1" s="1"/>
  <c r="K39" i="1" s="1"/>
  <c r="N40" i="1" s="1"/>
  <c r="Q40" i="1" s="1"/>
  <c r="K40" i="1" s="1"/>
  <c r="N41" i="1" s="1"/>
  <c r="Q41" i="1" s="1"/>
  <c r="K41" i="1" s="1"/>
  <c r="N42" i="1" s="1"/>
  <c r="Q42" i="1" s="1"/>
  <c r="K42" i="1" s="1"/>
  <c r="O42" i="1"/>
  <c r="R42" i="1" s="1"/>
  <c r="L42" i="1" s="1"/>
  <c r="O43" i="1" s="1"/>
  <c r="R43" i="1" s="1"/>
  <c r="L43" i="1" s="1"/>
  <c r="P45" i="1"/>
  <c r="S45" i="1" s="1"/>
  <c r="M45" i="1" s="1"/>
  <c r="N43" i="1" l="1"/>
  <c r="Q43" i="1" s="1"/>
  <c r="K43" i="1" s="1"/>
  <c r="O44" i="1"/>
  <c r="R44" i="1" s="1"/>
  <c r="L44" i="1" s="1"/>
  <c r="O45" i="1" s="1"/>
  <c r="R45" i="1" s="1"/>
  <c r="L45" i="1" s="1"/>
  <c r="P46" i="1"/>
  <c r="S46" i="1" s="1"/>
  <c r="M46" i="1" s="1"/>
  <c r="N44" i="1" l="1"/>
  <c r="Q44" i="1" s="1"/>
  <c r="K44" i="1" s="1"/>
  <c r="O46" i="1"/>
  <c r="R46" i="1" s="1"/>
  <c r="L46" i="1" s="1"/>
  <c r="O47" i="1" s="1"/>
  <c r="R47" i="1" s="1"/>
  <c r="L47" i="1" s="1"/>
  <c r="P47" i="1"/>
  <c r="S47" i="1" s="1"/>
  <c r="M47" i="1" s="1"/>
  <c r="N45" i="1" l="1"/>
  <c r="Q45" i="1" s="1"/>
  <c r="K45" i="1" s="1"/>
  <c r="O48" i="1"/>
  <c r="R48" i="1" s="1"/>
  <c r="L48" i="1" s="1"/>
  <c r="P48" i="1"/>
  <c r="S48" i="1" s="1"/>
  <c r="M48" i="1" s="1"/>
  <c r="N46" i="1" l="1"/>
  <c r="Q46" i="1" s="1"/>
  <c r="K46" i="1" s="1"/>
  <c r="O49" i="1"/>
  <c r="R49" i="1" s="1"/>
  <c r="L49" i="1" s="1"/>
  <c r="P49" i="1"/>
  <c r="S49" i="1" s="1"/>
  <c r="M49" i="1" s="1"/>
  <c r="N47" i="1" l="1"/>
  <c r="Q47" i="1" s="1"/>
  <c r="K47" i="1" s="1"/>
  <c r="O50" i="1"/>
  <c r="R50" i="1" s="1"/>
  <c r="L50" i="1" s="1"/>
  <c r="P50" i="1"/>
  <c r="S50" i="1" s="1"/>
  <c r="M50" i="1" s="1"/>
  <c r="N48" i="1" l="1"/>
  <c r="Q48" i="1" s="1"/>
  <c r="K48" i="1" s="1"/>
  <c r="O51" i="1"/>
  <c r="R51" i="1" s="1"/>
  <c r="L51" i="1" s="1"/>
  <c r="P51" i="1"/>
  <c r="S51" i="1" s="1"/>
  <c r="M51" i="1" s="1"/>
  <c r="N49" i="1" l="1"/>
  <c r="Q49" i="1" s="1"/>
  <c r="K49" i="1" s="1"/>
  <c r="O52" i="1"/>
  <c r="R52" i="1" s="1"/>
  <c r="L52" i="1" s="1"/>
  <c r="P52" i="1"/>
  <c r="S52" i="1" s="1"/>
  <c r="M52" i="1" s="1"/>
  <c r="N50" i="1" l="1"/>
  <c r="Q50" i="1" s="1"/>
  <c r="K50" i="1" s="1"/>
  <c r="O53" i="1"/>
  <c r="R53" i="1" s="1"/>
  <c r="L53" i="1" s="1"/>
  <c r="P53" i="1"/>
  <c r="S53" i="1" s="1"/>
  <c r="M53" i="1" s="1"/>
  <c r="N51" i="1" l="1"/>
  <c r="Q51" i="1" s="1"/>
  <c r="K51" i="1" s="1"/>
  <c r="O54" i="1"/>
  <c r="R54" i="1" s="1"/>
  <c r="L54" i="1" s="1"/>
  <c r="P54" i="1"/>
  <c r="S54" i="1" s="1"/>
  <c r="M54" i="1" s="1"/>
  <c r="N52" i="1" l="1"/>
  <c r="Q52" i="1" s="1"/>
  <c r="K52" i="1" s="1"/>
  <c r="O55" i="1"/>
  <c r="R55" i="1" s="1"/>
  <c r="L55" i="1" s="1"/>
  <c r="P55" i="1"/>
  <c r="S55" i="1" s="1"/>
  <c r="M55" i="1" s="1"/>
  <c r="N53" i="1" l="1"/>
  <c r="Q53" i="1" s="1"/>
  <c r="K53" i="1" s="1"/>
  <c r="O56" i="1"/>
  <c r="R56" i="1" s="1"/>
  <c r="L56" i="1" s="1"/>
  <c r="P56" i="1"/>
  <c r="S56" i="1" s="1"/>
  <c r="M56" i="1" s="1"/>
  <c r="N54" i="1" l="1"/>
  <c r="Q54" i="1" s="1"/>
  <c r="K54" i="1" s="1"/>
  <c r="O57" i="1"/>
  <c r="R57" i="1" s="1"/>
  <c r="L57" i="1" s="1"/>
  <c r="P57" i="1"/>
  <c r="S57" i="1" s="1"/>
  <c r="M57" i="1" s="1"/>
  <c r="N55" i="1" l="1"/>
  <c r="Q55" i="1" s="1"/>
  <c r="K55" i="1" s="1"/>
  <c r="O58" i="1"/>
  <c r="R58" i="1" s="1"/>
  <c r="L58" i="1" s="1"/>
  <c r="L59" i="1" s="1"/>
  <c r="L61" i="1" s="1"/>
  <c r="O61" i="1" s="1"/>
  <c r="P58" i="1"/>
  <c r="S58" i="1" s="1"/>
  <c r="M58" i="1" s="1"/>
  <c r="M59" i="1" s="1"/>
  <c r="M61" i="1" s="1"/>
  <c r="P61" i="1" s="1"/>
  <c r="N56" i="1" l="1"/>
  <c r="Q56" i="1" s="1"/>
  <c r="K56" i="1" s="1"/>
  <c r="N57" i="1" l="1"/>
  <c r="Q57" i="1" s="1"/>
  <c r="K57" i="1" s="1"/>
  <c r="N58" i="1" l="1"/>
  <c r="Q58" i="1" s="1"/>
  <c r="K58" i="1" s="1"/>
  <c r="K59" i="1" s="1"/>
  <c r="K61" i="1" s="1"/>
  <c r="N61" i="1" s="1"/>
</calcChain>
</file>

<file path=xl/sharedStrings.xml><?xml version="1.0" encoding="utf-8"?>
<sst xmlns="http://schemas.openxmlformats.org/spreadsheetml/2006/main" count="71" uniqueCount="50">
  <si>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</si>
  <si>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</si>
  <si>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</si>
  <si>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</si>
  <si>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</si>
  <si>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</si>
  <si>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</si>
  <si>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</si>
  <si>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</si>
  <si>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</si>
  <si>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</si>
  <si>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</si>
  <si>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</si>
  <si>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</si>
  <si>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</si>
  <si>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</si>
  <si>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</si>
  <si>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</si>
  <si>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</si>
  <si>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</si>
  <si>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</si>
  <si>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</si>
  <si>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</si>
  <si>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</si>
  <si>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</si>
  <si>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</si>
  <si>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</si>
  <si>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1H足</t>
    <rPh sb="2" eb="3">
      <t>アシ</t>
    </rPh>
    <phoneticPr fontId="1"/>
  </si>
  <si>
    <t>USD/JPY</t>
    <phoneticPr fontId="5"/>
  </si>
  <si>
    <t>買い／売り</t>
    <rPh sb="0" eb="1">
      <t>カ</t>
    </rPh>
    <rPh sb="3" eb="4">
      <t>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</si>
  <si>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(利確:1.27、1.5、2, 損切:-1)</t>
    </r>
    <rPh sb="0" eb="2">
      <t>ケッサイ</t>
    </rPh>
    <rPh sb="3" eb="4">
      <t>リ</t>
    </rPh>
    <rPh sb="4" eb="5">
      <t>カク</t>
    </rPh>
    <rPh sb="18" eb="20">
      <t>ソンギリ</t>
    </rPh>
    <phoneticPr fontId="1"/>
  </si>
  <si>
    <t>エントリー</t>
    <phoneticPr fontId="1"/>
  </si>
  <si>
    <t>レート</t>
    <phoneticPr fontId="1"/>
  </si>
  <si>
    <t>買</t>
  </si>
  <si>
    <t>フィボナッチターゲット1.27, 1.5, 2.0で決済</t>
    <phoneticPr fontId="1"/>
  </si>
  <si>
    <t>pips</t>
    <phoneticPr fontId="1"/>
  </si>
  <si>
    <t>円</t>
    <rPh sb="0" eb="1">
      <t>エン</t>
    </rPh>
    <phoneticPr fontId="1"/>
  </si>
  <si>
    <t>30分足</t>
    <rPh sb="2" eb="3">
      <t>フン</t>
    </rPh>
    <rPh sb="3" eb="4">
      <t>アシ</t>
    </rPh>
    <phoneticPr fontId="5"/>
  </si>
  <si>
    <t>PB</t>
  </si>
  <si>
    <t>EUR/USD</t>
  </si>
  <si>
    <t>PB</t>
    <phoneticPr fontId="5"/>
  </si>
  <si>
    <t>売</t>
  </si>
  <si>
    <t>年</t>
    <rPh sb="0" eb="1">
      <t>ネン</t>
    </rPh>
    <phoneticPr fontId="1"/>
  </si>
  <si>
    <t>EUR/USD</t>
    <phoneticPr fontId="1"/>
  </si>
  <si>
    <t>時間</t>
    <rPh sb="0" eb="2">
      <t>ジカン</t>
    </rPh>
    <phoneticPr fontId="1"/>
  </si>
  <si>
    <t>2021．5.23</t>
    <phoneticPr fontId="1"/>
  </si>
  <si>
    <t>理解が出来なかったPBですが、卒業前に再チャレンジをしました。</t>
    <rPh sb="0" eb="2">
      <t>リカイ</t>
    </rPh>
    <rPh sb="3" eb="5">
      <t>デキ</t>
    </rPh>
    <rPh sb="15" eb="17">
      <t>ソツギョウ</t>
    </rPh>
    <rPh sb="17" eb="18">
      <t>マエ</t>
    </rPh>
    <rPh sb="19" eb="20">
      <t>サイ</t>
    </rPh>
    <phoneticPr fontId="1"/>
  </si>
  <si>
    <t>不思議と、どのPBを使えばいいのか理解できるようになりました。</t>
    <rPh sb="0" eb="3">
      <t>フシギ</t>
    </rPh>
    <rPh sb="10" eb="11">
      <t>ツカ</t>
    </rPh>
    <rPh sb="17" eb="19">
      <t>リカイ</t>
    </rPh>
    <phoneticPr fontId="1"/>
  </si>
  <si>
    <t>すごく良い勝率です。</t>
    <rPh sb="3" eb="4">
      <t>ヨ</t>
    </rPh>
    <rPh sb="5" eb="7">
      <t>ショウリツ</t>
    </rPh>
    <phoneticPr fontId="1"/>
  </si>
  <si>
    <t>実際にトレードが出来る時間を探ろうと思います。</t>
    <rPh sb="0" eb="2">
      <t>ジッサイ</t>
    </rPh>
    <rPh sb="8" eb="10">
      <t>デキ</t>
    </rPh>
    <rPh sb="11" eb="13">
      <t>ジカン</t>
    </rPh>
    <rPh sb="14" eb="15">
      <t>サグ</t>
    </rPh>
    <rPh sb="18" eb="19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</si>
</sst>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/d;@"/>
    <numFmt numFmtId="177" formatCode="#,##0_);[Red]\(#,##0\)"/>
    <numFmt numFmtId="178" formatCode="#,##0_ "/>
    <numFmt numFmtId="179" formatCode="0.0%"/>
    <numFmt numFmtId="180" formatCode="m/d;@"/>
    <numFmt numFmtId="181" formatCode="h:mm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179" fontId="2" fillId="0" borderId="8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9" xfId="0" applyNumberFormat="1" applyFont="1" applyBorder="1">
      <alignment vertical="center"/>
    </xf>
    <xf numFmtId="9" fontId="2" fillId="0" borderId="10" xfId="0" applyNumberFormat="1" applyFont="1" applyBorder="1">
      <alignment vertical="center"/>
    </xf>
    <xf numFmtId="9" fontId="2" fillId="0" borderId="8" xfId="3" applyFont="1" applyBorder="1">
      <alignment vertical="center"/>
    </xf>
    <xf numFmtId="9" fontId="2" fillId="0" borderId="9" xfId="3" applyFont="1" applyBorder="1">
      <alignment vertical="center"/>
    </xf>
    <xf numFmtId="9" fontId="2" fillId="0" borderId="10" xfId="3" applyFont="1" applyBorder="1">
      <alignment vertical="center"/>
    </xf>
    <xf numFmtId="9" fontId="2" fillId="0" borderId="8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3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38" fontId="12" fillId="0" borderId="3" xfId="1" applyFont="1" applyFill="1" applyBorder="1">
      <alignment vertical="center"/>
    </xf>
    <xf numFmtId="0" fontId="1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17" xfId="0" applyFont="1" applyBorder="1">
      <alignment vertical="center"/>
    </xf>
    <xf numFmtId="56" fontId="0" fillId="0" borderId="17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177" fontId="3" fillId="0" borderId="18" xfId="0" applyNumberFormat="1" applyFon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0" fontId="0" fillId="0" borderId="18" xfId="0" applyBorder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18" xfId="0" applyNumberFormat="1" applyFont="1" applyBorder="1">
      <alignment vertical="center"/>
    </xf>
    <xf numFmtId="0" fontId="11" fillId="0" borderId="19" xfId="0" applyNumberFormat="1" applyFont="1" applyBorder="1">
      <alignment vertical="center"/>
    </xf>
    <xf numFmtId="0" fontId="11" fillId="3" borderId="20" xfId="0" applyNumberFormat="1" applyFont="1" applyFill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13" fillId="0" borderId="19" xfId="0" applyFon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1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0" fontId="11" fillId="0" borderId="21" xfId="0" applyNumberFormat="1" applyFont="1" applyBorder="1">
      <alignment vertical="center"/>
    </xf>
    <xf numFmtId="0" fontId="11" fillId="0" borderId="23" xfId="0" applyNumberFormat="1" applyFont="1" applyBorder="1">
      <alignment vertical="center"/>
    </xf>
    <xf numFmtId="0" fontId="11" fillId="3" borderId="12" xfId="0" applyNumberFormat="1" applyFont="1" applyFill="1" applyBorder="1">
      <alignment vertical="center"/>
    </xf>
    <xf numFmtId="177" fontId="0" fillId="0" borderId="23" xfId="0" applyNumberFormat="1" applyBorder="1">
      <alignment vertical="center"/>
    </xf>
    <xf numFmtId="38" fontId="0" fillId="0" borderId="21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12" xfId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176" fontId="0" fillId="0" borderId="19" xfId="0" applyNumberFormat="1" applyBorder="1">
      <alignment vertical="center"/>
    </xf>
    <xf numFmtId="181" fontId="13" fillId="0" borderId="20" xfId="0" applyNumberFormat="1" applyFont="1" applyBorder="1" applyAlignment="1">
      <alignment horizontal="center" vertical="center"/>
    </xf>
    <xf numFmtId="180" fontId="13" fillId="0" borderId="20" xfId="0" applyNumberFormat="1" applyFont="1" applyBorder="1" applyAlignment="1">
      <alignment horizontal="center" vertical="center"/>
    </xf>
    <xf numFmtId="180" fontId="13" fillId="0" borderId="24" xfId="0" applyNumberFormat="1" applyFont="1" applyBorder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17" xfId="0" applyFill="1" applyBorder="1">
      <alignment vertical="center"/>
    </xf>
    <xf numFmtId="180" fontId="13" fillId="0" borderId="1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18105</xdr:colOff>
      <xdr:row>24</xdr:row>
      <xdr:rowOff>180238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0DA8DBC-8E76-4D36-8CBD-A7EA831A2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7561905" cy="58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12</xdr:col>
      <xdr:colOff>684771</xdr:colOff>
      <xdr:row>49</xdr:row>
      <xdr:rowOff>161190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9C65A28-0841-4307-A679-EB61FEA7E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5953125"/>
          <a:ext cx="8228571" cy="5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11</xdr:col>
      <xdr:colOff>275333</xdr:colOff>
      <xdr:row>75</xdr:row>
      <xdr:rowOff>180238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8D87B4D-C6DE-4684-8AAF-35764EBEA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" y="12144375"/>
          <a:ext cx="7133333" cy="58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77</xdr:row>
      <xdr:rowOff>76200</xdr:rowOff>
    </xdr:from>
    <xdr:to>
      <xdr:col>10</xdr:col>
      <xdr:colOff>684950</xdr:colOff>
      <xdr:row>101</xdr:row>
      <xdr:rowOff>237390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1832392-3C27-4987-BFBC-B68FC4824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2950" y="18411825"/>
          <a:ext cx="6800000" cy="5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10</xdr:col>
      <xdr:colOff>665895</xdr:colOff>
      <xdr:row>127</xdr:row>
      <xdr:rowOff>151667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57E4704-193F-48E1-A5B3-6BEC665D4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" y="24526875"/>
          <a:ext cx="6838095" cy="58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10</xdr:col>
      <xdr:colOff>246848</xdr:colOff>
      <xdr:row>153</xdr:row>
      <xdr:rowOff>170714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F3CEF01-EC5B-4DC3-BEE4-6E930BD9A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" y="30718125"/>
          <a:ext cx="6419048" cy="58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16</xdr:col>
      <xdr:colOff>351095</xdr:colOff>
      <xdr:row>179</xdr:row>
      <xdr:rowOff>142143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B7950D1-34B5-4C86-907D-4DAAA1A64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" y="36909375"/>
          <a:ext cx="10638095" cy="58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13</xdr:col>
      <xdr:colOff>646590</xdr:colOff>
      <xdr:row>205</xdr:row>
      <xdr:rowOff>208809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37F2EA6-7F97-4114-8CE9-D43E51EA0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5800" y="43100625"/>
          <a:ext cx="8876190" cy="5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14</xdr:col>
      <xdr:colOff>265552</xdr:colOff>
      <xdr:row>231</xdr:row>
      <xdr:rowOff>151667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BA139D2-5F88-40EF-8975-D4A637504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" y="49291875"/>
          <a:ext cx="9180952" cy="58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11</xdr:col>
      <xdr:colOff>570571</xdr:colOff>
      <xdr:row>256</xdr:row>
      <xdr:rowOff>94524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DE5371F-2A64-4248-932F-24A4A5796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" y="55245000"/>
          <a:ext cx="7428571" cy="5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16</xdr:col>
      <xdr:colOff>274905</xdr:colOff>
      <xdr:row>281</xdr:row>
      <xdr:rowOff>161190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AB65731-AE35-448E-8907-396AC529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" y="61198125"/>
          <a:ext cx="10561905" cy="5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283</xdr:row>
      <xdr:rowOff>19050</xdr:rowOff>
    </xdr:from>
    <xdr:to>
      <xdr:col>16</xdr:col>
      <xdr:colOff>351098</xdr:colOff>
      <xdr:row>307</xdr:row>
      <xdr:rowOff>132621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052FEA2-6547-43C6-B239-8C03C9525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04850" y="67408425"/>
          <a:ext cx="10619048" cy="5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16</xdr:col>
      <xdr:colOff>255857</xdr:colOff>
      <xdr:row>332</xdr:row>
      <xdr:rowOff>227857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3D66BE84-4E8F-4F4B-9610-F541B79A8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85800" y="73342500"/>
          <a:ext cx="10542857" cy="59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0" sqref="A30"/>
    </sheetView>
  </sheetViews>
  <sheetFormatPr defaultRowHeight="18.75" x14ac:dyDescent="0.4"/>
  <cols>
    <col min="1" max="1" width="4.875" customWidth="1"/>
    <col min="2" max="2" width="5.5" bestFit="1" customWidth="1"/>
    <col min="3" max="3" width="5.5" style="35" bestFit="1" customWidth="1"/>
    <col min="4" max="4" width="8.5" style="35" bestFit="1" customWidth="1"/>
    <col min="5" max="5" width="12" customWidth="1"/>
    <col min="6" max="6" width="5.5" bestFit="1" customWidth="1"/>
    <col min="7" max="7" width="10.625" customWidth="1"/>
    <col min="8" max="10" width="8.25" customWidth="1"/>
    <col min="11" max="11" width="9.875" customWidth="1"/>
    <col min="14" max="19" width="7.75" customWidth="1"/>
  </cols>
  <sheetData>
    <row r="1" spans="1:22" x14ac:dyDescent="0.4">
      <c r="A1" s="1" t="s">
        <v>7</v>
      </c>
      <c r="B1" s="1"/>
      <c r="G1" t="s">
        <v>43</v>
      </c>
    </row>
    <row r="2" spans="1:22" x14ac:dyDescent="0.4">
      <c r="A2" s="1" t="s">
        <v>8</v>
      </c>
      <c r="B2" s="1"/>
      <c r="G2" t="s">
        <v>27</v>
      </c>
    </row>
    <row r="3" spans="1:22" x14ac:dyDescent="0.4">
      <c r="A3" s="1" t="s">
        <v>9</v>
      </c>
      <c r="B3" s="1"/>
      <c r="G3" s="10">
        <v>100000</v>
      </c>
      <c r="H3" t="s">
        <v>36</v>
      </c>
    </row>
    <row r="4" spans="1:22" x14ac:dyDescent="0.4">
      <c r="A4" s="1" t="s">
        <v>10</v>
      </c>
      <c r="B4" s="1"/>
      <c r="G4" s="10" t="s">
        <v>12</v>
      </c>
    </row>
    <row r="5" spans="1:22" ht="19.5" thickBot="1" x14ac:dyDescent="0.45">
      <c r="A5" s="1" t="s">
        <v>11</v>
      </c>
      <c r="B5" s="1"/>
      <c r="G5" s="10" t="s">
        <v>34</v>
      </c>
    </row>
    <row r="6" spans="1:22" x14ac:dyDescent="0.4">
      <c r="A6" s="41" t="s">
        <v>0</v>
      </c>
      <c r="B6" s="102" t="s">
        <v>1</v>
      </c>
      <c r="C6" s="104"/>
      <c r="D6" s="42"/>
      <c r="E6" s="84" t="s">
        <v>31</v>
      </c>
      <c r="F6" s="41"/>
      <c r="G6" s="41" t="s">
        <v>1</v>
      </c>
      <c r="H6" s="43" t="s">
        <v>30</v>
      </c>
      <c r="I6" s="44"/>
      <c r="J6" s="45"/>
      <c r="K6" s="102" t="s">
        <v>3</v>
      </c>
      <c r="L6" s="103"/>
      <c r="M6" s="104"/>
      <c r="N6" s="102" t="s">
        <v>20</v>
      </c>
      <c r="O6" s="103"/>
      <c r="P6" s="104"/>
      <c r="Q6" s="102" t="s">
        <v>21</v>
      </c>
      <c r="R6" s="103"/>
      <c r="S6" s="104"/>
    </row>
    <row r="7" spans="1:22" x14ac:dyDescent="0.4">
      <c r="A7" s="46"/>
      <c r="B7" s="46" t="s">
        <v>42</v>
      </c>
      <c r="C7" s="47" t="s">
        <v>2</v>
      </c>
      <c r="D7" s="47" t="s">
        <v>44</v>
      </c>
      <c r="E7" s="85" t="s">
        <v>32</v>
      </c>
      <c r="F7" s="46" t="s">
        <v>35</v>
      </c>
      <c r="G7" s="48" t="s">
        <v>29</v>
      </c>
      <c r="H7" s="49">
        <v>1.27</v>
      </c>
      <c r="I7" s="50">
        <v>1.5</v>
      </c>
      <c r="J7" s="51">
        <v>2</v>
      </c>
      <c r="K7" s="49">
        <v>1.27</v>
      </c>
      <c r="L7" s="50">
        <v>1.5</v>
      </c>
      <c r="M7" s="51">
        <v>2</v>
      </c>
      <c r="N7" s="49">
        <v>1.27</v>
      </c>
      <c r="O7" s="50">
        <v>1.5</v>
      </c>
      <c r="P7" s="51">
        <v>2</v>
      </c>
      <c r="Q7" s="49">
        <v>1.27</v>
      </c>
      <c r="R7" s="50">
        <v>1.5</v>
      </c>
      <c r="S7" s="51">
        <v>2</v>
      </c>
    </row>
    <row r="8" spans="1:22" x14ac:dyDescent="0.4">
      <c r="A8" s="52"/>
      <c r="B8" s="52">
        <v>2020</v>
      </c>
      <c r="C8" s="53"/>
      <c r="D8" s="53"/>
      <c r="E8" s="86"/>
      <c r="F8" s="54"/>
      <c r="G8" s="55"/>
      <c r="H8" s="49"/>
      <c r="I8" s="50"/>
      <c r="J8" s="51"/>
      <c r="K8" s="56">
        <f>G3</f>
        <v>100000</v>
      </c>
      <c r="L8" s="57">
        <f>G3</f>
        <v>100000</v>
      </c>
      <c r="M8" s="58">
        <f>G3</f>
        <v>100000</v>
      </c>
      <c r="N8" s="99"/>
      <c r="O8" s="100"/>
      <c r="P8" s="101"/>
      <c r="Q8" s="99"/>
      <c r="R8" s="100"/>
      <c r="S8" s="101"/>
    </row>
    <row r="9" spans="1:22" x14ac:dyDescent="0.4">
      <c r="A9" s="54">
        <v>1</v>
      </c>
      <c r="B9" s="54"/>
      <c r="C9" s="90">
        <v>44204.791666666664</v>
      </c>
      <c r="D9" s="88">
        <v>0.79166666666666663</v>
      </c>
      <c r="E9" s="68">
        <v>1.113</v>
      </c>
      <c r="F9" s="60">
        <v>12</v>
      </c>
      <c r="G9" s="61" t="s">
        <v>33</v>
      </c>
      <c r="H9" s="62">
        <v>1.27</v>
      </c>
      <c r="I9" s="63">
        <v>1.5</v>
      </c>
      <c r="J9" s="64">
        <v>2</v>
      </c>
      <c r="K9" s="57">
        <f>IF(H9="","",K8+Q9)</f>
        <v>103810</v>
      </c>
      <c r="L9" s="57">
        <f t="shared" ref="L9:L18" si="0">IF(I9="","",L8+R9)</f>
        <v>104500</v>
      </c>
      <c r="M9" s="57">
        <f t="shared" ref="M9:M18" si="1">IF(J9="","",M8+S9)</f>
        <v>106000</v>
      </c>
      <c r="N9" s="65">
        <f>IF(K8="","",K8*0.03)</f>
        <v>3000</v>
      </c>
      <c r="O9" s="66">
        <f>IF(L8="","",L8*0.03)</f>
        <v>3000</v>
      </c>
      <c r="P9" s="67">
        <f>IF(M8="","",M8*0.03)</f>
        <v>3000</v>
      </c>
      <c r="Q9" s="65">
        <f>IF(H9="","",N9*H9)</f>
        <v>3810</v>
      </c>
      <c r="R9" s="66">
        <f>IF(I9="","",O9*I9)</f>
        <v>4500</v>
      </c>
      <c r="S9" s="67">
        <f>IF(J9="","",P9*J9)</f>
        <v>6000</v>
      </c>
      <c r="T9" s="21"/>
      <c r="U9" s="21"/>
      <c r="V9" s="21"/>
    </row>
    <row r="10" spans="1:22" x14ac:dyDescent="0.4">
      <c r="A10" s="54">
        <v>2</v>
      </c>
      <c r="B10" s="54"/>
      <c r="C10" s="90">
        <v>44210</v>
      </c>
      <c r="D10" s="88">
        <v>0.83333333333333304</v>
      </c>
      <c r="E10" s="68">
        <v>1.4111</v>
      </c>
      <c r="F10" s="60">
        <v>9</v>
      </c>
      <c r="G10" s="61" t="s">
        <v>33</v>
      </c>
      <c r="H10" s="62">
        <v>-1</v>
      </c>
      <c r="I10" s="63">
        <v>-1</v>
      </c>
      <c r="J10" s="64">
        <v>-1</v>
      </c>
      <c r="K10" s="57">
        <f t="shared" ref="K10:K18" si="2">IF(H10="","",K9+Q10)</f>
        <v>100695.7</v>
      </c>
      <c r="L10" s="57">
        <f t="shared" si="0"/>
        <v>101365</v>
      </c>
      <c r="M10" s="57">
        <f t="shared" si="1"/>
        <v>102820</v>
      </c>
      <c r="N10" s="65">
        <f t="shared" ref="N10:N15" si="3">IF(K9="","",K9*0.03)</f>
        <v>3114.2999999999997</v>
      </c>
      <c r="O10" s="66">
        <f t="shared" ref="O10:O15" si="4">IF(L9="","",L9*0.03)</f>
        <v>3135</v>
      </c>
      <c r="P10" s="67">
        <f t="shared" ref="P10:P15" si="5">IF(M9="","",M9*0.03)</f>
        <v>3180</v>
      </c>
      <c r="Q10" s="65">
        <f t="shared" ref="Q10:Q15" si="6">IF(H10="","",N10*H10)</f>
        <v>-3114.2999999999997</v>
      </c>
      <c r="R10" s="66">
        <f t="shared" ref="R10:R15" si="7">IF(I10="","",O10*I10)</f>
        <v>-3135</v>
      </c>
      <c r="S10" s="67">
        <f t="shared" ref="S10:S15" si="8">IF(J10="","",P10*J10)</f>
        <v>-3180</v>
      </c>
      <c r="T10" s="21"/>
      <c r="U10" s="21"/>
      <c r="V10" s="21"/>
    </row>
    <row r="11" spans="1:22" x14ac:dyDescent="0.4">
      <c r="A11" s="54">
        <v>3</v>
      </c>
      <c r="B11" s="54"/>
      <c r="C11" s="90">
        <v>44211</v>
      </c>
      <c r="D11" s="88">
        <v>0.41666666666666669</v>
      </c>
      <c r="E11" s="68">
        <v>1.1131</v>
      </c>
      <c r="F11" s="60">
        <v>11</v>
      </c>
      <c r="G11" s="61" t="s">
        <v>33</v>
      </c>
      <c r="H11" s="62">
        <v>1.27</v>
      </c>
      <c r="I11" s="63">
        <v>1.5</v>
      </c>
      <c r="J11" s="64">
        <v>2</v>
      </c>
      <c r="K11" s="57">
        <f t="shared" si="2"/>
        <v>104532.20616999999</v>
      </c>
      <c r="L11" s="57">
        <f t="shared" si="0"/>
        <v>105926.425</v>
      </c>
      <c r="M11" s="57">
        <f t="shared" si="1"/>
        <v>108989.2</v>
      </c>
      <c r="N11" s="65">
        <f t="shared" si="3"/>
        <v>3020.8709999999996</v>
      </c>
      <c r="O11" s="66">
        <f t="shared" si="4"/>
        <v>3040.95</v>
      </c>
      <c r="P11" s="67">
        <f t="shared" si="5"/>
        <v>3084.6</v>
      </c>
      <c r="Q11" s="65">
        <f t="shared" si="6"/>
        <v>3836.5061699999997</v>
      </c>
      <c r="R11" s="66">
        <f t="shared" si="7"/>
        <v>4561.4249999999993</v>
      </c>
      <c r="S11" s="67">
        <f t="shared" si="8"/>
        <v>6169.2</v>
      </c>
      <c r="T11" s="21"/>
      <c r="U11" s="21"/>
      <c r="V11" s="21"/>
    </row>
    <row r="12" spans="1:22" x14ac:dyDescent="0.4">
      <c r="A12" s="54">
        <v>4</v>
      </c>
      <c r="B12" s="54"/>
      <c r="C12" s="90">
        <v>44219</v>
      </c>
      <c r="D12" s="88">
        <v>0.70833333333333337</v>
      </c>
      <c r="E12" s="68">
        <v>1.1077999999999999</v>
      </c>
      <c r="F12" s="60">
        <v>14</v>
      </c>
      <c r="G12" s="61" t="s">
        <v>41</v>
      </c>
      <c r="H12" s="62">
        <v>1.27</v>
      </c>
      <c r="I12" s="63">
        <v>1.5</v>
      </c>
      <c r="J12" s="64">
        <v>2</v>
      </c>
      <c r="K12" s="57">
        <f t="shared" si="2"/>
        <v>108514.88322507699</v>
      </c>
      <c r="L12" s="57">
        <f t="shared" si="0"/>
        <v>110693.11412500001</v>
      </c>
      <c r="M12" s="57">
        <f t="shared" si="1"/>
        <v>115528.552</v>
      </c>
      <c r="N12" s="65">
        <f t="shared" si="3"/>
        <v>3135.9661850999996</v>
      </c>
      <c r="O12" s="66">
        <f t="shared" si="4"/>
        <v>3177.7927500000001</v>
      </c>
      <c r="P12" s="67">
        <f t="shared" si="5"/>
        <v>3269.6759999999999</v>
      </c>
      <c r="Q12" s="65">
        <f t="shared" si="6"/>
        <v>3982.6770550769997</v>
      </c>
      <c r="R12" s="66">
        <f t="shared" si="7"/>
        <v>4766.6891249999999</v>
      </c>
      <c r="S12" s="67">
        <f t="shared" si="8"/>
        <v>6539.3519999999999</v>
      </c>
      <c r="T12" s="21"/>
      <c r="U12" s="21"/>
      <c r="V12" s="21"/>
    </row>
    <row r="13" spans="1:22" x14ac:dyDescent="0.4">
      <c r="A13" s="54">
        <v>5</v>
      </c>
      <c r="B13" s="54"/>
      <c r="C13" s="90">
        <v>44224</v>
      </c>
      <c r="D13" s="88">
        <v>0.875</v>
      </c>
      <c r="E13" s="68">
        <v>1.1029</v>
      </c>
      <c r="F13" s="60">
        <v>14</v>
      </c>
      <c r="G13" s="61" t="s">
        <v>33</v>
      </c>
      <c r="H13" s="62">
        <v>1.27</v>
      </c>
      <c r="I13" s="63">
        <v>1.5</v>
      </c>
      <c r="J13" s="64">
        <v>2</v>
      </c>
      <c r="K13" s="57">
        <f t="shared" si="2"/>
        <v>112649.30027595242</v>
      </c>
      <c r="L13" s="57">
        <f t="shared" si="0"/>
        <v>115674.30426062501</v>
      </c>
      <c r="M13" s="57">
        <f t="shared" si="1"/>
        <v>122460.26512</v>
      </c>
      <c r="N13" s="65">
        <f t="shared" si="3"/>
        <v>3255.4464967523095</v>
      </c>
      <c r="O13" s="66">
        <f t="shared" si="4"/>
        <v>3320.7934237499999</v>
      </c>
      <c r="P13" s="67">
        <f t="shared" si="5"/>
        <v>3465.8565599999997</v>
      </c>
      <c r="Q13" s="65">
        <f t="shared" si="6"/>
        <v>4134.4170508754332</v>
      </c>
      <c r="R13" s="66">
        <f t="shared" si="7"/>
        <v>4981.190135625</v>
      </c>
      <c r="S13" s="67">
        <f t="shared" si="8"/>
        <v>6931.7131199999994</v>
      </c>
      <c r="T13" s="21"/>
      <c r="U13" s="21"/>
      <c r="V13" s="21"/>
    </row>
    <row r="14" spans="1:22" x14ac:dyDescent="0.4">
      <c r="A14" s="54">
        <v>6</v>
      </c>
      <c r="B14" s="54"/>
      <c r="C14" s="90">
        <v>44226</v>
      </c>
      <c r="D14" s="88">
        <v>0.95833333333333337</v>
      </c>
      <c r="E14" s="68">
        <v>1.1063000000000001</v>
      </c>
      <c r="F14" s="60">
        <v>5</v>
      </c>
      <c r="G14" s="61" t="s">
        <v>41</v>
      </c>
      <c r="H14" s="62">
        <v>1.27</v>
      </c>
      <c r="I14" s="63">
        <v>1.5</v>
      </c>
      <c r="J14" s="64">
        <v>2</v>
      </c>
      <c r="K14" s="57">
        <f t="shared" si="2"/>
        <v>116941.23861646622</v>
      </c>
      <c r="L14" s="57">
        <f t="shared" si="0"/>
        <v>120879.64795235313</v>
      </c>
      <c r="M14" s="57">
        <f t="shared" si="1"/>
        <v>129807.8810272</v>
      </c>
      <c r="N14" s="65">
        <f t="shared" si="3"/>
        <v>3379.4790082785726</v>
      </c>
      <c r="O14" s="66">
        <f t="shared" si="4"/>
        <v>3470.2291278187499</v>
      </c>
      <c r="P14" s="67">
        <f t="shared" si="5"/>
        <v>3673.8079535999996</v>
      </c>
      <c r="Q14" s="65">
        <f t="shared" si="6"/>
        <v>4291.9383405137869</v>
      </c>
      <c r="R14" s="66">
        <f t="shared" si="7"/>
        <v>5205.3436917281251</v>
      </c>
      <c r="S14" s="67">
        <f t="shared" si="8"/>
        <v>7347.6159071999991</v>
      </c>
      <c r="T14" s="21"/>
      <c r="U14" s="21"/>
      <c r="V14" s="21"/>
    </row>
    <row r="15" spans="1:22" x14ac:dyDescent="0.4">
      <c r="A15" s="54">
        <v>7</v>
      </c>
      <c r="B15" s="54"/>
      <c r="C15" s="90">
        <v>44237</v>
      </c>
      <c r="D15" s="88">
        <v>0.5</v>
      </c>
      <c r="E15" s="68">
        <v>1.0947</v>
      </c>
      <c r="F15" s="60">
        <v>7</v>
      </c>
      <c r="G15" s="61" t="s">
        <v>41</v>
      </c>
      <c r="H15" s="62">
        <v>1.27</v>
      </c>
      <c r="I15" s="63">
        <v>1.5</v>
      </c>
      <c r="J15" s="64">
        <v>2</v>
      </c>
      <c r="K15" s="57">
        <f t="shared" si="2"/>
        <v>121396.69980775358</v>
      </c>
      <c r="L15" s="57">
        <f t="shared" si="0"/>
        <v>126319.23211020902</v>
      </c>
      <c r="M15" s="57">
        <f t="shared" si="1"/>
        <v>137596.353888832</v>
      </c>
      <c r="N15" s="65">
        <f t="shared" si="3"/>
        <v>3508.2371584939865</v>
      </c>
      <c r="O15" s="66">
        <f t="shared" si="4"/>
        <v>3626.3894385705939</v>
      </c>
      <c r="P15" s="67">
        <f t="shared" si="5"/>
        <v>3894.2364308159999</v>
      </c>
      <c r="Q15" s="65">
        <f t="shared" si="6"/>
        <v>4455.4611912873634</v>
      </c>
      <c r="R15" s="66">
        <f t="shared" si="7"/>
        <v>5439.5841578558911</v>
      </c>
      <c r="S15" s="67">
        <f t="shared" si="8"/>
        <v>7788.4728616319999</v>
      </c>
      <c r="T15" s="21"/>
      <c r="U15" s="21"/>
      <c r="V15" s="21"/>
    </row>
    <row r="16" spans="1:22" x14ac:dyDescent="0.4">
      <c r="A16" s="54">
        <v>8</v>
      </c>
      <c r="B16" s="54"/>
      <c r="C16" s="90">
        <v>44245</v>
      </c>
      <c r="D16" s="88">
        <v>0.33333333333333331</v>
      </c>
      <c r="E16" s="68">
        <v>1.0827</v>
      </c>
      <c r="F16" s="60">
        <v>8</v>
      </c>
      <c r="G16" s="61" t="s">
        <v>41</v>
      </c>
      <c r="H16" s="62">
        <v>1.27</v>
      </c>
      <c r="I16" s="63">
        <v>1.5</v>
      </c>
      <c r="J16" s="64">
        <v>2</v>
      </c>
      <c r="K16" s="57">
        <f t="shared" si="2"/>
        <v>126021.91407042899</v>
      </c>
      <c r="L16" s="57">
        <f t="shared" si="0"/>
        <v>132003.59755516844</v>
      </c>
      <c r="M16" s="57">
        <f t="shared" si="1"/>
        <v>145852.13512216191</v>
      </c>
      <c r="N16" s="65">
        <f t="shared" ref="N16:N18" si="9">IF(K15="","",K15*0.03)</f>
        <v>3641.9009942326074</v>
      </c>
      <c r="O16" s="66">
        <f t="shared" ref="O16:O18" si="10">IF(L15="","",L15*0.03)</f>
        <v>3789.5769633062705</v>
      </c>
      <c r="P16" s="67">
        <f t="shared" ref="P16:P18" si="11">IF(M15="","",M15*0.03)</f>
        <v>4127.8906166649604</v>
      </c>
      <c r="Q16" s="65">
        <f t="shared" ref="Q16:Q18" si="12">IF(H16="","",N16*H16)</f>
        <v>4625.2142626754112</v>
      </c>
      <c r="R16" s="66">
        <f t="shared" ref="R16:R18" si="13">IF(I16="","",O16*I16)</f>
        <v>5684.365444959406</v>
      </c>
      <c r="S16" s="67">
        <f t="shared" ref="S16:S18" si="14">IF(J16="","",P16*J16)</f>
        <v>8255.7812333299207</v>
      </c>
      <c r="T16" s="21"/>
      <c r="U16" s="21"/>
      <c r="V16" s="21"/>
    </row>
    <row r="17" spans="1:22" x14ac:dyDescent="0.4">
      <c r="A17" s="54">
        <v>9</v>
      </c>
      <c r="B17" s="54"/>
      <c r="C17" s="90">
        <v>44245</v>
      </c>
      <c r="D17" s="88">
        <v>0.625</v>
      </c>
      <c r="E17" s="68">
        <v>1.0802</v>
      </c>
      <c r="F17" s="60">
        <v>11</v>
      </c>
      <c r="G17" s="61" t="s">
        <v>41</v>
      </c>
      <c r="H17" s="62">
        <v>1.27</v>
      </c>
      <c r="I17" s="63">
        <v>1.5</v>
      </c>
      <c r="J17" s="64">
        <v>2</v>
      </c>
      <c r="K17" s="57">
        <f t="shared" si="2"/>
        <v>130823.34899651233</v>
      </c>
      <c r="L17" s="57">
        <f t="shared" si="0"/>
        <v>137943.75944515102</v>
      </c>
      <c r="M17" s="57">
        <f t="shared" si="1"/>
        <v>154603.26322949163</v>
      </c>
      <c r="N17" s="65">
        <f t="shared" si="9"/>
        <v>3780.6574221128694</v>
      </c>
      <c r="O17" s="66">
        <f t="shared" si="10"/>
        <v>3960.1079266550532</v>
      </c>
      <c r="P17" s="67">
        <f t="shared" si="11"/>
        <v>4375.5640536648571</v>
      </c>
      <c r="Q17" s="65">
        <f t="shared" si="12"/>
        <v>4801.4349260833442</v>
      </c>
      <c r="R17" s="66">
        <f t="shared" si="13"/>
        <v>5940.1618899825799</v>
      </c>
      <c r="S17" s="67">
        <f t="shared" si="14"/>
        <v>8751.1281073297141</v>
      </c>
      <c r="T17" s="21"/>
      <c r="U17" s="21"/>
      <c r="V17" s="21"/>
    </row>
    <row r="18" spans="1:22" x14ac:dyDescent="0.4">
      <c r="A18" s="54">
        <v>10</v>
      </c>
      <c r="B18" s="54"/>
      <c r="C18" s="90">
        <v>44254</v>
      </c>
      <c r="D18" s="88">
        <v>0.79166666666666663</v>
      </c>
      <c r="E18" s="68">
        <v>1.0980000000000001</v>
      </c>
      <c r="F18" s="60">
        <v>16</v>
      </c>
      <c r="G18" s="61" t="s">
        <v>33</v>
      </c>
      <c r="H18" s="62">
        <v>1.27</v>
      </c>
      <c r="I18" s="63">
        <v>1.5</v>
      </c>
      <c r="J18" s="64">
        <v>2</v>
      </c>
      <c r="K18" s="57">
        <f t="shared" si="2"/>
        <v>135807.71859327945</v>
      </c>
      <c r="L18" s="57">
        <f t="shared" si="0"/>
        <v>144151.22862018281</v>
      </c>
      <c r="M18" s="57">
        <f t="shared" si="1"/>
        <v>163879.45902326112</v>
      </c>
      <c r="N18" s="65">
        <f t="shared" si="9"/>
        <v>3924.7004698953697</v>
      </c>
      <c r="O18" s="66">
        <f t="shared" si="10"/>
        <v>4138.3127833545304</v>
      </c>
      <c r="P18" s="67">
        <f t="shared" si="11"/>
        <v>4638.0978968847485</v>
      </c>
      <c r="Q18" s="65">
        <f t="shared" si="12"/>
        <v>4984.3695967671192</v>
      </c>
      <c r="R18" s="66">
        <f t="shared" si="13"/>
        <v>6207.4691750317961</v>
      </c>
      <c r="S18" s="67">
        <f t="shared" si="14"/>
        <v>9276.195793769497</v>
      </c>
      <c r="T18" s="21"/>
      <c r="U18" s="21"/>
      <c r="V18" s="21"/>
    </row>
    <row r="19" spans="1:22" x14ac:dyDescent="0.4">
      <c r="A19" s="54">
        <v>11</v>
      </c>
      <c r="B19" s="54"/>
      <c r="C19" s="90">
        <v>44255</v>
      </c>
      <c r="D19" s="88">
        <v>0.83333333333333337</v>
      </c>
      <c r="E19" s="68">
        <v>1.1006</v>
      </c>
      <c r="F19" s="60">
        <v>17</v>
      </c>
      <c r="G19" s="61" t="s">
        <v>33</v>
      </c>
      <c r="H19" s="62">
        <v>1.27</v>
      </c>
      <c r="I19" s="63">
        <v>1.5</v>
      </c>
      <c r="J19" s="64">
        <v>2</v>
      </c>
      <c r="K19" s="57">
        <f t="shared" ref="K19:K26" si="15">IF(H19="","",K18+Q19)</f>
        <v>140981.9926716834</v>
      </c>
      <c r="L19" s="57">
        <f t="shared" ref="L19:L42" si="16">IF(I19="","",L18+R19)</f>
        <v>150638.03390809105</v>
      </c>
      <c r="M19" s="57">
        <f t="shared" ref="M19:M42" si="17">IF(J19="","",M18+S19)</f>
        <v>173712.2265646568</v>
      </c>
      <c r="N19" s="65">
        <f t="shared" ref="N19:N58" si="18">IF(K18="","",K18*0.03)</f>
        <v>4074.2315577983836</v>
      </c>
      <c r="O19" s="66">
        <f t="shared" ref="O19:O58" si="19">IF(L18="","",L18*0.03)</f>
        <v>4324.5368586054838</v>
      </c>
      <c r="P19" s="67">
        <f t="shared" ref="P19:P58" si="20">IF(M18="","",M18*0.03)</f>
        <v>4916.3837706978338</v>
      </c>
      <c r="Q19" s="65">
        <f t="shared" ref="Q19:Q58" si="21">IF(H19="","",N19*H19)</f>
        <v>5174.274078403947</v>
      </c>
      <c r="R19" s="66">
        <f t="shared" ref="R19:R58" si="22">IF(I19="","",O19*I19)</f>
        <v>6486.8052879082261</v>
      </c>
      <c r="S19" s="67">
        <f t="shared" ref="S19:S58" si="23">IF(J19="","",P19*J19)</f>
        <v>9832.7675413956676</v>
      </c>
      <c r="T19" s="21"/>
      <c r="U19" s="21"/>
      <c r="V19" s="21"/>
    </row>
    <row r="20" spans="1:22" x14ac:dyDescent="0.4">
      <c r="A20" s="54">
        <v>12</v>
      </c>
      <c r="B20" s="54"/>
      <c r="C20" s="90">
        <v>44257</v>
      </c>
      <c r="D20" s="88">
        <v>0.45833333333333331</v>
      </c>
      <c r="E20" s="68">
        <v>1.1087</v>
      </c>
      <c r="F20" s="60">
        <v>23</v>
      </c>
      <c r="G20" s="61" t="s">
        <v>33</v>
      </c>
      <c r="H20" s="62">
        <v>1.27</v>
      </c>
      <c r="I20" s="63">
        <v>1.5</v>
      </c>
      <c r="J20" s="64">
        <v>2</v>
      </c>
      <c r="K20" s="57">
        <f t="shared" si="15"/>
        <v>146353.40659247455</v>
      </c>
      <c r="L20" s="57">
        <f t="shared" si="16"/>
        <v>157416.74543395513</v>
      </c>
      <c r="M20" s="57">
        <f t="shared" si="17"/>
        <v>184134.96015853621</v>
      </c>
      <c r="N20" s="65">
        <f t="shared" si="18"/>
        <v>4229.4597801505015</v>
      </c>
      <c r="O20" s="66">
        <f t="shared" si="19"/>
        <v>4519.1410172427313</v>
      </c>
      <c r="P20" s="67">
        <f t="shared" si="20"/>
        <v>5211.3667969397038</v>
      </c>
      <c r="Q20" s="65">
        <f t="shared" si="21"/>
        <v>5371.4139207911367</v>
      </c>
      <c r="R20" s="66">
        <f t="shared" si="22"/>
        <v>6778.711525864097</v>
      </c>
      <c r="S20" s="67">
        <f t="shared" si="23"/>
        <v>10422.733593879408</v>
      </c>
      <c r="T20" s="21"/>
      <c r="U20" s="21"/>
      <c r="V20" s="21"/>
    </row>
    <row r="21" spans="1:22" x14ac:dyDescent="0.4">
      <c r="A21" s="91">
        <v>13</v>
      </c>
      <c r="B21" s="54"/>
      <c r="C21" s="90">
        <v>44260</v>
      </c>
      <c r="D21" s="88">
        <v>0.70833333333333337</v>
      </c>
      <c r="E21" s="68">
        <v>1.1196999999999999</v>
      </c>
      <c r="F21" s="60">
        <v>30</v>
      </c>
      <c r="G21" s="61" t="s">
        <v>33</v>
      </c>
      <c r="H21" s="62">
        <v>1.27</v>
      </c>
      <c r="I21" s="63">
        <v>1.5</v>
      </c>
      <c r="J21" s="64">
        <v>2</v>
      </c>
      <c r="K21" s="57">
        <f t="shared" si="15"/>
        <v>151929.47138364782</v>
      </c>
      <c r="L21" s="57">
        <f t="shared" si="16"/>
        <v>164500.49897848311</v>
      </c>
      <c r="M21" s="57">
        <f t="shared" si="17"/>
        <v>195183.05776804837</v>
      </c>
      <c r="N21" s="65">
        <f t="shared" si="18"/>
        <v>4390.6021977742366</v>
      </c>
      <c r="O21" s="66">
        <f t="shared" si="19"/>
        <v>4722.5023630186543</v>
      </c>
      <c r="P21" s="67">
        <f t="shared" si="20"/>
        <v>5524.0488047560857</v>
      </c>
      <c r="Q21" s="65">
        <f t="shared" si="21"/>
        <v>5576.0647911732804</v>
      </c>
      <c r="R21" s="66">
        <f t="shared" si="22"/>
        <v>7083.7535445279809</v>
      </c>
      <c r="S21" s="67">
        <f t="shared" si="23"/>
        <v>11048.097609512171</v>
      </c>
      <c r="T21" s="21"/>
      <c r="U21" s="21"/>
      <c r="V21" s="21"/>
    </row>
    <row r="22" spans="1:22" x14ac:dyDescent="0.4">
      <c r="A22" s="54">
        <v>14</v>
      </c>
      <c r="B22" s="54"/>
      <c r="C22" s="90"/>
      <c r="D22" s="89"/>
      <c r="E22" s="68"/>
      <c r="F22" s="60"/>
      <c r="G22" s="61"/>
      <c r="H22" s="62"/>
      <c r="I22" s="63"/>
      <c r="J22" s="64"/>
      <c r="K22" s="57" t="str">
        <f t="shared" si="15"/>
        <v/>
      </c>
      <c r="L22" s="57" t="str">
        <f t="shared" si="16"/>
        <v/>
      </c>
      <c r="M22" s="57" t="str">
        <f t="shared" si="17"/>
        <v/>
      </c>
      <c r="N22" s="65"/>
      <c r="O22" s="66"/>
      <c r="P22" s="67"/>
      <c r="Q22" s="65" t="str">
        <f t="shared" si="21"/>
        <v/>
      </c>
      <c r="R22" s="66" t="str">
        <f t="shared" si="22"/>
        <v/>
      </c>
      <c r="S22" s="67" t="str">
        <f t="shared" si="23"/>
        <v/>
      </c>
      <c r="T22" s="21"/>
      <c r="U22" s="21"/>
      <c r="V22" s="21"/>
    </row>
    <row r="23" spans="1:22" x14ac:dyDescent="0.4">
      <c r="A23" s="54">
        <v>15</v>
      </c>
      <c r="B23" s="54"/>
      <c r="C23" s="90"/>
      <c r="D23" s="89"/>
      <c r="E23" s="68"/>
      <c r="F23" s="60"/>
      <c r="G23" s="61"/>
      <c r="H23" s="62"/>
      <c r="I23" s="63"/>
      <c r="J23" s="64"/>
      <c r="K23" s="57" t="str">
        <f t="shared" si="15"/>
        <v/>
      </c>
      <c r="L23" s="57" t="str">
        <f t="shared" si="16"/>
        <v/>
      </c>
      <c r="M23" s="57" t="str">
        <f t="shared" si="17"/>
        <v/>
      </c>
      <c r="N23" s="65" t="str">
        <f t="shared" si="18"/>
        <v/>
      </c>
      <c r="O23" s="66" t="str">
        <f t="shared" si="19"/>
        <v/>
      </c>
      <c r="P23" s="67" t="str">
        <f t="shared" si="20"/>
        <v/>
      </c>
      <c r="Q23" s="65" t="str">
        <f t="shared" si="21"/>
        <v/>
      </c>
      <c r="R23" s="66" t="str">
        <f t="shared" si="22"/>
        <v/>
      </c>
      <c r="S23" s="67" t="str">
        <f t="shared" si="23"/>
        <v/>
      </c>
      <c r="T23" s="21"/>
      <c r="U23" s="21"/>
      <c r="V23" s="21"/>
    </row>
    <row r="24" spans="1:22" x14ac:dyDescent="0.4">
      <c r="A24" s="54">
        <v>16</v>
      </c>
      <c r="B24" s="92"/>
      <c r="C24" s="90"/>
      <c r="D24" s="89"/>
      <c r="E24" s="68"/>
      <c r="F24" s="60"/>
      <c r="G24" s="61"/>
      <c r="H24" s="62"/>
      <c r="I24" s="63"/>
      <c r="J24" s="64"/>
      <c r="K24" s="57" t="str">
        <f t="shared" si="15"/>
        <v/>
      </c>
      <c r="L24" s="57" t="str">
        <f t="shared" si="16"/>
        <v/>
      </c>
      <c r="M24" s="57" t="str">
        <f t="shared" si="17"/>
        <v/>
      </c>
      <c r="N24" s="65" t="str">
        <f t="shared" si="18"/>
        <v/>
      </c>
      <c r="O24" s="66" t="str">
        <f t="shared" si="19"/>
        <v/>
      </c>
      <c r="P24" s="67" t="str">
        <f t="shared" si="20"/>
        <v/>
      </c>
      <c r="Q24" s="65" t="str">
        <f t="shared" si="21"/>
        <v/>
      </c>
      <c r="R24" s="66" t="str">
        <f t="shared" si="22"/>
        <v/>
      </c>
      <c r="S24" s="67" t="str">
        <f t="shared" si="23"/>
        <v/>
      </c>
      <c r="T24" s="21"/>
      <c r="U24" s="21"/>
      <c r="V24" s="21"/>
    </row>
    <row r="25" spans="1:22" x14ac:dyDescent="0.4">
      <c r="A25" s="54">
        <v>17</v>
      </c>
      <c r="B25" s="92"/>
      <c r="C25" s="90"/>
      <c r="D25" s="89"/>
      <c r="E25" s="68"/>
      <c r="F25" s="60"/>
      <c r="G25" s="61"/>
      <c r="H25" s="62"/>
      <c r="I25" s="63"/>
      <c r="J25" s="64"/>
      <c r="K25" s="57" t="str">
        <f t="shared" si="15"/>
        <v/>
      </c>
      <c r="L25" s="57" t="str">
        <f>IF(I25="","",L24+R25)</f>
        <v/>
      </c>
      <c r="M25" s="57" t="str">
        <f>IF(J25="","",M24+S25)</f>
        <v/>
      </c>
      <c r="N25" s="65" t="str">
        <f>IF(K24="","",K24*0.03)</f>
        <v/>
      </c>
      <c r="O25" s="66" t="str">
        <f>IF(L24="","",L24*0.03)</f>
        <v/>
      </c>
      <c r="P25" s="67" t="str">
        <f>IF(M24="","",M24*0.03)</f>
        <v/>
      </c>
      <c r="Q25" s="65" t="str">
        <f t="shared" si="21"/>
        <v/>
      </c>
      <c r="R25" s="66" t="str">
        <f t="shared" si="22"/>
        <v/>
      </c>
      <c r="S25" s="67" t="str">
        <f t="shared" si="23"/>
        <v/>
      </c>
      <c r="T25" s="21"/>
      <c r="U25" s="21"/>
      <c r="V25" s="21"/>
    </row>
    <row r="26" spans="1:22" x14ac:dyDescent="0.4">
      <c r="A26" s="54">
        <v>18</v>
      </c>
      <c r="B26" s="92"/>
      <c r="C26" s="90"/>
      <c r="D26" s="89"/>
      <c r="E26" s="68"/>
      <c r="F26" s="60"/>
      <c r="G26" s="61"/>
      <c r="H26" s="62"/>
      <c r="I26" s="63"/>
      <c r="J26" s="64"/>
      <c r="K26" s="57" t="str">
        <f t="shared" si="15"/>
        <v/>
      </c>
      <c r="L26" s="57" t="str">
        <f t="shared" si="16"/>
        <v/>
      </c>
      <c r="M26" s="57" t="str">
        <f t="shared" si="17"/>
        <v/>
      </c>
      <c r="N26" s="65" t="str">
        <f t="shared" si="18"/>
        <v/>
      </c>
      <c r="O26" s="66" t="str">
        <f t="shared" si="19"/>
        <v/>
      </c>
      <c r="P26" s="67" t="str">
        <f t="shared" si="20"/>
        <v/>
      </c>
      <c r="Q26" s="65" t="str">
        <f t="shared" si="21"/>
        <v/>
      </c>
      <c r="R26" s="66" t="str">
        <f t="shared" si="22"/>
        <v/>
      </c>
      <c r="S26" s="67" t="str">
        <f t="shared" si="23"/>
        <v/>
      </c>
      <c r="T26" s="21"/>
      <c r="U26" s="21"/>
      <c r="V26" s="21"/>
    </row>
    <row r="27" spans="1:22" x14ac:dyDescent="0.4">
      <c r="A27" s="92">
        <v>19</v>
      </c>
      <c r="B27" s="92"/>
      <c r="C27" s="90"/>
      <c r="D27" s="89"/>
      <c r="E27" s="68"/>
      <c r="F27" s="60"/>
      <c r="G27" s="61"/>
      <c r="H27" s="62"/>
      <c r="I27" s="63"/>
      <c r="J27" s="64"/>
      <c r="K27" s="57" t="str">
        <f t="shared" ref="K27:K42" si="24">IF(H27="","",K26+Q27)</f>
        <v/>
      </c>
      <c r="L27" s="57" t="str">
        <f t="shared" si="16"/>
        <v/>
      </c>
      <c r="M27" s="57" t="str">
        <f t="shared" si="17"/>
        <v/>
      </c>
      <c r="N27" s="65" t="str">
        <f t="shared" si="18"/>
        <v/>
      </c>
      <c r="O27" s="66" t="str">
        <f t="shared" si="19"/>
        <v/>
      </c>
      <c r="P27" s="67" t="str">
        <f t="shared" si="20"/>
        <v/>
      </c>
      <c r="Q27" s="65" t="str">
        <f t="shared" si="21"/>
        <v/>
      </c>
      <c r="R27" s="66" t="str">
        <f t="shared" si="22"/>
        <v/>
      </c>
      <c r="S27" s="67" t="str">
        <f t="shared" si="23"/>
        <v/>
      </c>
      <c r="T27" s="21"/>
      <c r="U27" s="21"/>
      <c r="V27" s="21"/>
    </row>
    <row r="28" spans="1:22" x14ac:dyDescent="0.4">
      <c r="A28" s="54">
        <v>20</v>
      </c>
      <c r="B28" s="92"/>
      <c r="C28" s="90"/>
      <c r="D28" s="89"/>
      <c r="E28" s="68"/>
      <c r="F28" s="60"/>
      <c r="G28" s="61"/>
      <c r="H28" s="62"/>
      <c r="I28" s="63"/>
      <c r="J28" s="64"/>
      <c r="K28" s="57" t="str">
        <f t="shared" si="24"/>
        <v/>
      </c>
      <c r="L28" s="57" t="str">
        <f t="shared" si="16"/>
        <v/>
      </c>
      <c r="M28" s="57" t="str">
        <f t="shared" si="17"/>
        <v/>
      </c>
      <c r="N28" s="65" t="str">
        <f t="shared" si="18"/>
        <v/>
      </c>
      <c r="O28" s="66" t="str">
        <f t="shared" si="19"/>
        <v/>
      </c>
      <c r="P28" s="67" t="str">
        <f t="shared" si="20"/>
        <v/>
      </c>
      <c r="Q28" s="65" t="str">
        <f t="shared" si="21"/>
        <v/>
      </c>
      <c r="R28" s="66" t="str">
        <f t="shared" si="22"/>
        <v/>
      </c>
      <c r="S28" s="67" t="str">
        <f t="shared" si="23"/>
        <v/>
      </c>
      <c r="T28" s="21"/>
      <c r="U28" s="21"/>
      <c r="V28" s="21"/>
    </row>
    <row r="29" spans="1:22" x14ac:dyDescent="0.4">
      <c r="A29" s="92">
        <v>21</v>
      </c>
      <c r="B29" s="92"/>
      <c r="C29" s="90"/>
      <c r="D29" s="89"/>
      <c r="E29" s="68"/>
      <c r="F29" s="60"/>
      <c r="G29" s="61"/>
      <c r="H29" s="62"/>
      <c r="I29" s="63"/>
      <c r="J29" s="64"/>
      <c r="K29" s="57" t="str">
        <f t="shared" si="24"/>
        <v/>
      </c>
      <c r="L29" s="57" t="str">
        <f t="shared" si="16"/>
        <v/>
      </c>
      <c r="M29" s="57" t="str">
        <f t="shared" si="17"/>
        <v/>
      </c>
      <c r="N29" s="65" t="str">
        <f t="shared" si="18"/>
        <v/>
      </c>
      <c r="O29" s="66" t="str">
        <f t="shared" si="19"/>
        <v/>
      </c>
      <c r="P29" s="67" t="str">
        <f t="shared" si="20"/>
        <v/>
      </c>
      <c r="Q29" s="65" t="str">
        <f t="shared" si="21"/>
        <v/>
      </c>
      <c r="R29" s="66" t="str">
        <f t="shared" si="22"/>
        <v/>
      </c>
      <c r="S29" s="67" t="str">
        <f t="shared" si="23"/>
        <v/>
      </c>
      <c r="T29" s="21"/>
      <c r="U29" s="21"/>
      <c r="V29" s="21"/>
    </row>
    <row r="30" spans="1:22" x14ac:dyDescent="0.4">
      <c r="A30" s="92">
        <v>22</v>
      </c>
      <c r="B30" s="92"/>
      <c r="C30" s="90"/>
      <c r="D30" s="89"/>
      <c r="E30" s="68"/>
      <c r="F30" s="60"/>
      <c r="G30" s="61"/>
      <c r="H30" s="62"/>
      <c r="I30" s="63"/>
      <c r="J30" s="64"/>
      <c r="K30" s="57" t="str">
        <f t="shared" si="24"/>
        <v/>
      </c>
      <c r="L30" s="57" t="str">
        <f t="shared" si="16"/>
        <v/>
      </c>
      <c r="M30" s="57" t="str">
        <f t="shared" si="17"/>
        <v/>
      </c>
      <c r="N30" s="65" t="str">
        <f t="shared" si="18"/>
        <v/>
      </c>
      <c r="O30" s="66" t="str">
        <f t="shared" si="19"/>
        <v/>
      </c>
      <c r="P30" s="67" t="str">
        <f t="shared" si="20"/>
        <v/>
      </c>
      <c r="Q30" s="65" t="str">
        <f t="shared" si="21"/>
        <v/>
      </c>
      <c r="R30" s="66" t="str">
        <f t="shared" si="22"/>
        <v/>
      </c>
      <c r="S30" s="67" t="str">
        <f t="shared" si="23"/>
        <v/>
      </c>
      <c r="T30" s="21"/>
      <c r="U30" s="21"/>
      <c r="V30" s="21"/>
    </row>
    <row r="31" spans="1:22" x14ac:dyDescent="0.4">
      <c r="A31" s="54">
        <v>23</v>
      </c>
      <c r="B31" s="92"/>
      <c r="C31" s="90"/>
      <c r="D31" s="89"/>
      <c r="E31" s="68"/>
      <c r="F31" s="60"/>
      <c r="G31" s="61"/>
      <c r="H31" s="62"/>
      <c r="I31" s="63"/>
      <c r="J31" s="64"/>
      <c r="K31" s="57" t="str">
        <f t="shared" si="24"/>
        <v/>
      </c>
      <c r="L31" s="57" t="str">
        <f t="shared" si="16"/>
        <v/>
      </c>
      <c r="M31" s="57" t="str">
        <f t="shared" si="17"/>
        <v/>
      </c>
      <c r="N31" s="65" t="str">
        <f t="shared" si="18"/>
        <v/>
      </c>
      <c r="O31" s="66" t="str">
        <f t="shared" si="19"/>
        <v/>
      </c>
      <c r="P31" s="67" t="str">
        <f t="shared" si="20"/>
        <v/>
      </c>
      <c r="Q31" s="65" t="str">
        <f t="shared" si="21"/>
        <v/>
      </c>
      <c r="R31" s="66" t="str">
        <f t="shared" si="22"/>
        <v/>
      </c>
      <c r="S31" s="67" t="str">
        <f t="shared" si="23"/>
        <v/>
      </c>
      <c r="T31" s="21"/>
      <c r="U31" s="21"/>
      <c r="V31" s="21"/>
    </row>
    <row r="32" spans="1:22" x14ac:dyDescent="0.4">
      <c r="A32" s="54">
        <v>24</v>
      </c>
      <c r="B32" s="92"/>
      <c r="C32" s="93"/>
      <c r="D32" s="89"/>
      <c r="E32" s="68"/>
      <c r="F32" s="60"/>
      <c r="G32" s="61"/>
      <c r="H32" s="62"/>
      <c r="I32" s="63"/>
      <c r="J32" s="64"/>
      <c r="K32" s="57" t="str">
        <f t="shared" si="24"/>
        <v/>
      </c>
      <c r="L32" s="57" t="str">
        <f t="shared" si="16"/>
        <v/>
      </c>
      <c r="M32" s="57" t="str">
        <f t="shared" si="17"/>
        <v/>
      </c>
      <c r="N32" s="65" t="str">
        <f t="shared" si="18"/>
        <v/>
      </c>
      <c r="O32" s="66" t="str">
        <f t="shared" si="19"/>
        <v/>
      </c>
      <c r="P32" s="67" t="str">
        <f t="shared" si="20"/>
        <v/>
      </c>
      <c r="Q32" s="65" t="str">
        <f t="shared" si="21"/>
        <v/>
      </c>
      <c r="R32" s="66" t="str">
        <f t="shared" si="22"/>
        <v/>
      </c>
      <c r="S32" s="67" t="str">
        <f t="shared" si="23"/>
        <v/>
      </c>
      <c r="T32" s="21"/>
      <c r="U32" s="21"/>
      <c r="V32" s="21"/>
    </row>
    <row r="33" spans="1:22" x14ac:dyDescent="0.4">
      <c r="A33" s="54">
        <v>25</v>
      </c>
      <c r="B33" s="54"/>
      <c r="C33" s="69"/>
      <c r="D33" s="69"/>
      <c r="E33" s="87"/>
      <c r="F33" s="70"/>
      <c r="G33" s="71"/>
      <c r="H33" s="62"/>
      <c r="I33" s="63"/>
      <c r="J33" s="64"/>
      <c r="K33" s="57" t="str">
        <f t="shared" si="24"/>
        <v/>
      </c>
      <c r="L33" s="57" t="str">
        <f t="shared" si="16"/>
        <v/>
      </c>
      <c r="M33" s="57" t="str">
        <f t="shared" si="17"/>
        <v/>
      </c>
      <c r="N33" s="65" t="str">
        <f t="shared" si="18"/>
        <v/>
      </c>
      <c r="O33" s="66" t="str">
        <f t="shared" si="19"/>
        <v/>
      </c>
      <c r="P33" s="67" t="str">
        <f t="shared" si="20"/>
        <v/>
      </c>
      <c r="Q33" s="65" t="str">
        <f t="shared" si="21"/>
        <v/>
      </c>
      <c r="R33" s="66" t="str">
        <f t="shared" si="22"/>
        <v/>
      </c>
      <c r="S33" s="67" t="str">
        <f t="shared" si="23"/>
        <v/>
      </c>
      <c r="T33" s="21"/>
      <c r="U33" s="21"/>
      <c r="V33" s="21"/>
    </row>
    <row r="34" spans="1:22" x14ac:dyDescent="0.4">
      <c r="A34" s="54">
        <v>26</v>
      </c>
      <c r="B34" s="54"/>
      <c r="C34" s="69"/>
      <c r="D34" s="69"/>
      <c r="E34" s="87"/>
      <c r="F34" s="70"/>
      <c r="G34" s="71"/>
      <c r="H34" s="62"/>
      <c r="I34" s="63"/>
      <c r="J34" s="64"/>
      <c r="K34" s="57" t="str">
        <f t="shared" si="24"/>
        <v/>
      </c>
      <c r="L34" s="57" t="str">
        <f t="shared" si="16"/>
        <v/>
      </c>
      <c r="M34" s="57" t="str">
        <f t="shared" si="17"/>
        <v/>
      </c>
      <c r="N34" s="65" t="str">
        <f t="shared" si="18"/>
        <v/>
      </c>
      <c r="O34" s="66" t="str">
        <f t="shared" si="19"/>
        <v/>
      </c>
      <c r="P34" s="67" t="str">
        <f t="shared" si="20"/>
        <v/>
      </c>
      <c r="Q34" s="65" t="str">
        <f t="shared" si="21"/>
        <v/>
      </c>
      <c r="R34" s="66" t="str">
        <f t="shared" si="22"/>
        <v/>
      </c>
      <c r="S34" s="67" t="str">
        <f t="shared" si="23"/>
        <v/>
      </c>
      <c r="T34" s="21"/>
      <c r="U34" s="21"/>
      <c r="V34" s="21"/>
    </row>
    <row r="35" spans="1:22" x14ac:dyDescent="0.4">
      <c r="A35" s="54">
        <v>27</v>
      </c>
      <c r="B35" s="54"/>
      <c r="C35" s="69"/>
      <c r="D35" s="69"/>
      <c r="E35" s="87"/>
      <c r="F35" s="70"/>
      <c r="G35" s="71"/>
      <c r="H35" s="62"/>
      <c r="I35" s="63"/>
      <c r="J35" s="64"/>
      <c r="K35" s="57" t="str">
        <f t="shared" si="24"/>
        <v/>
      </c>
      <c r="L35" s="57" t="str">
        <f t="shared" si="16"/>
        <v/>
      </c>
      <c r="M35" s="57" t="str">
        <f t="shared" si="17"/>
        <v/>
      </c>
      <c r="N35" s="65" t="str">
        <f t="shared" si="18"/>
        <v/>
      </c>
      <c r="O35" s="66" t="str">
        <f t="shared" si="19"/>
        <v/>
      </c>
      <c r="P35" s="67" t="str">
        <f t="shared" si="20"/>
        <v/>
      </c>
      <c r="Q35" s="65" t="str">
        <f t="shared" si="21"/>
        <v/>
      </c>
      <c r="R35" s="66" t="str">
        <f t="shared" si="22"/>
        <v/>
      </c>
      <c r="S35" s="67" t="str">
        <f t="shared" si="23"/>
        <v/>
      </c>
      <c r="T35" s="21"/>
      <c r="U35" s="21"/>
      <c r="V35" s="21"/>
    </row>
    <row r="36" spans="1:22" x14ac:dyDescent="0.4">
      <c r="A36" s="54">
        <v>28</v>
      </c>
      <c r="B36" s="54"/>
      <c r="C36" s="69"/>
      <c r="D36" s="69"/>
      <c r="E36" s="87"/>
      <c r="F36" s="70"/>
      <c r="G36" s="71"/>
      <c r="H36" s="62"/>
      <c r="I36" s="63"/>
      <c r="J36" s="64"/>
      <c r="K36" s="57" t="str">
        <f t="shared" si="24"/>
        <v/>
      </c>
      <c r="L36" s="57" t="str">
        <f t="shared" si="16"/>
        <v/>
      </c>
      <c r="M36" s="57" t="str">
        <f t="shared" si="17"/>
        <v/>
      </c>
      <c r="N36" s="65" t="str">
        <f t="shared" si="18"/>
        <v/>
      </c>
      <c r="O36" s="66" t="str">
        <f t="shared" si="19"/>
        <v/>
      </c>
      <c r="P36" s="67" t="str">
        <f t="shared" si="20"/>
        <v/>
      </c>
      <c r="Q36" s="65" t="str">
        <f t="shared" si="21"/>
        <v/>
      </c>
      <c r="R36" s="66" t="str">
        <f t="shared" si="22"/>
        <v/>
      </c>
      <c r="S36" s="67" t="str">
        <f t="shared" si="23"/>
        <v/>
      </c>
      <c r="T36" s="21"/>
      <c r="U36" s="21"/>
      <c r="V36" s="21"/>
    </row>
    <row r="37" spans="1:22" x14ac:dyDescent="0.4">
      <c r="A37" s="54">
        <v>29</v>
      </c>
      <c r="B37" s="54"/>
      <c r="C37" s="69"/>
      <c r="D37" s="69"/>
      <c r="E37" s="87"/>
      <c r="F37" s="70"/>
      <c r="G37" s="71"/>
      <c r="H37" s="62"/>
      <c r="I37" s="63"/>
      <c r="J37" s="64"/>
      <c r="K37" s="57" t="str">
        <f t="shared" si="24"/>
        <v/>
      </c>
      <c r="L37" s="57" t="str">
        <f t="shared" si="16"/>
        <v/>
      </c>
      <c r="M37" s="57" t="str">
        <f t="shared" si="17"/>
        <v/>
      </c>
      <c r="N37" s="65" t="str">
        <f t="shared" si="18"/>
        <v/>
      </c>
      <c r="O37" s="66" t="str">
        <f t="shared" si="19"/>
        <v/>
      </c>
      <c r="P37" s="67" t="str">
        <f t="shared" si="20"/>
        <v/>
      </c>
      <c r="Q37" s="65" t="str">
        <f t="shared" si="21"/>
        <v/>
      </c>
      <c r="R37" s="66" t="str">
        <f t="shared" si="22"/>
        <v/>
      </c>
      <c r="S37" s="67" t="str">
        <f t="shared" si="23"/>
        <v/>
      </c>
      <c r="T37" s="21"/>
      <c r="U37" s="21"/>
      <c r="V37" s="21"/>
    </row>
    <row r="38" spans="1:22" x14ac:dyDescent="0.4">
      <c r="A38" s="54">
        <v>30</v>
      </c>
      <c r="B38" s="54"/>
      <c r="C38" s="69"/>
      <c r="D38" s="69"/>
      <c r="E38" s="87"/>
      <c r="F38" s="70"/>
      <c r="G38" s="71"/>
      <c r="H38" s="62"/>
      <c r="I38" s="63"/>
      <c r="J38" s="64"/>
      <c r="K38" s="57" t="str">
        <f t="shared" si="24"/>
        <v/>
      </c>
      <c r="L38" s="57" t="str">
        <f t="shared" si="16"/>
        <v/>
      </c>
      <c r="M38" s="57" t="str">
        <f t="shared" si="17"/>
        <v/>
      </c>
      <c r="N38" s="65" t="str">
        <f t="shared" si="18"/>
        <v/>
      </c>
      <c r="O38" s="66" t="str">
        <f t="shared" si="19"/>
        <v/>
      </c>
      <c r="P38" s="67" t="str">
        <f t="shared" si="20"/>
        <v/>
      </c>
      <c r="Q38" s="65" t="str">
        <f t="shared" si="21"/>
        <v/>
      </c>
      <c r="R38" s="66" t="str">
        <f t="shared" si="22"/>
        <v/>
      </c>
      <c r="S38" s="67" t="str">
        <f t="shared" si="23"/>
        <v/>
      </c>
      <c r="T38" s="21"/>
      <c r="U38" s="21"/>
      <c r="V38" s="21"/>
    </row>
    <row r="39" spans="1:22" x14ac:dyDescent="0.4">
      <c r="A39" s="54">
        <v>31</v>
      </c>
      <c r="B39" s="54"/>
      <c r="C39" s="69"/>
      <c r="D39" s="69"/>
      <c r="E39" s="87"/>
      <c r="F39" s="70"/>
      <c r="G39" s="71"/>
      <c r="H39" s="62"/>
      <c r="I39" s="63"/>
      <c r="J39" s="64"/>
      <c r="K39" s="57" t="str">
        <f t="shared" si="24"/>
        <v/>
      </c>
      <c r="L39" s="57" t="str">
        <f t="shared" si="16"/>
        <v/>
      </c>
      <c r="M39" s="57" t="str">
        <f t="shared" si="17"/>
        <v/>
      </c>
      <c r="N39" s="65" t="str">
        <f t="shared" si="18"/>
        <v/>
      </c>
      <c r="O39" s="66" t="str">
        <f t="shared" si="19"/>
        <v/>
      </c>
      <c r="P39" s="67" t="str">
        <f t="shared" si="20"/>
        <v/>
      </c>
      <c r="Q39" s="65" t="str">
        <f t="shared" si="21"/>
        <v/>
      </c>
      <c r="R39" s="66" t="str">
        <f t="shared" si="22"/>
        <v/>
      </c>
      <c r="S39" s="67" t="str">
        <f t="shared" si="23"/>
        <v/>
      </c>
      <c r="T39" s="21"/>
      <c r="U39" s="21"/>
      <c r="V39" s="21"/>
    </row>
    <row r="40" spans="1:22" x14ac:dyDescent="0.4">
      <c r="A40" s="54">
        <v>32</v>
      </c>
      <c r="B40" s="54"/>
      <c r="C40" s="69"/>
      <c r="D40" s="69"/>
      <c r="E40" s="87"/>
      <c r="F40" s="70"/>
      <c r="G40" s="71"/>
      <c r="H40" s="62"/>
      <c r="I40" s="63"/>
      <c r="J40" s="64"/>
      <c r="K40" s="57" t="str">
        <f t="shared" si="24"/>
        <v/>
      </c>
      <c r="L40" s="57" t="str">
        <f t="shared" si="16"/>
        <v/>
      </c>
      <c r="M40" s="57" t="str">
        <f t="shared" si="17"/>
        <v/>
      </c>
      <c r="N40" s="65" t="str">
        <f t="shared" si="18"/>
        <v/>
      </c>
      <c r="O40" s="66" t="str">
        <f t="shared" si="19"/>
        <v/>
      </c>
      <c r="P40" s="67" t="str">
        <f t="shared" si="20"/>
        <v/>
      </c>
      <c r="Q40" s="65" t="str">
        <f t="shared" si="21"/>
        <v/>
      </c>
      <c r="R40" s="66" t="str">
        <f t="shared" si="22"/>
        <v/>
      </c>
      <c r="S40" s="67" t="str">
        <f t="shared" si="23"/>
        <v/>
      </c>
      <c r="T40" s="21"/>
      <c r="U40" s="21"/>
      <c r="V40" s="21"/>
    </row>
    <row r="41" spans="1:22" x14ac:dyDescent="0.4">
      <c r="A41" s="54">
        <v>33</v>
      </c>
      <c r="B41" s="54"/>
      <c r="C41" s="69"/>
      <c r="D41" s="69"/>
      <c r="E41" s="87"/>
      <c r="F41" s="70"/>
      <c r="G41" s="71"/>
      <c r="H41" s="62"/>
      <c r="I41" s="63"/>
      <c r="J41" s="64"/>
      <c r="K41" s="57" t="str">
        <f t="shared" si="24"/>
        <v/>
      </c>
      <c r="L41" s="57" t="str">
        <f t="shared" si="16"/>
        <v/>
      </c>
      <c r="M41" s="57" t="str">
        <f t="shared" si="17"/>
        <v/>
      </c>
      <c r="N41" s="65" t="str">
        <f t="shared" si="18"/>
        <v/>
      </c>
      <c r="O41" s="66" t="str">
        <f t="shared" si="19"/>
        <v/>
      </c>
      <c r="P41" s="67" t="str">
        <f t="shared" si="20"/>
        <v/>
      </c>
      <c r="Q41" s="65" t="str">
        <f t="shared" si="21"/>
        <v/>
      </c>
      <c r="R41" s="66" t="str">
        <f t="shared" si="22"/>
        <v/>
      </c>
      <c r="S41" s="67" t="str">
        <f t="shared" si="23"/>
        <v/>
      </c>
      <c r="T41" s="21"/>
      <c r="U41" s="21"/>
      <c r="V41" s="21"/>
    </row>
    <row r="42" spans="1:22" x14ac:dyDescent="0.4">
      <c r="A42" s="54">
        <v>34</v>
      </c>
      <c r="B42" s="54"/>
      <c r="C42" s="69"/>
      <c r="D42" s="69"/>
      <c r="E42" s="87"/>
      <c r="F42" s="70"/>
      <c r="G42" s="71"/>
      <c r="H42" s="62"/>
      <c r="I42" s="63"/>
      <c r="J42" s="64"/>
      <c r="K42" s="57" t="str">
        <f t="shared" si="24"/>
        <v/>
      </c>
      <c r="L42" s="57" t="str">
        <f t="shared" si="16"/>
        <v/>
      </c>
      <c r="M42" s="57" t="str">
        <f t="shared" si="17"/>
        <v/>
      </c>
      <c r="N42" s="65" t="str">
        <f t="shared" si="18"/>
        <v/>
      </c>
      <c r="O42" s="66" t="str">
        <f t="shared" si="19"/>
        <v/>
      </c>
      <c r="P42" s="67" t="str">
        <f t="shared" si="20"/>
        <v/>
      </c>
      <c r="Q42" s="65" t="str">
        <f>IF(H42="","",N42*H42)</f>
        <v/>
      </c>
      <c r="R42" s="66" t="str">
        <f t="shared" si="22"/>
        <v/>
      </c>
      <c r="S42" s="67" t="str">
        <f t="shared" si="23"/>
        <v/>
      </c>
      <c r="T42" s="21"/>
      <c r="U42" s="21"/>
      <c r="V42" s="21"/>
    </row>
    <row r="43" spans="1:22" x14ac:dyDescent="0.4">
      <c r="A43" s="54">
        <v>35</v>
      </c>
      <c r="B43" s="54"/>
      <c r="C43" s="69"/>
      <c r="D43" s="69"/>
      <c r="E43" s="87"/>
      <c r="F43" s="70"/>
      <c r="G43" s="71"/>
      <c r="H43" s="62"/>
      <c r="I43" s="63"/>
      <c r="J43" s="64"/>
      <c r="K43" s="57" t="str">
        <f>IF(H43="","",K42+Q43)</f>
        <v/>
      </c>
      <c r="L43" s="57" t="str">
        <f t="shared" ref="L43:M43" si="25">IF(I43="","",L42+R43)</f>
        <v/>
      </c>
      <c r="M43" s="57" t="str">
        <f t="shared" si="25"/>
        <v/>
      </c>
      <c r="N43" s="65" t="str">
        <f t="shared" si="18"/>
        <v/>
      </c>
      <c r="O43" s="66" t="str">
        <f t="shared" si="19"/>
        <v/>
      </c>
      <c r="P43" s="67" t="str">
        <f t="shared" si="20"/>
        <v/>
      </c>
      <c r="Q43" s="65" t="str">
        <f t="shared" si="21"/>
        <v/>
      </c>
      <c r="R43" s="66" t="str">
        <f t="shared" si="22"/>
        <v/>
      </c>
      <c r="S43" s="67" t="str">
        <f t="shared" si="23"/>
        <v/>
      </c>
    </row>
    <row r="44" spans="1:22" x14ac:dyDescent="0.4">
      <c r="A44" s="54">
        <v>36</v>
      </c>
      <c r="B44" s="54"/>
      <c r="C44" s="69"/>
      <c r="D44" s="69"/>
      <c r="E44" s="87"/>
      <c r="F44" s="70"/>
      <c r="G44" s="71"/>
      <c r="H44" s="62"/>
      <c r="I44" s="63"/>
      <c r="J44" s="64"/>
      <c r="K44" s="57" t="str">
        <f t="shared" ref="K44:K58" si="26">IF(H44="","",K43+Q44)</f>
        <v/>
      </c>
      <c r="L44" s="57" t="str">
        <f t="shared" ref="L44:L58" si="27">IF(I44="","",L43+R44)</f>
        <v/>
      </c>
      <c r="M44" s="57" t="str">
        <f t="shared" ref="M44:M58" si="28">IF(J44="","",M43+S44)</f>
        <v/>
      </c>
      <c r="N44" s="65" t="str">
        <f>IF(K43="","",K43*0.03)</f>
        <v/>
      </c>
      <c r="O44" s="66" t="str">
        <f t="shared" si="19"/>
        <v/>
      </c>
      <c r="P44" s="67" t="str">
        <f t="shared" si="20"/>
        <v/>
      </c>
      <c r="Q44" s="65" t="str">
        <f>IF(H44="","",N44*H44)</f>
        <v/>
      </c>
      <c r="R44" s="66" t="str">
        <f t="shared" si="22"/>
        <v/>
      </c>
      <c r="S44" s="67" t="str">
        <f t="shared" si="23"/>
        <v/>
      </c>
    </row>
    <row r="45" spans="1:22" x14ac:dyDescent="0.4">
      <c r="A45" s="54">
        <v>37</v>
      </c>
      <c r="B45" s="54"/>
      <c r="C45" s="69"/>
      <c r="D45" s="69"/>
      <c r="E45" s="87"/>
      <c r="F45" s="70"/>
      <c r="G45" s="71"/>
      <c r="H45" s="62"/>
      <c r="I45" s="63"/>
      <c r="J45" s="64"/>
      <c r="K45" s="57" t="str">
        <f t="shared" si="26"/>
        <v/>
      </c>
      <c r="L45" s="57" t="str">
        <f t="shared" si="27"/>
        <v/>
      </c>
      <c r="M45" s="57" t="str">
        <f t="shared" si="28"/>
        <v/>
      </c>
      <c r="N45" s="65" t="str">
        <f t="shared" si="18"/>
        <v/>
      </c>
      <c r="O45" s="66" t="str">
        <f t="shared" si="19"/>
        <v/>
      </c>
      <c r="P45" s="67" t="str">
        <f t="shared" si="20"/>
        <v/>
      </c>
      <c r="Q45" s="65" t="str">
        <f t="shared" si="21"/>
        <v/>
      </c>
      <c r="R45" s="66" t="str">
        <f t="shared" si="22"/>
        <v/>
      </c>
      <c r="S45" s="67" t="str">
        <f t="shared" si="23"/>
        <v/>
      </c>
    </row>
    <row r="46" spans="1:22" x14ac:dyDescent="0.4">
      <c r="A46" s="54">
        <v>38</v>
      </c>
      <c r="B46" s="54"/>
      <c r="C46" s="69"/>
      <c r="D46" s="69"/>
      <c r="E46" s="87"/>
      <c r="F46" s="70"/>
      <c r="G46" s="71"/>
      <c r="H46" s="62"/>
      <c r="I46" s="63"/>
      <c r="J46" s="64"/>
      <c r="K46" s="57" t="str">
        <f t="shared" si="26"/>
        <v/>
      </c>
      <c r="L46" s="57" t="str">
        <f t="shared" si="27"/>
        <v/>
      </c>
      <c r="M46" s="57" t="str">
        <f t="shared" si="28"/>
        <v/>
      </c>
      <c r="N46" s="65" t="str">
        <f t="shared" si="18"/>
        <v/>
      </c>
      <c r="O46" s="66" t="str">
        <f t="shared" si="19"/>
        <v/>
      </c>
      <c r="P46" s="67" t="str">
        <f t="shared" si="20"/>
        <v/>
      </c>
      <c r="Q46" s="65" t="str">
        <f t="shared" si="21"/>
        <v/>
      </c>
      <c r="R46" s="66" t="str">
        <f t="shared" si="22"/>
        <v/>
      </c>
      <c r="S46" s="67" t="str">
        <f t="shared" si="23"/>
        <v/>
      </c>
    </row>
    <row r="47" spans="1:22" x14ac:dyDescent="0.4">
      <c r="A47" s="54">
        <v>39</v>
      </c>
      <c r="B47" s="54"/>
      <c r="C47" s="69"/>
      <c r="D47" s="69"/>
      <c r="E47" s="87"/>
      <c r="F47" s="70"/>
      <c r="G47" s="71"/>
      <c r="H47" s="62"/>
      <c r="I47" s="63"/>
      <c r="J47" s="64"/>
      <c r="K47" s="57" t="str">
        <f t="shared" si="26"/>
        <v/>
      </c>
      <c r="L47" s="57" t="str">
        <f t="shared" si="27"/>
        <v/>
      </c>
      <c r="M47" s="57" t="str">
        <f t="shared" si="28"/>
        <v/>
      </c>
      <c r="N47" s="65" t="str">
        <f t="shared" si="18"/>
        <v/>
      </c>
      <c r="O47" s="66" t="str">
        <f t="shared" si="19"/>
        <v/>
      </c>
      <c r="P47" s="67" t="str">
        <f t="shared" si="20"/>
        <v/>
      </c>
      <c r="Q47" s="65" t="str">
        <f t="shared" si="21"/>
        <v/>
      </c>
      <c r="R47" s="66" t="str">
        <f t="shared" si="22"/>
        <v/>
      </c>
      <c r="S47" s="67" t="str">
        <f t="shared" si="23"/>
        <v/>
      </c>
    </row>
    <row r="48" spans="1:22" x14ac:dyDescent="0.4">
      <c r="A48" s="54">
        <v>40</v>
      </c>
      <c r="B48" s="54"/>
      <c r="C48" s="69"/>
      <c r="D48" s="69"/>
      <c r="E48" s="87"/>
      <c r="F48" s="70"/>
      <c r="G48" s="71"/>
      <c r="H48" s="62"/>
      <c r="I48" s="63"/>
      <c r="J48" s="64"/>
      <c r="K48" s="57" t="str">
        <f t="shared" si="26"/>
        <v/>
      </c>
      <c r="L48" s="57" t="str">
        <f t="shared" si="27"/>
        <v/>
      </c>
      <c r="M48" s="57" t="str">
        <f t="shared" si="28"/>
        <v/>
      </c>
      <c r="N48" s="65" t="str">
        <f t="shared" si="18"/>
        <v/>
      </c>
      <c r="O48" s="66" t="str">
        <f t="shared" si="19"/>
        <v/>
      </c>
      <c r="P48" s="67" t="str">
        <f t="shared" si="20"/>
        <v/>
      </c>
      <c r="Q48" s="65" t="str">
        <f t="shared" si="21"/>
        <v/>
      </c>
      <c r="R48" s="66" t="str">
        <f t="shared" si="22"/>
        <v/>
      </c>
      <c r="S48" s="67" t="str">
        <f t="shared" si="23"/>
        <v/>
      </c>
    </row>
    <row r="49" spans="1:19" x14ac:dyDescent="0.4">
      <c r="A49" s="54">
        <v>41</v>
      </c>
      <c r="B49" s="54"/>
      <c r="C49" s="69"/>
      <c r="D49" s="69"/>
      <c r="E49" s="87"/>
      <c r="F49" s="70"/>
      <c r="G49" s="71"/>
      <c r="H49" s="62"/>
      <c r="I49" s="63"/>
      <c r="J49" s="64"/>
      <c r="K49" s="57" t="str">
        <f t="shared" si="26"/>
        <v/>
      </c>
      <c r="L49" s="57" t="str">
        <f t="shared" si="27"/>
        <v/>
      </c>
      <c r="M49" s="57" t="str">
        <f t="shared" si="28"/>
        <v/>
      </c>
      <c r="N49" s="65" t="str">
        <f t="shared" si="18"/>
        <v/>
      </c>
      <c r="O49" s="66" t="str">
        <f t="shared" si="19"/>
        <v/>
      </c>
      <c r="P49" s="67" t="str">
        <f t="shared" si="20"/>
        <v/>
      </c>
      <c r="Q49" s="65" t="str">
        <f t="shared" si="21"/>
        <v/>
      </c>
      <c r="R49" s="66" t="str">
        <f t="shared" si="22"/>
        <v/>
      </c>
      <c r="S49" s="67" t="str">
        <f t="shared" si="23"/>
        <v/>
      </c>
    </row>
    <row r="50" spans="1:19" x14ac:dyDescent="0.4">
      <c r="A50" s="54">
        <v>42</v>
      </c>
      <c r="B50" s="54"/>
      <c r="C50" s="69"/>
      <c r="D50" s="69"/>
      <c r="E50" s="87"/>
      <c r="F50" s="70"/>
      <c r="G50" s="71"/>
      <c r="H50" s="62"/>
      <c r="I50" s="63"/>
      <c r="J50" s="64"/>
      <c r="K50" s="57" t="str">
        <f t="shared" si="26"/>
        <v/>
      </c>
      <c r="L50" s="57" t="str">
        <f t="shared" si="27"/>
        <v/>
      </c>
      <c r="M50" s="57" t="str">
        <f t="shared" si="28"/>
        <v/>
      </c>
      <c r="N50" s="65" t="str">
        <f t="shared" si="18"/>
        <v/>
      </c>
      <c r="O50" s="66" t="str">
        <f t="shared" si="19"/>
        <v/>
      </c>
      <c r="P50" s="67" t="str">
        <f t="shared" si="20"/>
        <v/>
      </c>
      <c r="Q50" s="65" t="str">
        <f t="shared" si="21"/>
        <v/>
      </c>
      <c r="R50" s="66" t="str">
        <f t="shared" si="22"/>
        <v/>
      </c>
      <c r="S50" s="67" t="str">
        <f t="shared" si="23"/>
        <v/>
      </c>
    </row>
    <row r="51" spans="1:19" x14ac:dyDescent="0.4">
      <c r="A51" s="59">
        <v>43</v>
      </c>
      <c r="B51" s="59"/>
      <c r="C51" s="69"/>
      <c r="D51" s="69"/>
      <c r="E51" s="87"/>
      <c r="F51" s="70"/>
      <c r="G51" s="71"/>
      <c r="H51" s="62"/>
      <c r="I51" s="63"/>
      <c r="J51" s="64"/>
      <c r="K51" s="57" t="str">
        <f t="shared" si="26"/>
        <v/>
      </c>
      <c r="L51" s="57" t="str">
        <f t="shared" si="27"/>
        <v/>
      </c>
      <c r="M51" s="57" t="str">
        <f t="shared" si="28"/>
        <v/>
      </c>
      <c r="N51" s="65" t="str">
        <f t="shared" si="18"/>
        <v/>
      </c>
      <c r="O51" s="66" t="str">
        <f t="shared" si="19"/>
        <v/>
      </c>
      <c r="P51" s="67" t="str">
        <f t="shared" si="20"/>
        <v/>
      </c>
      <c r="Q51" s="65" t="str">
        <f t="shared" si="21"/>
        <v/>
      </c>
      <c r="R51" s="66" t="str">
        <f t="shared" si="22"/>
        <v/>
      </c>
      <c r="S51" s="67" t="str">
        <f t="shared" si="23"/>
        <v/>
      </c>
    </row>
    <row r="52" spans="1:19" x14ac:dyDescent="0.4">
      <c r="A52" s="59">
        <v>44</v>
      </c>
      <c r="B52" s="59"/>
      <c r="C52" s="69"/>
      <c r="D52" s="69"/>
      <c r="E52" s="87"/>
      <c r="F52" s="70"/>
      <c r="G52" s="71"/>
      <c r="H52" s="62"/>
      <c r="I52" s="63"/>
      <c r="J52" s="64"/>
      <c r="K52" s="57" t="str">
        <f t="shared" si="26"/>
        <v/>
      </c>
      <c r="L52" s="57" t="str">
        <f t="shared" si="27"/>
        <v/>
      </c>
      <c r="M52" s="57" t="str">
        <f t="shared" si="28"/>
        <v/>
      </c>
      <c r="N52" s="65" t="str">
        <f t="shared" si="18"/>
        <v/>
      </c>
      <c r="O52" s="66" t="str">
        <f t="shared" si="19"/>
        <v/>
      </c>
      <c r="P52" s="67" t="str">
        <f t="shared" si="20"/>
        <v/>
      </c>
      <c r="Q52" s="65" t="str">
        <f t="shared" si="21"/>
        <v/>
      </c>
      <c r="R52" s="66" t="str">
        <f t="shared" si="22"/>
        <v/>
      </c>
      <c r="S52" s="67" t="str">
        <f t="shared" si="23"/>
        <v/>
      </c>
    </row>
    <row r="53" spans="1:19" x14ac:dyDescent="0.4">
      <c r="A53" s="59">
        <v>45</v>
      </c>
      <c r="B53" s="59"/>
      <c r="C53" s="69"/>
      <c r="D53" s="69"/>
      <c r="E53" s="87"/>
      <c r="F53" s="70"/>
      <c r="G53" s="71"/>
      <c r="H53" s="62"/>
      <c r="I53" s="63"/>
      <c r="J53" s="64"/>
      <c r="K53" s="57" t="str">
        <f t="shared" si="26"/>
        <v/>
      </c>
      <c r="L53" s="57" t="str">
        <f t="shared" si="27"/>
        <v/>
      </c>
      <c r="M53" s="57" t="str">
        <f t="shared" si="28"/>
        <v/>
      </c>
      <c r="N53" s="65" t="str">
        <f t="shared" si="18"/>
        <v/>
      </c>
      <c r="O53" s="66" t="str">
        <f t="shared" si="19"/>
        <v/>
      </c>
      <c r="P53" s="67" t="str">
        <f t="shared" si="20"/>
        <v/>
      </c>
      <c r="Q53" s="65" t="str">
        <f t="shared" si="21"/>
        <v/>
      </c>
      <c r="R53" s="66" t="str">
        <f t="shared" si="22"/>
        <v/>
      </c>
      <c r="S53" s="67" t="str">
        <f t="shared" si="23"/>
        <v/>
      </c>
    </row>
    <row r="54" spans="1:19" x14ac:dyDescent="0.4">
      <c r="A54" s="59">
        <v>46</v>
      </c>
      <c r="B54" s="59"/>
      <c r="C54" s="69"/>
      <c r="D54" s="69"/>
      <c r="E54" s="87"/>
      <c r="F54" s="70"/>
      <c r="G54" s="71"/>
      <c r="H54" s="62"/>
      <c r="I54" s="63"/>
      <c r="J54" s="64"/>
      <c r="K54" s="57" t="str">
        <f t="shared" si="26"/>
        <v/>
      </c>
      <c r="L54" s="57" t="str">
        <f t="shared" si="27"/>
        <v/>
      </c>
      <c r="M54" s="57" t="str">
        <f t="shared" si="28"/>
        <v/>
      </c>
      <c r="N54" s="65" t="str">
        <f t="shared" si="18"/>
        <v/>
      </c>
      <c r="O54" s="66" t="str">
        <f t="shared" si="19"/>
        <v/>
      </c>
      <c r="P54" s="67" t="str">
        <f t="shared" si="20"/>
        <v/>
      </c>
      <c r="Q54" s="65" t="str">
        <f t="shared" si="21"/>
        <v/>
      </c>
      <c r="R54" s="66" t="str">
        <f t="shared" si="22"/>
        <v/>
      </c>
      <c r="S54" s="67" t="str">
        <f t="shared" si="23"/>
        <v/>
      </c>
    </row>
    <row r="55" spans="1:19" x14ac:dyDescent="0.4">
      <c r="A55" s="59">
        <v>47</v>
      </c>
      <c r="B55" s="59"/>
      <c r="C55" s="69"/>
      <c r="D55" s="69"/>
      <c r="E55" s="87"/>
      <c r="F55" s="70"/>
      <c r="G55" s="71"/>
      <c r="H55" s="62"/>
      <c r="I55" s="63"/>
      <c r="J55" s="64"/>
      <c r="K55" s="57" t="str">
        <f t="shared" si="26"/>
        <v/>
      </c>
      <c r="L55" s="57" t="str">
        <f t="shared" si="27"/>
        <v/>
      </c>
      <c r="M55" s="57" t="str">
        <f t="shared" si="28"/>
        <v/>
      </c>
      <c r="N55" s="65" t="str">
        <f t="shared" si="18"/>
        <v/>
      </c>
      <c r="O55" s="66" t="str">
        <f t="shared" si="19"/>
        <v/>
      </c>
      <c r="P55" s="67" t="str">
        <f t="shared" si="20"/>
        <v/>
      </c>
      <c r="Q55" s="65" t="str">
        <f t="shared" si="21"/>
        <v/>
      </c>
      <c r="R55" s="66" t="str">
        <f t="shared" si="22"/>
        <v/>
      </c>
      <c r="S55" s="67" t="str">
        <f t="shared" si="23"/>
        <v/>
      </c>
    </row>
    <row r="56" spans="1:19" x14ac:dyDescent="0.4">
      <c r="A56" s="59">
        <v>48</v>
      </c>
      <c r="B56" s="59"/>
      <c r="C56" s="69"/>
      <c r="D56" s="69"/>
      <c r="E56" s="87"/>
      <c r="F56" s="70"/>
      <c r="G56" s="71"/>
      <c r="H56" s="62"/>
      <c r="I56" s="63"/>
      <c r="J56" s="64"/>
      <c r="K56" s="57" t="str">
        <f t="shared" si="26"/>
        <v/>
      </c>
      <c r="L56" s="57" t="str">
        <f t="shared" si="27"/>
        <v/>
      </c>
      <c r="M56" s="57" t="str">
        <f t="shared" si="28"/>
        <v/>
      </c>
      <c r="N56" s="65" t="str">
        <f t="shared" si="18"/>
        <v/>
      </c>
      <c r="O56" s="66" t="str">
        <f t="shared" si="19"/>
        <v/>
      </c>
      <c r="P56" s="67" t="str">
        <f t="shared" si="20"/>
        <v/>
      </c>
      <c r="Q56" s="65" t="str">
        <f t="shared" si="21"/>
        <v/>
      </c>
      <c r="R56" s="66" t="str">
        <f t="shared" si="22"/>
        <v/>
      </c>
      <c r="S56" s="67" t="str">
        <f t="shared" si="23"/>
        <v/>
      </c>
    </row>
    <row r="57" spans="1:19" x14ac:dyDescent="0.4">
      <c r="A57" s="59">
        <v>49</v>
      </c>
      <c r="B57" s="59"/>
      <c r="C57" s="69"/>
      <c r="D57" s="69"/>
      <c r="E57" s="87"/>
      <c r="F57" s="70"/>
      <c r="G57" s="71"/>
      <c r="H57" s="62"/>
      <c r="I57" s="63"/>
      <c r="J57" s="64"/>
      <c r="K57" s="57" t="str">
        <f t="shared" si="26"/>
        <v/>
      </c>
      <c r="L57" s="57" t="str">
        <f t="shared" si="27"/>
        <v/>
      </c>
      <c r="M57" s="57" t="str">
        <f t="shared" si="28"/>
        <v/>
      </c>
      <c r="N57" s="65" t="str">
        <f t="shared" si="18"/>
        <v/>
      </c>
      <c r="O57" s="66" t="str">
        <f t="shared" si="19"/>
        <v/>
      </c>
      <c r="P57" s="67" t="str">
        <f t="shared" si="20"/>
        <v/>
      </c>
      <c r="Q57" s="65" t="str">
        <f t="shared" si="21"/>
        <v/>
      </c>
      <c r="R57" s="66" t="str">
        <f t="shared" si="22"/>
        <v/>
      </c>
      <c r="S57" s="67" t="str">
        <f t="shared" si="23"/>
        <v/>
      </c>
    </row>
    <row r="58" spans="1:19" ht="19.5" thickBot="1" x14ac:dyDescent="0.45">
      <c r="A58" s="72">
        <v>50</v>
      </c>
      <c r="B58" s="72"/>
      <c r="C58" s="73"/>
      <c r="D58" s="74"/>
      <c r="E58" s="75"/>
      <c r="F58" s="75"/>
      <c r="G58" s="76"/>
      <c r="H58" s="77"/>
      <c r="I58" s="78"/>
      <c r="J58" s="79"/>
      <c r="K58" s="80" t="str">
        <f t="shared" si="26"/>
        <v/>
      </c>
      <c r="L58" s="80" t="str">
        <f t="shared" si="27"/>
        <v/>
      </c>
      <c r="M58" s="80" t="str">
        <f t="shared" si="28"/>
        <v/>
      </c>
      <c r="N58" s="81" t="str">
        <f t="shared" si="18"/>
        <v/>
      </c>
      <c r="O58" s="82" t="str">
        <f t="shared" si="19"/>
        <v/>
      </c>
      <c r="P58" s="83" t="str">
        <f t="shared" si="20"/>
        <v/>
      </c>
      <c r="Q58" s="81" t="str">
        <f t="shared" si="21"/>
        <v/>
      </c>
      <c r="R58" s="82" t="str">
        <f t="shared" si="22"/>
        <v/>
      </c>
      <c r="S58" s="83" t="str">
        <f t="shared" si="23"/>
        <v/>
      </c>
    </row>
    <row r="59" spans="1:19" ht="19.5" thickBot="1" x14ac:dyDescent="0.45">
      <c r="A59" s="7"/>
      <c r="B59" s="7"/>
      <c r="C59" s="105" t="s">
        <v>5</v>
      </c>
      <c r="D59" s="106"/>
      <c r="E59" s="106"/>
      <c r="F59" s="106"/>
      <c r="G59" s="107"/>
      <c r="H59" s="5">
        <f>COUNTIF(H9:H58,1.27)</f>
        <v>12</v>
      </c>
      <c r="I59" s="5">
        <f>COUNTIF(I9:I58,1.5)</f>
        <v>12</v>
      </c>
      <c r="J59" s="6">
        <f>COUNTIF(J9:J58,2)</f>
        <v>12</v>
      </c>
      <c r="K59" s="36">
        <f>MAX(K8:K58)</f>
        <v>151929.47138364782</v>
      </c>
      <c r="L59" s="37">
        <f>MAX(L8:L58)</f>
        <v>164500.49897848311</v>
      </c>
      <c r="M59" s="38">
        <f>MAX(M8:M58)</f>
        <v>195183.05776804837</v>
      </c>
      <c r="N59" s="34" t="s">
        <v>23</v>
      </c>
      <c r="O59" s="39">
        <f>C58-C9</f>
        <v>-44204.791666666664</v>
      </c>
      <c r="P59" s="40" t="s">
        <v>24</v>
      </c>
      <c r="Q59" s="7"/>
      <c r="R59" s="3"/>
      <c r="S59" s="4"/>
    </row>
    <row r="60" spans="1:19" ht="19.5" thickBot="1" x14ac:dyDescent="0.45">
      <c r="A60" s="7"/>
      <c r="B60" s="7"/>
      <c r="C60" s="105" t="s">
        <v>6</v>
      </c>
      <c r="D60" s="106"/>
      <c r="E60" s="106"/>
      <c r="F60" s="106"/>
      <c r="G60" s="107"/>
      <c r="H60" s="5">
        <f>COUNTIF(H9:H58,-1)</f>
        <v>1</v>
      </c>
      <c r="I60" s="5">
        <f>COUNTIF(I9:I58,-1)</f>
        <v>1</v>
      </c>
      <c r="J60" s="6">
        <f>COUNTIF(J9:J58,-1)</f>
        <v>1</v>
      </c>
      <c r="K60" s="94" t="s">
        <v>22</v>
      </c>
      <c r="L60" s="95"/>
      <c r="M60" s="108"/>
      <c r="N60" s="94" t="s">
        <v>25</v>
      </c>
      <c r="O60" s="95"/>
      <c r="P60" s="108"/>
      <c r="Q60" s="7"/>
      <c r="R60" s="3"/>
      <c r="S60" s="4"/>
    </row>
    <row r="61" spans="1:19" ht="19.5" thickBot="1" x14ac:dyDescent="0.45">
      <c r="A61" s="7"/>
      <c r="B61" s="7"/>
      <c r="C61" s="96" t="s">
        <v>26</v>
      </c>
      <c r="D61" s="97"/>
      <c r="E61" s="97"/>
      <c r="F61" s="97"/>
      <c r="G61" s="98"/>
      <c r="H61" s="32">
        <f>COUNTIF(H9:H58,0)</f>
        <v>0</v>
      </c>
      <c r="I61" s="32">
        <f>COUNTIF(I9:I58,0)</f>
        <v>0</v>
      </c>
      <c r="J61" s="33">
        <f>COUNTIF(J9:J58,0)</f>
        <v>0</v>
      </c>
      <c r="K61" s="27">
        <f>K59/K8</f>
        <v>1.5192947138364783</v>
      </c>
      <c r="L61" s="28">
        <f>L59/L8</f>
        <v>1.6450049897848311</v>
      </c>
      <c r="M61" s="29">
        <f>M59/M8</f>
        <v>1.9518305776804836</v>
      </c>
      <c r="N61" s="22">
        <f>(K61-100%)*30/O59</f>
        <v>-3.5242426958075285E-4</v>
      </c>
      <c r="O61" s="22">
        <f>(L61-100%)*30/O59</f>
        <v>-4.3773873745312159E-4</v>
      </c>
      <c r="P61" s="23">
        <f>(M61-100%)*30/O59</f>
        <v>-6.4596882495765277E-4</v>
      </c>
      <c r="Q61" s="8"/>
      <c r="R61" s="2"/>
      <c r="S61" s="9"/>
    </row>
    <row r="62" spans="1:19" ht="19.5" thickBot="1" x14ac:dyDescent="0.45">
      <c r="A62" s="3"/>
      <c r="B62" s="3"/>
      <c r="C62" s="94" t="s">
        <v>4</v>
      </c>
      <c r="D62" s="95"/>
      <c r="E62" s="95"/>
      <c r="F62" s="95"/>
      <c r="G62" s="95"/>
      <c r="H62" s="30">
        <f t="shared" ref="H62:I62" si="29">H59/(H59+H60+H61)</f>
        <v>0.92307692307692313</v>
      </c>
      <c r="I62" s="25">
        <f t="shared" si="29"/>
        <v>0.92307692307692313</v>
      </c>
      <c r="J62" s="26">
        <f>J59/(J59+J60+J61)</f>
        <v>0.92307692307692313</v>
      </c>
    </row>
    <row r="64" spans="1:19" x14ac:dyDescent="0.4">
      <c r="H64" s="24"/>
      <c r="I64" s="24"/>
      <c r="J64" s="24"/>
    </row>
  </sheetData>
  <mergeCells count="12">
    <mergeCell ref="C62:G62"/>
    <mergeCell ref="C61:G61"/>
    <mergeCell ref="N8:P8"/>
    <mergeCell ref="N6:P6"/>
    <mergeCell ref="Q6:S6"/>
    <mergeCell ref="K6:M6"/>
    <mergeCell ref="Q8:S8"/>
    <mergeCell ref="C59:G59"/>
    <mergeCell ref="C60:G60"/>
    <mergeCell ref="K60:M60"/>
    <mergeCell ref="N60:P60"/>
    <mergeCell ref="B6:C6"/>
  </mergeCells>
  <phoneticPr fontId="1"/>
  <conditionalFormatting sqref="G29:G32">
    <cfRule type="cellIs" dxfId="3" priority="13" stopIfTrue="1" operator="equal">
      <formula>"買"</formula>
    </cfRule>
    <cfRule type="cellIs" dxfId="2" priority="14" stopIfTrue="1" operator="equal">
      <formula>"売"</formula>
    </cfRule>
  </conditionalFormatting>
  <conditionalFormatting sqref="G9:G28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4">
    <dataValidation type="list" allowBlank="1" showInputMessage="1" showErrorMessage="1" sqref="G9:G32" xr:uid="{B28720AD-0F2B-441C-AEB0-D54F09C5D798}">
      <formula1>"買,売"</formula1>
    </dataValidation>
    <dataValidation type="list" allowBlank="1" showInputMessage="1" showErrorMessage="1" sqref="H9:H32" xr:uid="{CD061333-BB23-4A69-925C-019296E13B40}">
      <formula1>"-1,1.27"</formula1>
    </dataValidation>
    <dataValidation type="list" allowBlank="1" showInputMessage="1" showErrorMessage="1" sqref="I9:I58" xr:uid="{9D1DF90F-92EA-4123-AF91-5925C30D195B}">
      <formula1>"-1,1.5"</formula1>
    </dataValidation>
    <dataValidation type="list" allowBlank="1" showInputMessage="1" showErrorMessage="1" sqref="J9:J58" xr:uid="{5A87DF22-4DA0-4670-BE27-DC51DD40975A}">
      <formula1>"-1,2.0"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2B4E-0548-4FE7-B2C9-CE5D7BD62A59}">
  <dimension ref="A1:A309"/>
  <sheetViews>
    <sheetView workbookViewId="0">
      <selection activeCell="B309" sqref="B309"/>
    </sheetView>
  </sheetViews>
  <sheetFormatPr defaultRowHeight="18.75" x14ac:dyDescent="0.4"/>
  <sheetData>
    <row r="1" spans="1:1" x14ac:dyDescent="0.4">
      <c r="A1">
        <v>1</v>
      </c>
    </row>
    <row r="26" spans="1:1" x14ac:dyDescent="0.4">
      <c r="A26">
        <v>2</v>
      </c>
    </row>
    <row r="51" spans="1:1" x14ac:dyDescent="0.4">
      <c r="A51">
        <v>3</v>
      </c>
    </row>
    <row r="78" spans="1:1" x14ac:dyDescent="0.4">
      <c r="A78">
        <v>4</v>
      </c>
    </row>
    <row r="104" spans="1:1" x14ac:dyDescent="0.4">
      <c r="A104">
        <v>5</v>
      </c>
    </row>
    <row r="130" spans="1:1" x14ac:dyDescent="0.4">
      <c r="A130">
        <v>6</v>
      </c>
    </row>
    <row r="156" spans="1:1" x14ac:dyDescent="0.4">
      <c r="A156">
        <v>7</v>
      </c>
    </row>
    <row r="181" spans="1:1" x14ac:dyDescent="0.4">
      <c r="A181">
        <v>8</v>
      </c>
    </row>
    <row r="208" spans="1:1" x14ac:dyDescent="0.4">
      <c r="A208">
        <v>9</v>
      </c>
    </row>
    <row r="233" spans="1:1" x14ac:dyDescent="0.4">
      <c r="A233">
        <v>10</v>
      </c>
    </row>
    <row r="258" spans="1:1" x14ac:dyDescent="0.4">
      <c r="A258">
        <v>11</v>
      </c>
    </row>
    <row r="283" spans="1:1" x14ac:dyDescent="0.4">
      <c r="A283">
        <v>12</v>
      </c>
    </row>
    <row r="309" spans="1:1" x14ac:dyDescent="0.4">
      <c r="A309">
        <v>13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7EC84-2DDB-4CF1-A00B-67E6B89B4592}">
  <dimension ref="A1:B4"/>
  <sheetViews>
    <sheetView tabSelected="1" workbookViewId="0">
      <selection activeCell="F10" sqref="F10"/>
    </sheetView>
  </sheetViews>
  <sheetFormatPr defaultRowHeight="18.75" x14ac:dyDescent="0.4"/>
  <cols>
    <col min="1" max="1" width="14.25" customWidth="1"/>
  </cols>
  <sheetData>
    <row r="1" spans="1:2" x14ac:dyDescent="0.4">
      <c r="A1" t="s">
        <v>45</v>
      </c>
      <c r="B1" t="s">
        <v>46</v>
      </c>
    </row>
    <row r="2" spans="1:2" x14ac:dyDescent="0.4">
      <c r="B2" t="s">
        <v>47</v>
      </c>
    </row>
    <row r="3" spans="1:2" x14ac:dyDescent="0.4">
      <c r="B3" t="s">
        <v>48</v>
      </c>
    </row>
    <row r="4" spans="1:2" x14ac:dyDescent="0.4">
      <c r="B4" t="s">
        <v>49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zoomScale="80" zoomScaleNormal="80" workbookViewId="0">
      <selection activeCell="F15" sqref="F15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6.625" customWidth="1"/>
    <col min="8" max="8" width="16.875" customWidth="1"/>
  </cols>
  <sheetData>
    <row r="1" spans="1:10" x14ac:dyDescent="0.4">
      <c r="A1" s="11" t="s">
        <v>13</v>
      </c>
      <c r="B1" s="12"/>
      <c r="C1" s="13"/>
      <c r="D1" s="14"/>
      <c r="E1" s="13"/>
      <c r="F1" s="14"/>
      <c r="G1" s="13"/>
      <c r="H1" s="14"/>
    </row>
    <row r="2" spans="1:10" x14ac:dyDescent="0.4">
      <c r="A2" s="15"/>
      <c r="B2" s="13"/>
      <c r="C2" s="13"/>
      <c r="D2" s="14"/>
      <c r="E2" s="13"/>
      <c r="F2" s="14"/>
      <c r="G2" s="13"/>
      <c r="H2" s="14"/>
    </row>
    <row r="3" spans="1:10" x14ac:dyDescent="0.4">
      <c r="A3" s="16" t="s">
        <v>14</v>
      </c>
      <c r="B3" s="16" t="s">
        <v>15</v>
      </c>
      <c r="C3" s="16" t="s">
        <v>16</v>
      </c>
      <c r="D3" s="17" t="s">
        <v>17</v>
      </c>
      <c r="E3" s="16" t="s">
        <v>18</v>
      </c>
      <c r="F3" s="17" t="s">
        <v>17</v>
      </c>
      <c r="G3" s="16" t="s">
        <v>19</v>
      </c>
      <c r="H3" s="17" t="s">
        <v>17</v>
      </c>
      <c r="I3" s="16" t="s">
        <v>37</v>
      </c>
      <c r="J3" s="17" t="s">
        <v>17</v>
      </c>
    </row>
    <row r="4" spans="1:10" x14ac:dyDescent="0.4">
      <c r="A4" s="18" t="s">
        <v>38</v>
      </c>
      <c r="B4" s="31" t="s">
        <v>39</v>
      </c>
      <c r="C4" s="31">
        <v>13</v>
      </c>
      <c r="D4" s="19">
        <v>44099</v>
      </c>
      <c r="E4" s="31">
        <v>47</v>
      </c>
      <c r="F4" s="19">
        <v>44109</v>
      </c>
      <c r="G4" s="31">
        <v>100</v>
      </c>
      <c r="H4" s="19">
        <v>44129</v>
      </c>
      <c r="I4" s="12"/>
      <c r="J4" s="12"/>
    </row>
    <row r="5" spans="1:10" x14ac:dyDescent="0.4">
      <c r="A5" s="18" t="s">
        <v>40</v>
      </c>
      <c r="B5" s="31" t="s">
        <v>28</v>
      </c>
      <c r="C5" s="31">
        <v>25</v>
      </c>
      <c r="D5" s="19"/>
      <c r="E5" s="31"/>
      <c r="F5" s="20"/>
      <c r="G5" s="31">
        <v>39</v>
      </c>
      <c r="H5" s="19">
        <v>44150</v>
      </c>
      <c r="I5" s="12"/>
      <c r="J5" s="12"/>
    </row>
    <row r="6" spans="1:10" x14ac:dyDescent="0.4">
      <c r="A6" s="18" t="s">
        <v>40</v>
      </c>
      <c r="B6" s="31"/>
      <c r="C6" s="31"/>
      <c r="D6" s="20"/>
      <c r="E6" s="31"/>
      <c r="F6" s="20"/>
      <c r="G6" s="31"/>
      <c r="H6" s="20"/>
      <c r="I6" s="12"/>
      <c r="J6" s="12"/>
    </row>
    <row r="7" spans="1:10" x14ac:dyDescent="0.4">
      <c r="A7" s="18" t="s">
        <v>40</v>
      </c>
      <c r="B7" s="31"/>
      <c r="C7" s="31"/>
      <c r="D7" s="20"/>
      <c r="E7" s="31"/>
      <c r="F7" s="20"/>
      <c r="G7" s="31"/>
      <c r="H7" s="20"/>
      <c r="I7" s="12"/>
      <c r="J7" s="12"/>
    </row>
    <row r="8" spans="1:10" x14ac:dyDescent="0.4">
      <c r="A8" s="18" t="s">
        <v>40</v>
      </c>
      <c r="B8" s="31"/>
      <c r="C8" s="31"/>
      <c r="D8" s="20"/>
      <c r="E8" s="31"/>
      <c r="F8" s="20"/>
      <c r="G8" s="31"/>
      <c r="H8" s="20"/>
      <c r="I8" s="12"/>
      <c r="J8" s="12"/>
    </row>
    <row r="9" spans="1:10" x14ac:dyDescent="0.4">
      <c r="A9" s="18" t="s">
        <v>40</v>
      </c>
      <c r="B9" s="31"/>
      <c r="C9" s="31"/>
      <c r="D9" s="20"/>
      <c r="E9" s="31"/>
      <c r="F9" s="20"/>
      <c r="G9" s="31"/>
      <c r="H9" s="20"/>
      <c r="I9" s="12"/>
      <c r="J9" s="12"/>
    </row>
    <row r="10" spans="1:10" x14ac:dyDescent="0.4">
      <c r="A10" s="18" t="s">
        <v>40</v>
      </c>
      <c r="B10" s="31"/>
      <c r="C10" s="31"/>
      <c r="D10" s="20"/>
      <c r="E10" s="31"/>
      <c r="F10" s="20"/>
      <c r="G10" s="31"/>
      <c r="H10" s="20"/>
      <c r="I10" s="12"/>
      <c r="J10" s="12"/>
    </row>
    <row r="11" spans="1:10" x14ac:dyDescent="0.4">
      <c r="A11" s="18" t="s">
        <v>40</v>
      </c>
      <c r="B11" s="31"/>
      <c r="C11" s="31"/>
      <c r="D11" s="20"/>
      <c r="E11" s="31"/>
      <c r="F11" s="20"/>
      <c r="G11" s="31"/>
      <c r="H11" s="20"/>
      <c r="I11" s="12"/>
      <c r="J11" s="12"/>
    </row>
    <row r="12" spans="1:10" x14ac:dyDescent="0.4">
      <c r="A12" s="15"/>
      <c r="B12" s="13"/>
      <c r="C12" s="13"/>
      <c r="D12" s="14"/>
      <c r="E12" s="13"/>
      <c r="F12" s="14"/>
      <c r="G12" s="13"/>
      <c r="H12" s="14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気付き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割田 久美子</cp:lastModifiedBy>
  <dcterms:created xsi:type="dcterms:W3CDTF">2020-09-18T03:10:57Z</dcterms:created>
  <dcterms:modified xsi:type="dcterms:W3CDTF">2021-05-23T12:30:49Z</dcterms:modified>
</cp:coreProperties>
</file>