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ste\Desktop\FX\トレード管理シート\"/>
    </mc:Choice>
  </mc:AlternateContent>
  <xr:revisionPtr revIDLastSave="0" documentId="13_ncr:1_{C82C3208-A0B1-493A-A9C9-11C0AE77E536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検証シート" sheetId="1" r:id="rId1"/>
    <sheet name="画像NO1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<sst xmlns="http://schemas.openxmlformats.org/spreadsheetml/2006/main" count="51" uniqueCount="40">
  <si>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</si>
  <si>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</si>
  <si>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</si>
  <si>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</si>
  <si>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</si>
  <si>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</si>
  <si>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</si>
  <si>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</si>
  <si>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</si>
  <si>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</si>
  <si>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</si>
  <si>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</si>
  <si>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</si>
  <si>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</si>
  <si>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</si>
  <si>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</si>
  <si>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</si>
  <si>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</si>
  <si>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</si>
  <si>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</si>
  <si>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</si>
  <si>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</si>
  <si>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</si>
  <si>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</si>
  <si>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</si>
  <si>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</si>
  <si>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</si>
  <si>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</si>
  <si>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</si>
  <si>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</si>
  <si>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</si>
  <si>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</si>
  <si>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</si>
  <si>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</si>
  <si>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</si>
  <si>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</si>
  <si>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xau/usd</t>
    <phoneticPr fontId="1"/>
  </si>
  <si>
    <t>D1</t>
    <phoneticPr fontId="1"/>
  </si>
  <si>
    <t>NO1</t>
    <phoneticPr fontId="1"/>
  </si>
  <si>
    <t>NO2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</si>
</sst>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3</xdr:row>
      <xdr:rowOff>23810</xdr:rowOff>
    </xdr:from>
    <xdr:to>
      <xdr:col>33</xdr:col>
      <xdr:colOff>488157</xdr:colOff>
      <xdr:row>72</xdr:row>
      <xdr:rowOff>166687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2812F794-4D99-4448-A792-9FC82BADC5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464" t="10397" r="426" b="16544"/>
        <a:stretch/>
      </xdr:blipFill>
      <xdr:spPr>
        <a:xfrm>
          <a:off x="0" y="559593"/>
          <a:ext cx="20728782" cy="12465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35717</xdr:rowOff>
    </xdr:from>
    <xdr:to>
      <xdr:col>34</xdr:col>
      <xdr:colOff>22206</xdr:colOff>
      <xdr:row>155</xdr:row>
      <xdr:rowOff>119061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5EE833B7-28DE-4BD4-940E-474BA03297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145" t="10486" r="-21" b="14326"/>
        <a:stretch/>
      </xdr:blipFill>
      <xdr:spPr>
        <a:xfrm>
          <a:off x="0" y="14859000"/>
          <a:ext cx="20881956" cy="12942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1" sqref="F11"/>
    </sheetView>
  </sheetViews>
  <sheetFormatPr defaultRowHeight="17.649999999999999" x14ac:dyDescent="0.7"/>
  <cols>
    <col min="1" max="1" width="4.875" customWidth="1"/>
    <col min="2" max="2" width="12" customWidth="1"/>
    <col min="3" max="3" width="10.625" customWidth="1"/>
    <col min="4" max="6" width="8.25" customWidth="1"/>
    <col min="7" max="9" width="10.0625" customWidth="1"/>
    <col min="10" max="15" width="7.75" customWidth="1"/>
  </cols>
  <sheetData>
    <row r="1" spans="1:18" x14ac:dyDescent="0.7">
      <c r="A1" s="1" t="s">
        <v>7</v>
      </c>
      <c r="C1" t="s">
        <v>36</v>
      </c>
    </row>
    <row r="2" spans="1:18" x14ac:dyDescent="0.7">
      <c r="A2" s="1" t="s">
        <v>8</v>
      </c>
      <c r="C2" t="s">
        <v>37</v>
      </c>
    </row>
    <row r="3" spans="1:18" x14ac:dyDescent="0.7">
      <c r="A3" s="1" t="s">
        <v>10</v>
      </c>
      <c r="C3" s="29">
        <v>1000000</v>
      </c>
    </row>
    <row r="4" spans="1:18" x14ac:dyDescent="0.7">
      <c r="A4" s="1" t="s">
        <v>11</v>
      </c>
      <c r="C4" s="29" t="s">
        <v>13</v>
      </c>
    </row>
    <row r="5" spans="1:18" ht="18" thickBot="1" x14ac:dyDescent="0.75">
      <c r="A5" s="1" t="s">
        <v>12</v>
      </c>
      <c r="C5" s="29" t="s">
        <v>34</v>
      </c>
    </row>
    <row r="6" spans="1:18" ht="18" thickBot="1" x14ac:dyDescent="0.7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8" thickBot="1" x14ac:dyDescent="0.75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" thickBot="1" x14ac:dyDescent="0.75">
      <c r="A8" s="28" t="s">
        <v>9</v>
      </c>
      <c r="B8" s="12"/>
      <c r="C8" s="49"/>
      <c r="D8" s="17"/>
      <c r="E8" s="16"/>
      <c r="F8" s="18"/>
      <c r="G8" s="19">
        <f>C3</f>
        <v>1000000</v>
      </c>
      <c r="H8" s="20">
        <f>C3</f>
        <v>1000000</v>
      </c>
      <c r="I8" s="21">
        <f>C3</f>
        <v>1000000</v>
      </c>
      <c r="J8" s="88" t="s">
        <v>23</v>
      </c>
      <c r="K8" s="89"/>
      <c r="L8" s="90"/>
      <c r="M8" s="88"/>
      <c r="N8" s="89"/>
      <c r="O8" s="90"/>
    </row>
    <row r="9" spans="1:18" x14ac:dyDescent="0.7">
      <c r="A9" s="9">
        <v>1</v>
      </c>
      <c r="B9" s="23">
        <v>44221</v>
      </c>
      <c r="C9" s="50">
        <v>2</v>
      </c>
      <c r="D9" s="54">
        <v>1.27</v>
      </c>
      <c r="E9" s="55">
        <v>1.5</v>
      </c>
      <c r="F9" s="56">
        <v>-1</v>
      </c>
      <c r="G9" s="22">
        <f>IF(D9="","",G8+M9)</f>
        <v>1038100</v>
      </c>
      <c r="H9" s="22">
        <f t="shared" ref="H9" si="0">IF(E9="","",H8+N9)</f>
        <v>1045000</v>
      </c>
      <c r="I9" s="22">
        <f t="shared" ref="I9" si="1">IF(F9="","",I8+O9)</f>
        <v>970000</v>
      </c>
      <c r="J9" s="41">
        <f>IF(G8="","",G8*0.03)</f>
        <v>30000</v>
      </c>
      <c r="K9" s="42">
        <f>IF(H8="","",H8*0.03)</f>
        <v>30000</v>
      </c>
      <c r="L9" s="43">
        <f>IF(I8="","",I8*0.03)</f>
        <v>30000</v>
      </c>
      <c r="M9" s="41">
        <f>IF(D9="","",J9*D9)</f>
        <v>38100</v>
      </c>
      <c r="N9" s="42">
        <f>IF(E9="","",K9*E9)</f>
        <v>45000</v>
      </c>
      <c r="O9" s="43">
        <f>IF(F9="","",L9*F9)</f>
        <v>-30000</v>
      </c>
      <c r="P9" s="40"/>
      <c r="Q9" s="40"/>
      <c r="R9" s="40"/>
    </row>
    <row r="10" spans="1:18" x14ac:dyDescent="0.7">
      <c r="A10" s="9">
        <v>2</v>
      </c>
      <c r="B10" s="5">
        <v>44234</v>
      </c>
      <c r="C10" s="47">
        <v>1</v>
      </c>
      <c r="D10" s="57">
        <v>-1</v>
      </c>
      <c r="E10" s="58">
        <v>-1</v>
      </c>
      <c r="F10" s="59">
        <v>-1</v>
      </c>
      <c r="G10" s="22">
        <f t="shared" ref="G10:G42" si="2">IF(D10="","",G9+M10)</f>
        <v>1006957</v>
      </c>
      <c r="H10" s="22">
        <f t="shared" ref="H10:H42" si="3">IF(E10="","",H9+N10)</f>
        <v>1013650</v>
      </c>
      <c r="I10" s="22">
        <f t="shared" ref="I10:I42" si="4">IF(F10="","",I9+O10)</f>
        <v>940900</v>
      </c>
      <c r="J10" s="44">
        <f t="shared" ref="J10:J12" si="5">IF(G9="","",G9*0.03)</f>
        <v>31143</v>
      </c>
      <c r="K10" s="45">
        <f t="shared" ref="K10:K12" si="6">IF(H9="","",H9*0.03)</f>
        <v>31350</v>
      </c>
      <c r="L10" s="46">
        <f t="shared" ref="L10:L12" si="7">IF(I9="","",I9*0.03)</f>
        <v>29100</v>
      </c>
      <c r="M10" s="44">
        <f t="shared" ref="M10:M12" si="8">IF(D10="","",J10*D10)</f>
        <v>-31143</v>
      </c>
      <c r="N10" s="45">
        <f t="shared" ref="N10:N12" si="9">IF(E10="","",K10*E10)</f>
        <v>-31350</v>
      </c>
      <c r="O10" s="46">
        <f t="shared" ref="O10:O12" si="10">IF(F10="","",L10*F10)</f>
        <v>-29100</v>
      </c>
      <c r="P10" s="40"/>
      <c r="Q10" s="40"/>
      <c r="R10" s="40"/>
    </row>
    <row r="11" spans="1:18" x14ac:dyDescent="0.7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>
        <f t="shared" si="5"/>
        <v>30208.71</v>
      </c>
      <c r="K11" s="45">
        <f t="shared" si="6"/>
        <v>30409.5</v>
      </c>
      <c r="L11" s="46">
        <f t="shared" si="7"/>
        <v>28227</v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7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7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7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7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7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7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7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7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7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7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7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7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7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7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7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7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7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7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7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7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7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7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7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7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7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7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7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7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7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7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7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7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7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7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7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7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7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7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7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7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7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7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7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7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7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7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" thickBot="1" x14ac:dyDescent="0.7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" thickBot="1" x14ac:dyDescent="0.75">
      <c r="A59" s="9"/>
      <c r="B59" s="92" t="s">
        <v>5</v>
      </c>
      <c r="C59" s="93"/>
      <c r="D59" s="7">
        <f>COUNTIF(D9:D58,1.27)</f>
        <v>1</v>
      </c>
      <c r="E59" s="7">
        <f>COUNTIF(E9:E58,1.5)</f>
        <v>1</v>
      </c>
      <c r="F59" s="8">
        <f>COUNTIF(F9:F58,2)</f>
        <v>0</v>
      </c>
      <c r="G59" s="70">
        <f>M59+G8</f>
        <v>1006957</v>
      </c>
      <c r="H59" s="71">
        <f>N59+H8</f>
        <v>1013650</v>
      </c>
      <c r="I59" s="72">
        <f>O59+I8</f>
        <v>940900</v>
      </c>
      <c r="J59" s="67" t="s">
        <v>31</v>
      </c>
      <c r="K59" s="68">
        <f>B58-B9</f>
        <v>-44221</v>
      </c>
      <c r="L59" s="69" t="s">
        <v>32</v>
      </c>
      <c r="M59" s="81">
        <f>SUM(M9:M58)</f>
        <v>6957</v>
      </c>
      <c r="N59" s="82">
        <f>SUM(N9:N58)</f>
        <v>13650</v>
      </c>
      <c r="O59" s="83">
        <f>SUM(O9:O58)</f>
        <v>-59100</v>
      </c>
    </row>
    <row r="60" spans="1:15" ht="18" thickBot="1" x14ac:dyDescent="0.75">
      <c r="A60" s="9"/>
      <c r="B60" s="86" t="s">
        <v>6</v>
      </c>
      <c r="C60" s="87"/>
      <c r="D60" s="7">
        <f>COUNTIF(D9:D58,-1)</f>
        <v>1</v>
      </c>
      <c r="E60" s="7">
        <f>COUNTIF(E9:E58,-1)</f>
        <v>1</v>
      </c>
      <c r="F60" s="8">
        <f>COUNTIF(F9:F58,-1)</f>
        <v>2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8" thickBot="1" x14ac:dyDescent="0.75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1.0069570000000001</v>
      </c>
      <c r="H61" s="77">
        <f t="shared" ref="H61" si="21">H59/H8</f>
        <v>1.0136499999999999</v>
      </c>
      <c r="I61" s="78">
        <f>I59/I8</f>
        <v>0.94089999999999996</v>
      </c>
      <c r="J61" s="65">
        <f>(G61-100%)*30/K59</f>
        <v>-4.7197033083829644E-6</v>
      </c>
      <c r="K61" s="65">
        <f>(H61-100%)*30/K59</f>
        <v>-9.260306189367002E-6</v>
      </c>
      <c r="L61" s="66">
        <f>(I61-100%)*30/K59</f>
        <v>4.0094072951765023E-5</v>
      </c>
      <c r="M61" s="10"/>
      <c r="N61" s="2"/>
      <c r="O61" s="11"/>
    </row>
    <row r="62" spans="1:15" ht="18" thickBot="1" x14ac:dyDescent="0.75">
      <c r="A62" s="3"/>
      <c r="B62" s="84" t="s">
        <v>4</v>
      </c>
      <c r="C62" s="85"/>
      <c r="D62" s="79">
        <f t="shared" ref="D62:E62" si="22">D59/(D59+D60+D61)</f>
        <v>0.5</v>
      </c>
      <c r="E62" s="74">
        <f t="shared" si="22"/>
        <v>0.5</v>
      </c>
      <c r="F62" s="75">
        <f>F59/(F59+F60+F61)</f>
        <v>0</v>
      </c>
    </row>
    <row r="64" spans="1:15" x14ac:dyDescent="0.7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77"/>
  <sheetViews>
    <sheetView tabSelected="1" topLeftCell="A67" zoomScale="40" zoomScaleNormal="40" workbookViewId="0">
      <selection activeCell="AU132" sqref="AU132"/>
    </sheetView>
  </sheetViews>
  <sheetFormatPr defaultColWidth="8.125" defaultRowHeight="14.25" x14ac:dyDescent="0.7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7">
      <c r="A1" s="53" t="s">
        <v>38</v>
      </c>
    </row>
    <row r="77" spans="1:1" x14ac:dyDescent="0.7">
      <c r="A77" s="53" t="s">
        <v>39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B35" sqref="B35"/>
    </sheetView>
  </sheetViews>
  <sheetFormatPr defaultColWidth="8.125" defaultRowHeight="12.75" x14ac:dyDescent="0.7"/>
  <cols>
    <col min="1" max="16384" width="8.125" style="52"/>
  </cols>
  <sheetData>
    <row r="1" spans="1:10" x14ac:dyDescent="0.7">
      <c r="A1" s="52" t="s">
        <v>26</v>
      </c>
    </row>
    <row r="2" spans="1:10" x14ac:dyDescent="0.7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7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7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7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7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7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7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7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7">
      <c r="A11" s="52" t="s">
        <v>27</v>
      </c>
    </row>
    <row r="12" spans="1:10" x14ac:dyDescent="0.7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7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7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7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7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7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7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7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7">
      <c r="A21" s="52" t="s">
        <v>28</v>
      </c>
    </row>
    <row r="22" spans="1:10" x14ac:dyDescent="0.7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7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7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7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7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7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7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7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7.649999999999999" x14ac:dyDescent="0.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7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7">
      <c r="A2" s="34"/>
      <c r="B2" s="32"/>
      <c r="C2" s="32"/>
      <c r="D2" s="33"/>
      <c r="E2" s="32"/>
      <c r="F2" s="33"/>
      <c r="G2" s="32"/>
      <c r="H2" s="33"/>
    </row>
    <row r="3" spans="1:8" x14ac:dyDescent="0.7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7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7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7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7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7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7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7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7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7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画像NO1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サンセイランディックシステム課</cp:lastModifiedBy>
  <dcterms:created xsi:type="dcterms:W3CDTF">2020-09-18T03:10:57Z</dcterms:created>
  <dcterms:modified xsi:type="dcterms:W3CDTF">2021-06-16T15:18:07Z</dcterms:modified>
</cp:coreProperties>
</file>