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sao\Desktop\"/>
    </mc:Choice>
  </mc:AlternateContent>
  <xr:revisionPtr revIDLastSave="286" documentId="8_{D7C81E03-B94B-7049-B2DD-9A0ECF6E3CBE}" xr6:coauthVersionLast="47" xr6:coauthVersionMax="47" xr10:uidLastSave="{816E660F-C0FE-9848-9BEA-946B4619C5CF}"/>
  <bookViews>
    <workbookView xWindow="-120" yWindow="-120" windowWidth="29040" windowHeight="15840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 l="1"/>
  <c r="D59" i="1"/>
  <c r="D61" i="1"/>
  <c r="E61" i="1"/>
  <c r="F61" i="1"/>
  <c r="K59" i="1"/>
  <c r="E59" i="1"/>
  <c r="I8" i="1"/>
  <c r="H8" i="1"/>
  <c r="G8" i="1"/>
  <c r="F60" i="1"/>
  <c r="F62" i="1"/>
  <c r="E60" i="1"/>
  <c r="E62" i="1"/>
  <c r="D60" i="1"/>
  <c r="D62" i="1"/>
  <c r="J9" i="1"/>
  <c r="M9" i="1"/>
  <c r="K9" i="1"/>
  <c r="N9" i="1"/>
  <c r="L9" i="1"/>
  <c r="O9" i="1"/>
  <c r="G9" i="1"/>
  <c r="J10" i="1"/>
  <c r="M10" i="1"/>
  <c r="I9" i="1"/>
  <c r="L10" i="1"/>
  <c r="O10" i="1"/>
  <c r="H9" i="1"/>
  <c r="K10" i="1"/>
  <c r="N10" i="1"/>
  <c r="H10" i="1"/>
  <c r="G10" i="1"/>
  <c r="J11" i="1"/>
  <c r="M11" i="1"/>
  <c r="I10" i="1"/>
  <c r="L11" i="1"/>
  <c r="O11" i="1"/>
  <c r="G11" i="1"/>
  <c r="K11" i="1"/>
  <c r="N11" i="1"/>
  <c r="H11" i="1"/>
  <c r="K12" i="1"/>
  <c r="N12" i="1"/>
  <c r="H12" i="1"/>
  <c r="I11" i="1"/>
  <c r="L12" i="1"/>
  <c r="O12" i="1"/>
  <c r="I12" i="1"/>
  <c r="J12" i="1"/>
  <c r="M12" i="1"/>
  <c r="G12" i="1"/>
  <c r="L13" i="1"/>
  <c r="O13" i="1"/>
  <c r="I13" i="1"/>
  <c r="K13" i="1"/>
  <c r="N13" i="1"/>
  <c r="L14" i="1"/>
  <c r="O14" i="1"/>
  <c r="I14" i="1"/>
  <c r="J13" i="1"/>
  <c r="M13" i="1"/>
  <c r="H13" i="1"/>
  <c r="G13" i="1"/>
  <c r="J14" i="1"/>
  <c r="M14" i="1"/>
  <c r="G14" i="1"/>
  <c r="L15" i="1"/>
  <c r="O15" i="1"/>
  <c r="I15" i="1"/>
  <c r="K14" i="1"/>
  <c r="N14" i="1"/>
  <c r="H14" i="1"/>
  <c r="K15" i="1"/>
  <c r="N15" i="1"/>
  <c r="H15" i="1"/>
  <c r="L16" i="1"/>
  <c r="O16" i="1"/>
  <c r="I16" i="1"/>
  <c r="J15" i="1"/>
  <c r="M15" i="1"/>
  <c r="G15" i="1"/>
  <c r="J16" i="1"/>
  <c r="M16" i="1"/>
  <c r="G16" i="1"/>
  <c r="K16" i="1"/>
  <c r="N16" i="1"/>
  <c r="H16" i="1"/>
  <c r="L17" i="1"/>
  <c r="O17" i="1"/>
  <c r="I17" i="1"/>
  <c r="L18" i="1"/>
  <c r="O18" i="1"/>
  <c r="I18" i="1"/>
  <c r="K17" i="1"/>
  <c r="N17" i="1"/>
  <c r="H17" i="1"/>
  <c r="J17" i="1"/>
  <c r="M17" i="1"/>
  <c r="G17" i="1"/>
  <c r="J18" i="1"/>
  <c r="M18" i="1"/>
  <c r="G18" i="1"/>
  <c r="K18" i="1"/>
  <c r="N18" i="1"/>
  <c r="H18" i="1"/>
  <c r="L19" i="1"/>
  <c r="O19" i="1"/>
  <c r="I19" i="1"/>
  <c r="L20" i="1"/>
  <c r="O20" i="1"/>
  <c r="I20" i="1"/>
  <c r="K19" i="1"/>
  <c r="N19" i="1"/>
  <c r="H19" i="1"/>
  <c r="J19" i="1"/>
  <c r="M19" i="1"/>
  <c r="G19" i="1"/>
  <c r="J20" i="1"/>
  <c r="M20" i="1"/>
  <c r="G20" i="1"/>
  <c r="K20" i="1"/>
  <c r="N20" i="1"/>
  <c r="H20" i="1"/>
  <c r="L21" i="1"/>
  <c r="O21" i="1"/>
  <c r="I21" i="1"/>
  <c r="L22" i="1"/>
  <c r="O22" i="1"/>
  <c r="I22" i="1"/>
  <c r="K21" i="1"/>
  <c r="N21" i="1"/>
  <c r="H21" i="1"/>
  <c r="J21" i="1"/>
  <c r="M21" i="1"/>
  <c r="G21" i="1"/>
  <c r="J22" i="1"/>
  <c r="M22" i="1"/>
  <c r="G22" i="1"/>
  <c r="K22" i="1"/>
  <c r="N22" i="1"/>
  <c r="H22" i="1"/>
  <c r="L23" i="1"/>
  <c r="O23" i="1"/>
  <c r="I23" i="1"/>
  <c r="L24" i="1"/>
  <c r="O24" i="1"/>
  <c r="I24" i="1"/>
  <c r="K23" i="1"/>
  <c r="N23" i="1"/>
  <c r="H23" i="1"/>
  <c r="J23" i="1"/>
  <c r="M23" i="1"/>
  <c r="G23" i="1"/>
  <c r="J24" i="1"/>
  <c r="M24" i="1"/>
  <c r="G24" i="1"/>
  <c r="K24" i="1"/>
  <c r="N24" i="1"/>
  <c r="H24" i="1"/>
  <c r="L25" i="1"/>
  <c r="O25" i="1"/>
  <c r="I25" i="1"/>
  <c r="L26" i="1"/>
  <c r="O26" i="1"/>
  <c r="I26" i="1"/>
  <c r="K25" i="1"/>
  <c r="N25" i="1"/>
  <c r="H25" i="1"/>
  <c r="J25" i="1"/>
  <c r="M25" i="1"/>
  <c r="G25" i="1"/>
  <c r="J26" i="1"/>
  <c r="M26" i="1"/>
  <c r="G26" i="1"/>
  <c r="K26" i="1"/>
  <c r="N26" i="1"/>
  <c r="H26" i="1"/>
  <c r="L27" i="1"/>
  <c r="O27" i="1"/>
  <c r="I27" i="1"/>
  <c r="L28" i="1"/>
  <c r="O28" i="1"/>
  <c r="I28" i="1"/>
  <c r="K27" i="1"/>
  <c r="N27" i="1"/>
  <c r="H27" i="1"/>
  <c r="J27" i="1"/>
  <c r="M27" i="1"/>
  <c r="G27" i="1"/>
  <c r="J28" i="1"/>
  <c r="M28" i="1"/>
  <c r="G28" i="1"/>
  <c r="K28" i="1"/>
  <c r="N28" i="1"/>
  <c r="H28" i="1"/>
  <c r="L29" i="1"/>
  <c r="O29" i="1"/>
  <c r="I29" i="1"/>
  <c r="L30" i="1"/>
  <c r="O30" i="1"/>
  <c r="I30" i="1"/>
  <c r="K29" i="1"/>
  <c r="N29" i="1"/>
  <c r="H29" i="1"/>
  <c r="J29" i="1"/>
  <c r="M29" i="1"/>
  <c r="G29" i="1"/>
  <c r="J30" i="1"/>
  <c r="M30" i="1"/>
  <c r="G30" i="1"/>
  <c r="K30" i="1"/>
  <c r="N30" i="1"/>
  <c r="H30" i="1"/>
  <c r="L31" i="1"/>
  <c r="O31" i="1"/>
  <c r="I31" i="1"/>
  <c r="L32" i="1"/>
  <c r="O32" i="1"/>
  <c r="I32" i="1"/>
  <c r="K31" i="1"/>
  <c r="N31" i="1"/>
  <c r="H31" i="1"/>
  <c r="J31" i="1"/>
  <c r="M31" i="1"/>
  <c r="G31" i="1"/>
  <c r="J32" i="1"/>
  <c r="M32" i="1"/>
  <c r="G32" i="1"/>
  <c r="K32" i="1"/>
  <c r="N32" i="1"/>
  <c r="H32" i="1"/>
  <c r="L33" i="1"/>
  <c r="O33" i="1"/>
  <c r="I33" i="1"/>
  <c r="L34" i="1"/>
  <c r="O34" i="1"/>
  <c r="I34" i="1"/>
  <c r="K33" i="1"/>
  <c r="N33" i="1"/>
  <c r="H33" i="1"/>
  <c r="J33" i="1"/>
  <c r="M33" i="1"/>
  <c r="G33" i="1"/>
  <c r="J34" i="1"/>
  <c r="M34" i="1"/>
  <c r="G34" i="1"/>
  <c r="K34" i="1"/>
  <c r="N34" i="1"/>
  <c r="H34" i="1"/>
  <c r="L35" i="1"/>
  <c r="O35" i="1"/>
  <c r="I35" i="1"/>
  <c r="L36" i="1"/>
  <c r="O36" i="1"/>
  <c r="I36" i="1"/>
  <c r="K35" i="1"/>
  <c r="N35" i="1"/>
  <c r="H35" i="1"/>
  <c r="J35" i="1"/>
  <c r="M35" i="1"/>
  <c r="G35" i="1"/>
  <c r="J36" i="1"/>
  <c r="M36" i="1"/>
  <c r="G36" i="1"/>
  <c r="K36" i="1"/>
  <c r="N36" i="1"/>
  <c r="H36" i="1"/>
  <c r="L37" i="1"/>
  <c r="O37" i="1"/>
  <c r="I37" i="1"/>
  <c r="L38" i="1"/>
  <c r="O38" i="1"/>
  <c r="I38" i="1"/>
  <c r="K37" i="1"/>
  <c r="N37" i="1"/>
  <c r="H37" i="1"/>
  <c r="J37" i="1"/>
  <c r="M37" i="1"/>
  <c r="G37" i="1"/>
  <c r="J38" i="1"/>
  <c r="M38" i="1"/>
  <c r="G38" i="1"/>
  <c r="K38" i="1"/>
  <c r="N38" i="1"/>
  <c r="H38" i="1"/>
  <c r="L39" i="1"/>
  <c r="O39" i="1"/>
  <c r="I39" i="1"/>
  <c r="L40" i="1"/>
  <c r="O40" i="1"/>
  <c r="I40" i="1"/>
  <c r="K39" i="1"/>
  <c r="N39" i="1"/>
  <c r="H39" i="1"/>
  <c r="J39" i="1"/>
  <c r="M39" i="1"/>
  <c r="G39" i="1"/>
  <c r="J40" i="1"/>
  <c r="M40" i="1"/>
  <c r="G40" i="1"/>
  <c r="K40" i="1"/>
  <c r="N40" i="1"/>
  <c r="H40" i="1"/>
  <c r="L41" i="1"/>
  <c r="O41" i="1"/>
  <c r="I41" i="1"/>
  <c r="L42" i="1"/>
  <c r="O42" i="1"/>
  <c r="I42" i="1"/>
  <c r="L43" i="1"/>
  <c r="O43" i="1"/>
  <c r="I43" i="1"/>
  <c r="L44" i="1"/>
  <c r="O44" i="1"/>
  <c r="I44" i="1"/>
  <c r="K41" i="1"/>
  <c r="N41" i="1"/>
  <c r="H41" i="1"/>
  <c r="J41" i="1"/>
  <c r="M41" i="1"/>
  <c r="G41" i="1"/>
  <c r="K42" i="1"/>
  <c r="N42" i="1"/>
  <c r="H42" i="1"/>
  <c r="K43" i="1"/>
  <c r="N43" i="1"/>
  <c r="H43" i="1"/>
  <c r="J42" i="1"/>
  <c r="M42" i="1"/>
  <c r="G42" i="1"/>
  <c r="L45" i="1"/>
  <c r="O45" i="1"/>
  <c r="I45" i="1"/>
  <c r="J43" i="1"/>
  <c r="M43" i="1"/>
  <c r="G43" i="1"/>
  <c r="K44" i="1"/>
  <c r="N44" i="1"/>
  <c r="H44" i="1"/>
  <c r="K45" i="1"/>
  <c r="N45" i="1"/>
  <c r="H45" i="1"/>
  <c r="L46" i="1"/>
  <c r="O46" i="1"/>
  <c r="I46" i="1"/>
  <c r="J44" i="1"/>
  <c r="M44" i="1"/>
  <c r="G44" i="1"/>
  <c r="K46" i="1"/>
  <c r="N46" i="1"/>
  <c r="H46" i="1"/>
  <c r="K47" i="1"/>
  <c r="N47" i="1"/>
  <c r="H47" i="1"/>
  <c r="L47" i="1"/>
  <c r="O47" i="1"/>
  <c r="I47" i="1"/>
  <c r="J45" i="1"/>
  <c r="M45" i="1"/>
  <c r="G45" i="1"/>
  <c r="K48" i="1"/>
  <c r="N48" i="1"/>
  <c r="H48" i="1"/>
  <c r="L48" i="1"/>
  <c r="O48" i="1"/>
  <c r="I48" i="1"/>
  <c r="J46" i="1"/>
  <c r="M46" i="1"/>
  <c r="G46" i="1"/>
  <c r="K49" i="1"/>
  <c r="N49" i="1"/>
  <c r="H49" i="1"/>
  <c r="L49" i="1"/>
  <c r="O49" i="1"/>
  <c r="I49" i="1"/>
  <c r="J47" i="1"/>
  <c r="M47" i="1"/>
  <c r="G47" i="1"/>
  <c r="K50" i="1"/>
  <c r="N50" i="1"/>
  <c r="H50" i="1"/>
  <c r="L50" i="1"/>
  <c r="O50" i="1"/>
  <c r="I50" i="1"/>
  <c r="J48" i="1"/>
  <c r="M48" i="1"/>
  <c r="G48" i="1"/>
  <c r="K51" i="1"/>
  <c r="N51" i="1"/>
  <c r="H51" i="1"/>
  <c r="L51" i="1"/>
  <c r="O51" i="1"/>
  <c r="I51" i="1"/>
  <c r="J49" i="1"/>
  <c r="M49" i="1"/>
  <c r="G49" i="1"/>
  <c r="K52" i="1"/>
  <c r="N52" i="1"/>
  <c r="H52" i="1"/>
  <c r="L52" i="1"/>
  <c r="O52" i="1"/>
  <c r="I52" i="1"/>
  <c r="J50" i="1"/>
  <c r="M50" i="1"/>
  <c r="G50" i="1"/>
  <c r="K53" i="1"/>
  <c r="N53" i="1"/>
  <c r="H53" i="1"/>
  <c r="L53" i="1"/>
  <c r="O53" i="1"/>
  <c r="I53" i="1"/>
  <c r="J51" i="1"/>
  <c r="M51" i="1"/>
  <c r="G51" i="1"/>
  <c r="K54" i="1"/>
  <c r="N54" i="1"/>
  <c r="H54" i="1"/>
  <c r="L54" i="1"/>
  <c r="O54" i="1"/>
  <c r="I54" i="1"/>
  <c r="J52" i="1"/>
  <c r="M52" i="1"/>
  <c r="G52" i="1"/>
  <c r="K55" i="1"/>
  <c r="N55" i="1"/>
  <c r="H55" i="1"/>
  <c r="L55" i="1"/>
  <c r="O55" i="1"/>
  <c r="I55" i="1"/>
  <c r="J53" i="1"/>
  <c r="M53" i="1"/>
  <c r="G53" i="1"/>
  <c r="K56" i="1"/>
  <c r="N56" i="1"/>
  <c r="H56" i="1"/>
  <c r="L56" i="1"/>
  <c r="O56" i="1"/>
  <c r="I56" i="1"/>
  <c r="J54" i="1"/>
  <c r="M54" i="1"/>
  <c r="G54" i="1"/>
  <c r="K57" i="1"/>
  <c r="N57" i="1"/>
  <c r="H57" i="1"/>
  <c r="L57" i="1"/>
  <c r="O57" i="1"/>
  <c r="I57" i="1"/>
  <c r="J55" i="1"/>
  <c r="M55" i="1"/>
  <c r="G55" i="1"/>
  <c r="K58" i="1"/>
  <c r="N58" i="1"/>
  <c r="L58" i="1"/>
  <c r="O58" i="1"/>
  <c r="H58" i="1"/>
  <c r="N59" i="1"/>
  <c r="H59" i="1"/>
  <c r="I58" i="1"/>
  <c r="O59" i="1"/>
  <c r="I59" i="1"/>
  <c r="I61" i="1"/>
  <c r="J56" i="1"/>
  <c r="M56" i="1"/>
  <c r="G56" i="1"/>
  <c r="H61" i="1"/>
  <c r="K61" i="1"/>
  <c r="L61" i="1"/>
  <c r="J57" i="1"/>
  <c r="M57" i="1"/>
  <c r="G57" i="1"/>
  <c r="J58" i="1"/>
  <c r="M58" i="1"/>
  <c r="G58" i="1"/>
  <c r="M59" i="1"/>
  <c r="G59" i="1"/>
  <c r="G61" i="1"/>
  <c r="J61" i="1"/>
</calcChain>
</file>

<file path=xl/sharedStrings.xml><?xml version="1.0" encoding="utf-8"?>
<sst xmlns="http://schemas.openxmlformats.org/spreadsheetml/2006/main" count="94" uniqueCount="80">
  <si>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</si>
  <si>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</si>
  <si>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</si>
  <si>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</si>
  <si>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</si>
  <si>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</si>
  <si>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</si>
  <si>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</si>
  <si>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</si>
  <si>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</si>
  <si>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</si>
  <si>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</si>
  <si>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</si>
  <si>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</si>
  <si>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</si>
  <si>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</si>
  <si>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</si>
  <si>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</si>
  <si>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</si>
  <si>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</si>
  <si>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</si>
  <si>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</si>
  <si>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</si>
  <si>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</si>
  <si>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</si>
  <si>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</si>
  <si>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</si>
  <si>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</si>
  <si>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</si>
  <si>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</si>
  <si>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</si>
  <si>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</si>
  <si>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</si>
  <si>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</si>
  <si>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</si>
  <si>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GBPJPY</t>
  </si>
  <si>
    <t>1H足</t>
  </si>
  <si>
    <t>10MA・20MAの両方の上側にキャンドルがあれば買い方向、下側なら売り方向。MAに触れてPB.EB出現でエントリー待ち、PB.EB高値or安値ブレイクでエントリー。</t>
  </si>
  <si>
    <t>ダブルボトムぽいパターン、上昇後 MAから乖離、10MAでサポート、負けやすい</t>
  </si>
  <si>
    <t>EB</t>
  </si>
  <si>
    <t>EB、レンジ後 パターンなし</t>
  </si>
  <si>
    <t>PB、ダブルボトム後</t>
  </si>
  <si>
    <t>レンジ後、パターンなし、負けやすい</t>
  </si>
  <si>
    <t>ダウントレンド、上昇のPB、チャートパターンはなし、負けやすい</t>
  </si>
  <si>
    <t>PB、逆張り</t>
  </si>
  <si>
    <t>PB、トレンド下限付近</t>
  </si>
  <si>
    <t>下限付近、反転の可能性もありあり、チャートパターンはない、負けやすい</t>
  </si>
  <si>
    <t>EB、下限を抜けそう</t>
  </si>
  <si>
    <t>PB、レンジ後 パターンなし</t>
  </si>
  <si>
    <t>EB、パターンなし</t>
  </si>
  <si>
    <t>PB、ダブルボトム</t>
  </si>
  <si>
    <t>ダブルボトム、反転、ネックラインでのPB、勝ちやすい</t>
  </si>
  <si>
    <t>PB、ダブルボトムなし</t>
  </si>
  <si>
    <t>PB、チャネルライン、サポレジ抜けた後</t>
  </si>
  <si>
    <t>チャネルライン・サポレジラインを抜けそう、20MAサポレジあり、勝ちやすい</t>
  </si>
  <si>
    <t>レンジ後、レジスタライン抜ける前、負けやすい</t>
  </si>
  <si>
    <t>PB、サポレジラインあり</t>
  </si>
  <si>
    <t>サポレジラインがある、勝ちやすい</t>
  </si>
  <si>
    <t>PB、パターンなし</t>
  </si>
  <si>
    <t>同じトレンドで何度かPB・EBがあった、2度MAの乖離がある、負けやすい</t>
  </si>
  <si>
    <t>PB、4H ヘッドアンドショルダー</t>
  </si>
  <si>
    <t>4H足でヘッドアンドショルダー、右肩を抜けた後、勝ちやすい</t>
  </si>
  <si>
    <t>PB、ダブルトップ？</t>
  </si>
  <si>
    <t>ダブルトップ？、勝ちやすい</t>
  </si>
  <si>
    <t>ダブルボトム後、MAから1回乖離あり、勝ちやすい</t>
  </si>
  <si>
    <t>PB、エリオット波動で5波目</t>
  </si>
  <si>
    <t>トレンド発生後、エリオット波動で5波目かな、負けやすい</t>
  </si>
  <si>
    <t>PB、トライアングル</t>
  </si>
  <si>
    <t>トライアングル、ラインブレイクで強い上昇、MA乖離あり、負けやすい</t>
  </si>
  <si>
    <t>ダブルトップ・ボトムだけでなく、いろいろなチャートパターンと合わせると勝率やPB・EBの出現の
パターンが見えてきそうです
ただ、リアルだとまだ自分の「だろう」「あって欲しい」という気持ちが出そう やはり、検証、デモトレード
を通して理解していくのが良いのかと思いました</t>
  </si>
  <si>
    <t>オンラインや、webセミナーを通して、まず知識の量を増やしていきたいと思います</t>
  </si>
  <si>
    <t>EB、ダブルボトム</t>
  </si>
  <si>
    <t>PB</t>
  </si>
  <si>
    <t>サポレジラインあり、20MAもサポレジ、勝ちやすい</t>
  </si>
  <si>
    <t>EB、チャネルライン越えた後</t>
  </si>
  <si>
    <t>チャネルラインを越えた後、10MAでレジスタ、MAからの乖離はない、チャートパターンなし、勝ちやすい</t>
  </si>
  <si>
    <t>ダブルボトム、MAのクロス直後、MAからの乖離はない、勝ちやすい</t>
  </si>
  <si>
    <t>ダブルトップ・ボトムの出現率は低い 出現時の勝利は高い
時間足を落として検証をしたが、チャートパターンの出現は低い（30回の検証で8回）
チャートパターンだけでなく、サポレジライン、チャネルラインなどあると勝率の高い判断もできそう
ただ、ラインの引き方など勉強、検証必要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</si>
</sst>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12" fillId="4" borderId="9" xfId="0" applyNumberFormat="1" applyFont="1" applyFill="1" applyBorder="1">
      <alignment vertical="center"/>
    </xf>
    <xf numFmtId="177" fontId="0" fillId="0" borderId="0" xfId="0" applyNumberFormat="1" applyFill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306493</xdr:colOff>
      <xdr:row>1</xdr:row>
      <xdr:rowOff>44027</xdr:rowOff>
    </xdr:from>
    <xdr:to>
      <xdr:col>10</xdr:col>
      <xdr:colOff>242146</xdr:colOff>
      <xdr:row>19</xdr:row>
      <xdr:rowOff>66888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9D95FA22-65C4-3B4D-8318-05CA55B8CEC5}"/>
            </a:ext>
            <a:ext uri="{147F2762-F138-4A5C-976F-8EAC2B608ADB}">
              <a16:predDERef xmlns:a16="http://schemas.microsoft.com/office/drawing/2014/main" pred="{DAF55A35-9EEC-4368-9BAB-D1112E982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493" y="230294"/>
          <a:ext cx="6065520" cy="3375661"/>
        </a:xfrm>
        <a:prstGeom prst="rect">
          <a:avLst/>
        </a:prstGeom>
      </xdr:spPr>
    </xdr:pic>
    <xdr:clientData/>
  </xdr:twoCellAnchor>
  <xdr:twoCellAnchor editAs="oneCell">
    <xdr:from>
      <xdr:col>0</xdr:col>
      <xdr:colOff>323426</xdr:colOff>
      <xdr:row>22</xdr:row>
      <xdr:rowOff>86359</xdr:rowOff>
    </xdr:from>
    <xdr:to>
      <xdr:col>10</xdr:col>
      <xdr:colOff>259079</xdr:colOff>
      <xdr:row>40</xdr:row>
      <xdr:rowOff>121919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838C9BFB-67D1-CD43-92A2-CC0F894E28B9}"/>
            </a:ext>
            <a:ext uri="{147F2762-F138-4A5C-976F-8EAC2B608ADB}">
              <a16:predDERef xmlns:a16="http://schemas.microsoft.com/office/drawing/2014/main" pred="{9D95FA22-65C4-3B4D-8318-05CA55B8C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26" y="4184226"/>
          <a:ext cx="6065520" cy="3388360"/>
        </a:xfrm>
        <a:prstGeom prst="rect">
          <a:avLst/>
        </a:prstGeom>
      </xdr:spPr>
    </xdr:pic>
    <xdr:clientData/>
  </xdr:twoCellAnchor>
  <xdr:twoCellAnchor editAs="oneCell">
    <xdr:from>
      <xdr:col>0</xdr:col>
      <xdr:colOff>306493</xdr:colOff>
      <xdr:row>43</xdr:row>
      <xdr:rowOff>27094</xdr:rowOff>
    </xdr:from>
    <xdr:to>
      <xdr:col>10</xdr:col>
      <xdr:colOff>242146</xdr:colOff>
      <xdr:row>61</xdr:row>
      <xdr:rowOff>58844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934F8D0D-CDDF-0947-84A7-81D9C31E5082}"/>
            </a:ext>
            <a:ext uri="{147F2762-F138-4A5C-976F-8EAC2B608ADB}">
              <a16:predDERef xmlns:a16="http://schemas.microsoft.com/office/drawing/2014/main" pred="{838C9BFB-67D1-CD43-92A2-CC0F894E2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493" y="8036561"/>
          <a:ext cx="6065520" cy="3384550"/>
        </a:xfrm>
        <a:prstGeom prst="rect">
          <a:avLst/>
        </a:prstGeom>
      </xdr:spPr>
    </xdr:pic>
    <xdr:clientData/>
  </xdr:twoCellAnchor>
  <xdr:twoCellAnchor editAs="oneCell">
    <xdr:from>
      <xdr:col>0</xdr:col>
      <xdr:colOff>298026</xdr:colOff>
      <xdr:row>64</xdr:row>
      <xdr:rowOff>31326</xdr:rowOff>
    </xdr:from>
    <xdr:to>
      <xdr:col>10</xdr:col>
      <xdr:colOff>233679</xdr:colOff>
      <xdr:row>82</xdr:row>
      <xdr:rowOff>69426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F4219F8-8B71-6A48-BBDB-345757FE070A}"/>
            </a:ext>
            <a:ext uri="{147F2762-F138-4A5C-976F-8EAC2B608ADB}">
              <a16:predDERef xmlns:a16="http://schemas.microsoft.com/office/drawing/2014/main" pred="{934F8D0D-CDDF-0947-84A7-81D9C31E5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026" y="11952393"/>
          <a:ext cx="6065520" cy="33909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247226</xdr:colOff>
      <xdr:row>85</xdr:row>
      <xdr:rowOff>48260</xdr:rowOff>
    </xdr:from>
    <xdr:to>
      <xdr:col>10</xdr:col>
      <xdr:colOff>182879</xdr:colOff>
      <xdr:row>103</xdr:row>
      <xdr:rowOff>83820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C7D6752-0F89-7D4C-A23C-A965451C3E55}"/>
            </a:ext>
            <a:ext uri="{147F2762-F138-4A5C-976F-8EAC2B608ADB}">
              <a16:predDERef xmlns:a16="http://schemas.microsoft.com/office/drawing/2014/main" pred="{4F4219F8-8B71-6A48-BBDB-345757FE0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226" y="15880927"/>
          <a:ext cx="6065520" cy="3388360"/>
        </a:xfrm>
        <a:prstGeom prst="rect">
          <a:avLst/>
        </a:prstGeom>
      </xdr:spPr>
    </xdr:pic>
    <xdr:clientData/>
  </xdr:twoCellAnchor>
  <xdr:twoCellAnchor editAs="oneCell">
    <xdr:from>
      <xdr:col>0</xdr:col>
      <xdr:colOff>221827</xdr:colOff>
      <xdr:row>106</xdr:row>
      <xdr:rowOff>60960</xdr:rowOff>
    </xdr:from>
    <xdr:to>
      <xdr:col>10</xdr:col>
      <xdr:colOff>157480</xdr:colOff>
      <xdr:row>124</xdr:row>
      <xdr:rowOff>83821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AD7049B9-B5C2-4A43-AEB5-8FAB4959E81B}"/>
            </a:ext>
            <a:ext uri="{147F2762-F138-4A5C-976F-8EAC2B608ADB}">
              <a16:predDERef xmlns:a16="http://schemas.microsoft.com/office/drawing/2014/main" pred="{0C7D6752-0F89-7D4C-A23C-A965451C3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27" y="19805227"/>
          <a:ext cx="6065520" cy="3375661"/>
        </a:xfrm>
        <a:prstGeom prst="rect">
          <a:avLst/>
        </a:prstGeom>
      </xdr:spPr>
    </xdr:pic>
    <xdr:clientData/>
  </xdr:twoCellAnchor>
  <xdr:twoCellAnchor editAs="oneCell">
    <xdr:from>
      <xdr:col>0</xdr:col>
      <xdr:colOff>203201</xdr:colOff>
      <xdr:row>127</xdr:row>
      <xdr:rowOff>69426</xdr:rowOff>
    </xdr:from>
    <xdr:to>
      <xdr:col>10</xdr:col>
      <xdr:colOff>138854</xdr:colOff>
      <xdr:row>145</xdr:row>
      <xdr:rowOff>94825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510DC1A9-EC9E-4F46-896A-CC2A87B59DBF}"/>
            </a:ext>
            <a:ext uri="{147F2762-F138-4A5C-976F-8EAC2B608ADB}">
              <a16:predDERef xmlns:a16="http://schemas.microsoft.com/office/drawing/2014/main" pred="{AD7049B9-B5C2-4A43-AEB5-8FAB4959E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01" y="23725293"/>
          <a:ext cx="6065520" cy="3378199"/>
        </a:xfrm>
        <a:prstGeom prst="rect">
          <a:avLst/>
        </a:prstGeom>
      </xdr:spPr>
    </xdr:pic>
    <xdr:clientData/>
  </xdr:twoCellAnchor>
  <xdr:twoCellAnchor editAs="oneCell">
    <xdr:from>
      <xdr:col>0</xdr:col>
      <xdr:colOff>204893</xdr:colOff>
      <xdr:row>148</xdr:row>
      <xdr:rowOff>52493</xdr:rowOff>
    </xdr:from>
    <xdr:to>
      <xdr:col>10</xdr:col>
      <xdr:colOff>140546</xdr:colOff>
      <xdr:row>166</xdr:row>
      <xdr:rowOff>90593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217C5279-798A-4646-80DC-BC82A8921C67}"/>
            </a:ext>
            <a:ext uri="{147F2762-F138-4A5C-976F-8EAC2B608ADB}">
              <a16:predDERef xmlns:a16="http://schemas.microsoft.com/office/drawing/2014/main" pred="{510DC1A9-EC9E-4F46-896A-CC2A87B59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893" y="27619960"/>
          <a:ext cx="6065520" cy="33909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238760</xdr:colOff>
      <xdr:row>169</xdr:row>
      <xdr:rowOff>73660</xdr:rowOff>
    </xdr:from>
    <xdr:to>
      <xdr:col>10</xdr:col>
      <xdr:colOff>174413</xdr:colOff>
      <xdr:row>187</xdr:row>
      <xdr:rowOff>109220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6A90DBE4-C92B-834E-A3BE-90BCEBBA2C86}"/>
            </a:ext>
            <a:ext uri="{147F2762-F138-4A5C-976F-8EAC2B608ADB}">
              <a16:predDERef xmlns:a16="http://schemas.microsoft.com/office/drawing/2014/main" pred="{217C5279-798A-4646-80DC-BC82A8921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760" y="31552727"/>
          <a:ext cx="6065520" cy="3388360"/>
        </a:xfrm>
        <a:prstGeom prst="rect">
          <a:avLst/>
        </a:prstGeom>
      </xdr:spPr>
    </xdr:pic>
    <xdr:clientData/>
  </xdr:twoCellAnchor>
  <xdr:twoCellAnchor editAs="oneCell">
    <xdr:from>
      <xdr:col>0</xdr:col>
      <xdr:colOff>230294</xdr:colOff>
      <xdr:row>190</xdr:row>
      <xdr:rowOff>77893</xdr:rowOff>
    </xdr:from>
    <xdr:to>
      <xdr:col>10</xdr:col>
      <xdr:colOff>165947</xdr:colOff>
      <xdr:row>208</xdr:row>
      <xdr:rowOff>100754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66789756-5F31-7646-81BE-2BF45012905F}"/>
            </a:ext>
            <a:ext uri="{147F2762-F138-4A5C-976F-8EAC2B608ADB}">
              <a16:predDERef xmlns:a16="http://schemas.microsoft.com/office/drawing/2014/main" pred="{6A90DBE4-C92B-834E-A3BE-90BCEBBA2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294" y="35468560"/>
          <a:ext cx="6065520" cy="3375661"/>
        </a:xfrm>
        <a:prstGeom prst="rect">
          <a:avLst/>
        </a:prstGeom>
      </xdr:spPr>
    </xdr:pic>
    <xdr:clientData/>
  </xdr:twoCellAnchor>
  <xdr:twoCellAnchor editAs="oneCell">
    <xdr:from>
      <xdr:col>12</xdr:col>
      <xdr:colOff>120227</xdr:colOff>
      <xdr:row>1</xdr:row>
      <xdr:rowOff>69427</xdr:rowOff>
    </xdr:from>
    <xdr:to>
      <xdr:col>21</xdr:col>
      <xdr:colOff>508847</xdr:colOff>
      <xdr:row>19</xdr:row>
      <xdr:rowOff>94826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832AF1AE-5885-234D-A911-6085025A61DA}"/>
            </a:ext>
            <a:ext uri="{147F2762-F138-4A5C-976F-8EAC2B608ADB}">
              <a16:predDERef xmlns:a16="http://schemas.microsoft.com/office/drawing/2014/main" pred="{66789756-5F31-7646-81BE-2BF450129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1627" y="255694"/>
          <a:ext cx="6065520" cy="3378199"/>
        </a:xfrm>
        <a:prstGeom prst="rect">
          <a:avLst/>
        </a:prstGeom>
      </xdr:spPr>
    </xdr:pic>
    <xdr:clientData/>
  </xdr:twoCellAnchor>
  <xdr:twoCellAnchor editAs="oneCell">
    <xdr:from>
      <xdr:col>12</xdr:col>
      <xdr:colOff>115993</xdr:colOff>
      <xdr:row>22</xdr:row>
      <xdr:rowOff>103293</xdr:rowOff>
    </xdr:from>
    <xdr:to>
      <xdr:col>21</xdr:col>
      <xdr:colOff>504613</xdr:colOff>
      <xdr:row>40</xdr:row>
      <xdr:rowOff>122343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9C8728C-2FFC-E849-BBF4-AB47F0E24CDA}"/>
            </a:ext>
            <a:ext uri="{147F2762-F138-4A5C-976F-8EAC2B608ADB}">
              <a16:predDERef xmlns:a16="http://schemas.microsoft.com/office/drawing/2014/main" pred="{832AF1AE-5885-234D-A911-6085025A6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393" y="4201160"/>
          <a:ext cx="6065520" cy="3371850"/>
        </a:xfrm>
        <a:prstGeom prst="rect">
          <a:avLst/>
        </a:prstGeom>
      </xdr:spPr>
    </xdr:pic>
    <xdr:clientData/>
  </xdr:twoCellAnchor>
  <xdr:twoCellAnchor editAs="oneCell">
    <xdr:from>
      <xdr:col>12</xdr:col>
      <xdr:colOff>183726</xdr:colOff>
      <xdr:row>43</xdr:row>
      <xdr:rowOff>44026</xdr:rowOff>
    </xdr:from>
    <xdr:to>
      <xdr:col>21</xdr:col>
      <xdr:colOff>572346</xdr:colOff>
      <xdr:row>61</xdr:row>
      <xdr:rowOff>66887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990281D8-0107-0341-8CEB-F160065905C6}"/>
            </a:ext>
            <a:ext uri="{147F2762-F138-4A5C-976F-8EAC2B608ADB}">
              <a16:predDERef xmlns:a16="http://schemas.microsoft.com/office/drawing/2014/main" pred="{09C8728C-2FFC-E849-BBF4-AB47F0E24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5126" y="8053493"/>
          <a:ext cx="6065520" cy="3375661"/>
        </a:xfrm>
        <a:prstGeom prst="rect">
          <a:avLst/>
        </a:prstGeom>
      </xdr:spPr>
    </xdr:pic>
    <xdr:clientData/>
  </xdr:twoCellAnchor>
  <xdr:twoCellAnchor editAs="oneCell">
    <xdr:from>
      <xdr:col>12</xdr:col>
      <xdr:colOff>99059</xdr:colOff>
      <xdr:row>64</xdr:row>
      <xdr:rowOff>107527</xdr:rowOff>
    </xdr:from>
    <xdr:to>
      <xdr:col>21</xdr:col>
      <xdr:colOff>487679</xdr:colOff>
      <xdr:row>82</xdr:row>
      <xdr:rowOff>126577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26D67A1D-B6AC-EF44-8C5F-EC1098C9AABE}"/>
            </a:ext>
            <a:ext uri="{147F2762-F138-4A5C-976F-8EAC2B608ADB}">
              <a16:predDERef xmlns:a16="http://schemas.microsoft.com/office/drawing/2014/main" pred="{990281D8-0107-0341-8CEB-F16006590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0459" y="12028594"/>
          <a:ext cx="6065520" cy="33718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107526</xdr:colOff>
      <xdr:row>85</xdr:row>
      <xdr:rowOff>60959</xdr:rowOff>
    </xdr:from>
    <xdr:to>
      <xdr:col>21</xdr:col>
      <xdr:colOff>496146</xdr:colOff>
      <xdr:row>103</xdr:row>
      <xdr:rowOff>86358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B0C05799-D1DE-4741-91F8-729E1E8B30E4}"/>
            </a:ext>
            <a:ext uri="{147F2762-F138-4A5C-976F-8EAC2B608ADB}">
              <a16:predDERef xmlns:a16="http://schemas.microsoft.com/office/drawing/2014/main" pred="{26D67A1D-B6AC-EF44-8C5F-EC1098C9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8926" y="15893626"/>
          <a:ext cx="6065520" cy="3378199"/>
        </a:xfrm>
        <a:prstGeom prst="rect">
          <a:avLst/>
        </a:prstGeom>
      </xdr:spPr>
    </xdr:pic>
    <xdr:clientData/>
  </xdr:twoCellAnchor>
  <xdr:twoCellAnchor editAs="oneCell">
    <xdr:from>
      <xdr:col>12</xdr:col>
      <xdr:colOff>107526</xdr:colOff>
      <xdr:row>106</xdr:row>
      <xdr:rowOff>44026</xdr:rowOff>
    </xdr:from>
    <xdr:to>
      <xdr:col>21</xdr:col>
      <xdr:colOff>496146</xdr:colOff>
      <xdr:row>124</xdr:row>
      <xdr:rowOff>60539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C15BAC46-BAA5-CF43-BFA1-A81F365CCA0B}"/>
            </a:ext>
            <a:ext uri="{147F2762-F138-4A5C-976F-8EAC2B608ADB}">
              <a16:predDERef xmlns:a16="http://schemas.microsoft.com/office/drawing/2014/main" pred="{B0C05799-D1DE-4741-91F8-729E1E8B3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8926" y="19788293"/>
          <a:ext cx="6065520" cy="3369313"/>
        </a:xfrm>
        <a:prstGeom prst="rect">
          <a:avLst/>
        </a:prstGeom>
      </xdr:spPr>
    </xdr:pic>
    <xdr:clientData/>
  </xdr:twoCellAnchor>
  <xdr:twoCellAnchor editAs="oneCell">
    <xdr:from>
      <xdr:col>12</xdr:col>
      <xdr:colOff>82126</xdr:colOff>
      <xdr:row>127</xdr:row>
      <xdr:rowOff>35560</xdr:rowOff>
    </xdr:from>
    <xdr:to>
      <xdr:col>21</xdr:col>
      <xdr:colOff>470746</xdr:colOff>
      <xdr:row>145</xdr:row>
      <xdr:rowOff>60959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3F03F6CC-47CA-F144-8C4A-010A1E57BDD0}"/>
            </a:ext>
            <a:ext uri="{147F2762-F138-4A5C-976F-8EAC2B608ADB}">
              <a16:predDERef xmlns:a16="http://schemas.microsoft.com/office/drawing/2014/main" pred="{C15BAC46-BAA5-CF43-BFA1-A81F365CC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3526" y="23691427"/>
          <a:ext cx="6065520" cy="3378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tabSelected="1" zoomScaleNormal="100" workbookViewId="0">
      <pane xSplit="1" ySplit="8" topLeftCell="B9" activePane="bottomRight" state="frozen"/>
      <selection pane="bottomLeft" activeCell="A9" sqref="A9"/>
      <selection pane="topRight" activeCell="B1" sqref="B1"/>
      <selection pane="bottomRight" activeCell="P38" sqref="P38"/>
    </sheetView>
  </sheetViews>
  <sheetFormatPr defaultRowHeight="14.25" x14ac:dyDescent="0.2"/>
  <cols>
    <col min="1" max="1" width="4.90234375" customWidth="1"/>
    <col min="2" max="2" width="12.01171875" customWidth="1"/>
    <col min="3" max="3" width="10.6640625" customWidth="1"/>
    <col min="4" max="6" width="8.2109375" customWidth="1"/>
    <col min="7" max="7" width="9.9296875" customWidth="1"/>
    <col min="10" max="15" width="7.72265625" customWidth="1"/>
  </cols>
  <sheetData>
    <row r="1" spans="1:18" x14ac:dyDescent="0.2">
      <c r="A1" s="1" t="s">
        <v>7</v>
      </c>
      <c r="C1" t="s">
        <v>35</v>
      </c>
    </row>
    <row r="2" spans="1:18" x14ac:dyDescent="0.2">
      <c r="A2" s="1" t="s">
        <v>8</v>
      </c>
      <c r="C2" t="s">
        <v>36</v>
      </c>
    </row>
    <row r="3" spans="1:18" x14ac:dyDescent="0.2">
      <c r="A3" s="1" t="s">
        <v>10</v>
      </c>
      <c r="C3" s="29">
        <v>100000</v>
      </c>
    </row>
    <row r="4" spans="1:18" x14ac:dyDescent="0.2">
      <c r="A4" s="1" t="s">
        <v>11</v>
      </c>
      <c r="C4" s="29" t="s">
        <v>37</v>
      </c>
    </row>
    <row r="5" spans="1:18" ht="15" thickBot="1" x14ac:dyDescent="0.25">
      <c r="A5" s="1" t="s">
        <v>12</v>
      </c>
      <c r="C5" s="29" t="s">
        <v>33</v>
      </c>
    </row>
    <row r="6" spans="1:18" ht="15" thickBot="1" x14ac:dyDescent="0.25">
      <c r="A6" s="24" t="s">
        <v>0</v>
      </c>
      <c r="B6" s="24" t="s">
        <v>1</v>
      </c>
      <c r="C6" s="24" t="s">
        <v>1</v>
      </c>
      <c r="D6" s="48" t="s">
        <v>24</v>
      </c>
      <c r="E6" s="25"/>
      <c r="F6" s="26"/>
      <c r="G6" s="86" t="s">
        <v>3</v>
      </c>
      <c r="H6" s="87"/>
      <c r="I6" s="93"/>
      <c r="J6" s="86" t="s">
        <v>22</v>
      </c>
      <c r="K6" s="87"/>
      <c r="L6" s="93"/>
      <c r="M6" s="86" t="s">
        <v>23</v>
      </c>
      <c r="N6" s="87"/>
      <c r="O6" s="93"/>
    </row>
    <row r="7" spans="1:18" ht="15" thickBot="1" x14ac:dyDescent="0.25">
      <c r="A7" s="27"/>
      <c r="B7" s="27" t="s">
        <v>2</v>
      </c>
      <c r="C7" s="64" t="s">
        <v>28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5" thickBot="1" x14ac:dyDescent="0.25">
      <c r="A8" s="28" t="s">
        <v>9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90" t="s">
        <v>22</v>
      </c>
      <c r="K8" s="91"/>
      <c r="L8" s="92"/>
      <c r="M8" s="90"/>
      <c r="N8" s="91"/>
      <c r="O8" s="92"/>
    </row>
    <row r="9" spans="1:18" x14ac:dyDescent="0.2">
      <c r="A9" s="9">
        <v>1</v>
      </c>
      <c r="B9" s="23">
        <v>43930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 t="shared" ref="H9" si="0">IF(E9="","",H8+N9)</f>
        <v>104500</v>
      </c>
      <c r="I9" s="22">
        <f t="shared" ref="I9" si="1"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 t="s">
        <v>41</v>
      </c>
      <c r="Q9" s="40"/>
      <c r="R9" s="40"/>
    </row>
    <row r="10" spans="1:18" x14ac:dyDescent="0.2">
      <c r="A10" s="9">
        <v>2</v>
      </c>
      <c r="B10" s="5">
        <v>43934</v>
      </c>
      <c r="C10" s="47">
        <v>2</v>
      </c>
      <c r="D10" s="57">
        <v>-1</v>
      </c>
      <c r="E10" s="58">
        <v>-1</v>
      </c>
      <c r="F10" s="59">
        <v>-1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ref="J10:J12" si="5">IF(G9="","",G9*0.03)</f>
        <v>3114.2999999999997</v>
      </c>
      <c r="K10" s="45">
        <f t="shared" ref="K10:K12" si="6">IF(H9="","",H9*0.03)</f>
        <v>3135</v>
      </c>
      <c r="L10" s="46">
        <f t="shared" ref="L10:L12" si="7">IF(I9="","",I9*0.03)</f>
        <v>3180</v>
      </c>
      <c r="M10" s="44">
        <f t="shared" ref="M10:M12" si="8">IF(D10="","",J10*D10)</f>
        <v>-3114.2999999999997</v>
      </c>
      <c r="N10" s="45">
        <f t="shared" ref="N10:N12" si="9">IF(E10="","",K10*E10)</f>
        <v>-3135</v>
      </c>
      <c r="O10" s="46">
        <f t="shared" ref="O10:O12" si="10">IF(F10="","",L10*F10)</f>
        <v>-3180</v>
      </c>
      <c r="P10" s="40" t="s">
        <v>40</v>
      </c>
      <c r="Q10" s="40"/>
      <c r="R10" s="40"/>
    </row>
    <row r="11" spans="1:18" x14ac:dyDescent="0.2">
      <c r="A11" s="9">
        <v>3</v>
      </c>
      <c r="B11" s="5">
        <v>43941</v>
      </c>
      <c r="C11" s="47">
        <v>1</v>
      </c>
      <c r="D11" s="57">
        <v>1.27</v>
      </c>
      <c r="E11" s="58">
        <v>1.5</v>
      </c>
      <c r="F11" s="80">
        <v>2</v>
      </c>
      <c r="G11" s="22">
        <f t="shared" si="2"/>
        <v>104532.20616999999</v>
      </c>
      <c r="H11" s="22">
        <f t="shared" si="3"/>
        <v>105926.425</v>
      </c>
      <c r="I11" s="22">
        <f t="shared" si="4"/>
        <v>108989.2</v>
      </c>
      <c r="J11" s="44">
        <f t="shared" si="5"/>
        <v>3020.8709999999996</v>
      </c>
      <c r="K11" s="45">
        <f t="shared" si="6"/>
        <v>3040.95</v>
      </c>
      <c r="L11" s="46">
        <f t="shared" si="7"/>
        <v>3084.6</v>
      </c>
      <c r="M11" s="44">
        <f t="shared" si="8"/>
        <v>3836.5061699999997</v>
      </c>
      <c r="N11" s="45">
        <f t="shared" si="9"/>
        <v>4561.4249999999993</v>
      </c>
      <c r="O11" s="46">
        <f t="shared" si="10"/>
        <v>6169.2</v>
      </c>
      <c r="P11" s="40" t="s">
        <v>44</v>
      </c>
      <c r="Q11" s="40"/>
      <c r="R11" s="40"/>
    </row>
    <row r="12" spans="1:18" x14ac:dyDescent="0.2">
      <c r="A12" s="9">
        <v>4</v>
      </c>
      <c r="B12" s="5">
        <v>43941</v>
      </c>
      <c r="C12" s="47">
        <v>2</v>
      </c>
      <c r="D12" s="57">
        <v>1.27</v>
      </c>
      <c r="E12" s="58">
        <v>1.5</v>
      </c>
      <c r="F12" s="84">
        <v>2</v>
      </c>
      <c r="G12" s="22">
        <f t="shared" si="2"/>
        <v>108514.88322507699</v>
      </c>
      <c r="H12" s="22">
        <f t="shared" si="3"/>
        <v>110693.11412500001</v>
      </c>
      <c r="I12" s="22">
        <f t="shared" si="4"/>
        <v>115528.552</v>
      </c>
      <c r="J12" s="44">
        <f t="shared" si="5"/>
        <v>3135.9661850999996</v>
      </c>
      <c r="K12" s="45">
        <f t="shared" si="6"/>
        <v>3177.7927500000001</v>
      </c>
      <c r="L12" s="46">
        <f t="shared" si="7"/>
        <v>3269.6759999999999</v>
      </c>
      <c r="M12" s="44">
        <f t="shared" si="8"/>
        <v>3982.6770550769997</v>
      </c>
      <c r="N12" s="45">
        <f t="shared" si="9"/>
        <v>4766.6891249999999</v>
      </c>
      <c r="O12" s="46">
        <f t="shared" si="10"/>
        <v>6539.3519999999999</v>
      </c>
      <c r="P12" s="40" t="s">
        <v>45</v>
      </c>
      <c r="Q12" s="40"/>
      <c r="R12" s="40"/>
    </row>
    <row r="13" spans="1:18" x14ac:dyDescent="0.2">
      <c r="A13" s="9">
        <v>5</v>
      </c>
      <c r="B13" s="5">
        <v>43941</v>
      </c>
      <c r="C13" s="47">
        <v>2</v>
      </c>
      <c r="D13" s="57">
        <v>1.27</v>
      </c>
      <c r="E13" s="58">
        <v>1.5</v>
      </c>
      <c r="F13" s="80">
        <v>2</v>
      </c>
      <c r="G13" s="22">
        <f t="shared" si="2"/>
        <v>112649.30027595242</v>
      </c>
      <c r="H13" s="22">
        <f t="shared" si="3"/>
        <v>115674.30426062501</v>
      </c>
      <c r="I13" s="22">
        <f t="shared" si="4"/>
        <v>122460.26512</v>
      </c>
      <c r="J13" s="44">
        <f t="shared" ref="J13:J58" si="11">IF(G12="","",G12*0.03)</f>
        <v>3255.4464967523095</v>
      </c>
      <c r="K13" s="45">
        <f t="shared" ref="K13:K58" si="12">IF(H12="","",H12*0.03)</f>
        <v>3320.7934237499999</v>
      </c>
      <c r="L13" s="46">
        <f t="shared" ref="L13:L58" si="13">IF(I12="","",I12*0.03)</f>
        <v>3465.8565599999997</v>
      </c>
      <c r="M13" s="44">
        <f t="shared" ref="M13:M58" si="14">IF(D13="","",J13*D13)</f>
        <v>4134.4170508754332</v>
      </c>
      <c r="N13" s="45">
        <f t="shared" ref="N13:N58" si="15">IF(E13="","",K13*E13)</f>
        <v>4981.190135625</v>
      </c>
      <c r="O13" s="46">
        <f t="shared" ref="O13:O58" si="16">IF(F13="","",L13*F13)</f>
        <v>6931.7131199999994</v>
      </c>
      <c r="P13" s="40" t="s">
        <v>47</v>
      </c>
      <c r="Q13" s="40"/>
      <c r="R13" s="40"/>
    </row>
    <row r="14" spans="1:18" x14ac:dyDescent="0.2">
      <c r="A14" s="9">
        <v>6</v>
      </c>
      <c r="B14" s="5">
        <v>43951</v>
      </c>
      <c r="C14" s="47">
        <v>1</v>
      </c>
      <c r="D14" s="57">
        <v>1.27</v>
      </c>
      <c r="E14" s="58">
        <v>1.5</v>
      </c>
      <c r="F14" s="84">
        <v>2</v>
      </c>
      <c r="G14" s="22">
        <f t="shared" si="2"/>
        <v>116941.23861646622</v>
      </c>
      <c r="H14" s="22">
        <f t="shared" si="3"/>
        <v>120879.64795235313</v>
      </c>
      <c r="I14" s="22">
        <f t="shared" si="4"/>
        <v>129807.8810272</v>
      </c>
      <c r="J14" s="44">
        <f t="shared" si="11"/>
        <v>3379.4790082785726</v>
      </c>
      <c r="K14" s="45">
        <f t="shared" si="12"/>
        <v>3470.2291278187499</v>
      </c>
      <c r="L14" s="46">
        <f t="shared" si="13"/>
        <v>3673.8079535999996</v>
      </c>
      <c r="M14" s="44">
        <f t="shared" si="14"/>
        <v>4291.9383405137869</v>
      </c>
      <c r="N14" s="45">
        <f t="shared" si="15"/>
        <v>5205.3436917281251</v>
      </c>
      <c r="O14" s="46">
        <f t="shared" si="16"/>
        <v>7347.6159071999991</v>
      </c>
      <c r="P14" s="40" t="s">
        <v>48</v>
      </c>
      <c r="Q14" s="40"/>
      <c r="R14" s="40"/>
    </row>
    <row r="15" spans="1:18" x14ac:dyDescent="0.2">
      <c r="A15" s="9">
        <v>7</v>
      </c>
      <c r="B15" s="5">
        <v>43952</v>
      </c>
      <c r="C15" s="47">
        <v>2</v>
      </c>
      <c r="D15" s="57">
        <v>1.27</v>
      </c>
      <c r="E15" s="58">
        <v>1.5</v>
      </c>
      <c r="F15" s="59">
        <v>2</v>
      </c>
      <c r="G15" s="22">
        <f t="shared" si="2"/>
        <v>121396.69980775358</v>
      </c>
      <c r="H15" s="22">
        <f t="shared" si="3"/>
        <v>126319.23211020902</v>
      </c>
      <c r="I15" s="22">
        <f t="shared" si="4"/>
        <v>137596.353888832</v>
      </c>
      <c r="J15" s="44">
        <f t="shared" si="11"/>
        <v>3508.2371584939865</v>
      </c>
      <c r="K15" s="45">
        <f t="shared" si="12"/>
        <v>3626.3894385705939</v>
      </c>
      <c r="L15" s="46">
        <f t="shared" si="13"/>
        <v>3894.2364308159999</v>
      </c>
      <c r="M15" s="44">
        <f t="shared" si="14"/>
        <v>4455.4611912873634</v>
      </c>
      <c r="N15" s="45">
        <f t="shared" si="15"/>
        <v>5439.5841578558911</v>
      </c>
      <c r="O15" s="46">
        <f t="shared" si="16"/>
        <v>7788.4728616319999</v>
      </c>
      <c r="P15" s="40" t="s">
        <v>49</v>
      </c>
      <c r="Q15" s="40"/>
      <c r="R15" s="40"/>
    </row>
    <row r="16" spans="1:18" x14ac:dyDescent="0.2">
      <c r="A16" s="9">
        <v>8</v>
      </c>
      <c r="B16" s="5">
        <v>43959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126021.91407042899</v>
      </c>
      <c r="H16" s="22">
        <f t="shared" si="3"/>
        <v>132003.59755516844</v>
      </c>
      <c r="I16" s="22">
        <f t="shared" si="4"/>
        <v>145852.13512216191</v>
      </c>
      <c r="J16" s="44">
        <f t="shared" si="11"/>
        <v>3641.9009942326074</v>
      </c>
      <c r="K16" s="45">
        <f t="shared" si="12"/>
        <v>3789.5769633062705</v>
      </c>
      <c r="L16" s="46">
        <f t="shared" si="13"/>
        <v>4127.8906166649604</v>
      </c>
      <c r="M16" s="44">
        <f t="shared" si="14"/>
        <v>4625.2142626754112</v>
      </c>
      <c r="N16" s="45">
        <f t="shared" si="15"/>
        <v>5684.365444959406</v>
      </c>
      <c r="O16" s="46">
        <f t="shared" si="16"/>
        <v>8255.7812333299207</v>
      </c>
      <c r="P16" s="40" t="s">
        <v>50</v>
      </c>
      <c r="Q16" s="40"/>
      <c r="R16" s="40"/>
    </row>
    <row r="17" spans="1:18" x14ac:dyDescent="0.2">
      <c r="A17" s="9">
        <v>9</v>
      </c>
      <c r="B17" s="5">
        <v>43971</v>
      </c>
      <c r="C17" s="47">
        <v>2</v>
      </c>
      <c r="D17" s="57">
        <v>1.27</v>
      </c>
      <c r="E17" s="58">
        <v>1.5</v>
      </c>
      <c r="F17" s="59">
        <v>2</v>
      </c>
      <c r="G17" s="22">
        <f t="shared" si="2"/>
        <v>130823.34899651233</v>
      </c>
      <c r="H17" s="22">
        <f t="shared" si="3"/>
        <v>137943.75944515102</v>
      </c>
      <c r="I17" s="22">
        <f t="shared" si="4"/>
        <v>154603.26322949163</v>
      </c>
      <c r="J17" s="44">
        <f t="shared" si="11"/>
        <v>3780.6574221128694</v>
      </c>
      <c r="K17" s="45">
        <f t="shared" si="12"/>
        <v>3960.1079266550532</v>
      </c>
      <c r="L17" s="46">
        <f t="shared" si="13"/>
        <v>4375.5640536648571</v>
      </c>
      <c r="M17" s="44">
        <f t="shared" si="14"/>
        <v>4801.4349260833442</v>
      </c>
      <c r="N17" s="45">
        <f t="shared" si="15"/>
        <v>5940.1618899825799</v>
      </c>
      <c r="O17" s="46">
        <f t="shared" si="16"/>
        <v>8751.1281073297141</v>
      </c>
      <c r="P17" s="40" t="s">
        <v>52</v>
      </c>
      <c r="Q17" s="40"/>
      <c r="R17" s="40"/>
    </row>
    <row r="18" spans="1:18" x14ac:dyDescent="0.2">
      <c r="A18" s="9">
        <v>10</v>
      </c>
      <c r="B18" s="5">
        <v>43976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126898.64852661696</v>
      </c>
      <c r="H18" s="22">
        <f t="shared" si="3"/>
        <v>133805.44666179648</v>
      </c>
      <c r="I18" s="22">
        <f t="shared" si="4"/>
        <v>149965.16533260688</v>
      </c>
      <c r="J18" s="44">
        <f t="shared" si="11"/>
        <v>3924.7004698953697</v>
      </c>
      <c r="K18" s="45">
        <f t="shared" si="12"/>
        <v>4138.3127833545304</v>
      </c>
      <c r="L18" s="46">
        <f t="shared" si="13"/>
        <v>4638.0978968847485</v>
      </c>
      <c r="M18" s="44">
        <f t="shared" si="14"/>
        <v>-3924.7004698953697</v>
      </c>
      <c r="N18" s="45">
        <f t="shared" si="15"/>
        <v>-4138.3127833545304</v>
      </c>
      <c r="O18" s="46">
        <f t="shared" si="16"/>
        <v>-4638.0978968847485</v>
      </c>
      <c r="P18" s="40"/>
      <c r="Q18" s="40"/>
      <c r="R18" s="40"/>
    </row>
    <row r="19" spans="1:18" x14ac:dyDescent="0.2">
      <c r="A19" s="9">
        <v>11</v>
      </c>
      <c r="B19" s="5">
        <v>43976</v>
      </c>
      <c r="C19" s="47">
        <v>1</v>
      </c>
      <c r="D19" s="57">
        <v>1.27</v>
      </c>
      <c r="E19" s="58">
        <v>1.5</v>
      </c>
      <c r="F19" s="84">
        <v>2</v>
      </c>
      <c r="G19" s="22">
        <f t="shared" si="2"/>
        <v>131733.48703548106</v>
      </c>
      <c r="H19" s="22">
        <f t="shared" si="3"/>
        <v>139826.69176157733</v>
      </c>
      <c r="I19" s="22">
        <f t="shared" si="4"/>
        <v>158963.07525256329</v>
      </c>
      <c r="J19" s="44">
        <f t="shared" si="11"/>
        <v>3806.9594557985088</v>
      </c>
      <c r="K19" s="45">
        <f t="shared" si="12"/>
        <v>4014.1633998538941</v>
      </c>
      <c r="L19" s="46">
        <f t="shared" si="13"/>
        <v>4498.9549599782058</v>
      </c>
      <c r="M19" s="44">
        <f t="shared" si="14"/>
        <v>4834.8385088641062</v>
      </c>
      <c r="N19" s="45">
        <f t="shared" si="15"/>
        <v>6021.245099780841</v>
      </c>
      <c r="O19" s="46">
        <f t="shared" si="16"/>
        <v>8997.9099199564116</v>
      </c>
      <c r="P19" s="40" t="s">
        <v>53</v>
      </c>
      <c r="Q19" s="40"/>
      <c r="R19" s="40"/>
    </row>
    <row r="20" spans="1:18" x14ac:dyDescent="0.2">
      <c r="A20" s="9">
        <v>12</v>
      </c>
      <c r="B20" s="5">
        <v>43983</v>
      </c>
      <c r="C20" s="47">
        <v>1</v>
      </c>
      <c r="D20" s="57">
        <v>1.27</v>
      </c>
      <c r="E20" s="58">
        <v>1.5</v>
      </c>
      <c r="F20" s="84">
        <v>2</v>
      </c>
      <c r="G20" s="22">
        <f t="shared" si="2"/>
        <v>136752.53289153287</v>
      </c>
      <c r="H20" s="22">
        <f t="shared" si="3"/>
        <v>146118.89289084831</v>
      </c>
      <c r="I20" s="22">
        <f t="shared" si="4"/>
        <v>168500.85976771708</v>
      </c>
      <c r="J20" s="44">
        <f t="shared" si="11"/>
        <v>3952.0046110644316</v>
      </c>
      <c r="K20" s="45">
        <f t="shared" si="12"/>
        <v>4194.8007528473199</v>
      </c>
      <c r="L20" s="46">
        <f t="shared" si="13"/>
        <v>4768.8922575768984</v>
      </c>
      <c r="M20" s="44">
        <f t="shared" si="14"/>
        <v>5019.0458560518282</v>
      </c>
      <c r="N20" s="45">
        <f t="shared" si="15"/>
        <v>6292.2011292709794</v>
      </c>
      <c r="O20" s="46">
        <f t="shared" si="16"/>
        <v>9537.7845151537967</v>
      </c>
      <c r="P20" s="40"/>
      <c r="Q20" s="40"/>
      <c r="R20" s="40"/>
    </row>
    <row r="21" spans="1:18" x14ac:dyDescent="0.2">
      <c r="A21" s="9">
        <v>13</v>
      </c>
      <c r="B21" s="5">
        <v>43983</v>
      </c>
      <c r="C21" s="47">
        <v>1</v>
      </c>
      <c r="D21" s="57">
        <v>1.27</v>
      </c>
      <c r="E21" s="58">
        <v>1.5</v>
      </c>
      <c r="F21" s="84">
        <v>2</v>
      </c>
      <c r="G21" s="85">
        <f t="shared" si="2"/>
        <v>141962.80439470027</v>
      </c>
      <c r="H21" s="22">
        <f t="shared" si="3"/>
        <v>152694.24307093647</v>
      </c>
      <c r="I21" s="22">
        <f t="shared" si="4"/>
        <v>178610.9113537801</v>
      </c>
      <c r="J21" s="44">
        <f t="shared" si="11"/>
        <v>4102.5759867459856</v>
      </c>
      <c r="K21" s="45">
        <f t="shared" si="12"/>
        <v>4383.5667867254488</v>
      </c>
      <c r="L21" s="46">
        <f t="shared" si="13"/>
        <v>5055.025793031512</v>
      </c>
      <c r="M21" s="44">
        <f t="shared" si="14"/>
        <v>5210.2715031674015</v>
      </c>
      <c r="N21" s="45">
        <f t="shared" si="15"/>
        <v>6575.3501800881731</v>
      </c>
      <c r="O21" s="46">
        <f t="shared" si="16"/>
        <v>10110.051586063024</v>
      </c>
      <c r="P21" s="40" t="s">
        <v>56</v>
      </c>
      <c r="Q21" s="40"/>
      <c r="R21" s="40"/>
    </row>
    <row r="22" spans="1:18" x14ac:dyDescent="0.2">
      <c r="A22" s="9">
        <v>14</v>
      </c>
      <c r="B22" s="5">
        <v>43984</v>
      </c>
      <c r="C22" s="47">
        <v>1</v>
      </c>
      <c r="D22" s="57">
        <v>1.27</v>
      </c>
      <c r="E22" s="58">
        <v>1.5</v>
      </c>
      <c r="F22" s="84">
        <v>2</v>
      </c>
      <c r="G22" s="22">
        <f t="shared" si="2"/>
        <v>147371.58724213834</v>
      </c>
      <c r="H22" s="22">
        <f t="shared" si="3"/>
        <v>159565.48400912862</v>
      </c>
      <c r="I22" s="22">
        <f t="shared" si="4"/>
        <v>189327.56603500689</v>
      </c>
      <c r="J22" s="44">
        <f t="shared" si="11"/>
        <v>4258.8841318410077</v>
      </c>
      <c r="K22" s="45">
        <f t="shared" si="12"/>
        <v>4580.8272921280941</v>
      </c>
      <c r="L22" s="46">
        <f t="shared" si="13"/>
        <v>5358.3273406134031</v>
      </c>
      <c r="M22" s="44">
        <f t="shared" si="14"/>
        <v>5408.7828474380794</v>
      </c>
      <c r="N22" s="45">
        <f t="shared" si="15"/>
        <v>6871.2409381921407</v>
      </c>
      <c r="O22" s="46">
        <f t="shared" si="16"/>
        <v>10716.654681226806</v>
      </c>
      <c r="P22" s="40" t="s">
        <v>39</v>
      </c>
      <c r="Q22" s="40"/>
      <c r="R22" s="40"/>
    </row>
    <row r="23" spans="1:18" x14ac:dyDescent="0.2">
      <c r="A23" s="9">
        <v>15</v>
      </c>
      <c r="B23" s="5">
        <v>43985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152986.44471606382</v>
      </c>
      <c r="H23" s="22">
        <f t="shared" si="3"/>
        <v>166745.93078953942</v>
      </c>
      <c r="I23" s="22">
        <f t="shared" si="4"/>
        <v>200687.21999710731</v>
      </c>
      <c r="J23" s="44">
        <f t="shared" si="11"/>
        <v>4421.1476172641496</v>
      </c>
      <c r="K23" s="45">
        <f t="shared" si="12"/>
        <v>4786.9645202738584</v>
      </c>
      <c r="L23" s="46">
        <f t="shared" si="13"/>
        <v>5679.826981050207</v>
      </c>
      <c r="M23" s="44">
        <f t="shared" si="14"/>
        <v>5614.85747392547</v>
      </c>
      <c r="N23" s="45">
        <f t="shared" si="15"/>
        <v>7180.4467804107881</v>
      </c>
      <c r="O23" s="46">
        <f t="shared" si="16"/>
        <v>11359.653962100414</v>
      </c>
      <c r="P23" s="40" t="s">
        <v>58</v>
      </c>
      <c r="Q23" s="40"/>
      <c r="R23" s="40"/>
    </row>
    <row r="24" spans="1:18" x14ac:dyDescent="0.2">
      <c r="A24" s="9">
        <v>16</v>
      </c>
      <c r="B24" s="5">
        <v>43987</v>
      </c>
      <c r="C24" s="47">
        <v>1</v>
      </c>
      <c r="D24" s="57">
        <v>1.27</v>
      </c>
      <c r="E24" s="58">
        <v>1.5</v>
      </c>
      <c r="F24" s="84">
        <v>2</v>
      </c>
      <c r="G24" s="22">
        <f t="shared" si="2"/>
        <v>158815.22825974587</v>
      </c>
      <c r="H24" s="22">
        <f t="shared" si="3"/>
        <v>174249.49767506868</v>
      </c>
      <c r="I24" s="22">
        <f t="shared" si="4"/>
        <v>212728.45319693375</v>
      </c>
      <c r="J24" s="44">
        <f t="shared" si="11"/>
        <v>4589.5933414819146</v>
      </c>
      <c r="K24" s="45">
        <f t="shared" si="12"/>
        <v>5002.3779236861819</v>
      </c>
      <c r="L24" s="46">
        <f t="shared" si="13"/>
        <v>6020.616599913219</v>
      </c>
      <c r="M24" s="44">
        <f t="shared" si="14"/>
        <v>5828.7835436820314</v>
      </c>
      <c r="N24" s="45">
        <f t="shared" si="15"/>
        <v>7503.5668855292733</v>
      </c>
      <c r="O24" s="46">
        <f t="shared" si="16"/>
        <v>12041.233199826438</v>
      </c>
      <c r="P24" s="40"/>
      <c r="Q24" s="40"/>
      <c r="R24" s="40"/>
    </row>
    <row r="25" spans="1:18" x14ac:dyDescent="0.2">
      <c r="A25" s="9">
        <v>17</v>
      </c>
      <c r="B25" s="5">
        <v>43992</v>
      </c>
      <c r="C25" s="47">
        <v>2</v>
      </c>
      <c r="D25" s="57">
        <v>1.27</v>
      </c>
      <c r="E25" s="58">
        <v>1.5</v>
      </c>
      <c r="F25" s="84">
        <v>2</v>
      </c>
      <c r="G25" s="85">
        <f t="shared" si="2"/>
        <v>164866.08845644217</v>
      </c>
      <c r="H25" s="22">
        <f t="shared" si="3"/>
        <v>182090.72507044676</v>
      </c>
      <c r="I25" s="22">
        <f t="shared" si="4"/>
        <v>225492.16038874979</v>
      </c>
      <c r="J25" s="44">
        <f t="shared" si="11"/>
        <v>4764.4568477923758</v>
      </c>
      <c r="K25" s="45">
        <f t="shared" si="12"/>
        <v>5227.4849302520597</v>
      </c>
      <c r="L25" s="46">
        <f t="shared" si="13"/>
        <v>6381.8535959080127</v>
      </c>
      <c r="M25" s="44">
        <f t="shared" si="14"/>
        <v>6050.860196696317</v>
      </c>
      <c r="N25" s="45">
        <f t="shared" si="15"/>
        <v>7841.2273953780896</v>
      </c>
      <c r="O25" s="46">
        <f t="shared" si="16"/>
        <v>12763.707191816025</v>
      </c>
      <c r="P25" s="40" t="s">
        <v>60</v>
      </c>
      <c r="Q25" s="40"/>
      <c r="R25" s="40"/>
    </row>
    <row r="26" spans="1:18" x14ac:dyDescent="0.2">
      <c r="A26" s="9">
        <v>18</v>
      </c>
      <c r="B26" s="5">
        <v>44000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2"/>
        <v>171147.48642663262</v>
      </c>
      <c r="H26" s="22">
        <f t="shared" si="3"/>
        <v>190284.80769861687</v>
      </c>
      <c r="I26" s="22">
        <f t="shared" si="4"/>
        <v>239021.69001207477</v>
      </c>
      <c r="J26" s="44">
        <f t="shared" si="11"/>
        <v>4945.9826536932651</v>
      </c>
      <c r="K26" s="45">
        <f t="shared" si="12"/>
        <v>5462.7217521134025</v>
      </c>
      <c r="L26" s="46">
        <f t="shared" si="13"/>
        <v>6764.7648116624932</v>
      </c>
      <c r="M26" s="44">
        <f t="shared" si="14"/>
        <v>6281.3979701904464</v>
      </c>
      <c r="N26" s="45">
        <f t="shared" si="15"/>
        <v>8194.0826281701047</v>
      </c>
      <c r="O26" s="46">
        <f t="shared" si="16"/>
        <v>13529.529623324986</v>
      </c>
      <c r="P26" s="40" t="s">
        <v>62</v>
      </c>
      <c r="Q26" s="40"/>
      <c r="R26" s="40"/>
    </row>
    <row r="27" spans="1:18" x14ac:dyDescent="0.2">
      <c r="A27" s="9">
        <v>19</v>
      </c>
      <c r="B27" s="5">
        <v>44004</v>
      </c>
      <c r="C27" s="47">
        <v>1</v>
      </c>
      <c r="D27" s="57">
        <v>1.27</v>
      </c>
      <c r="E27" s="58">
        <v>1.5</v>
      </c>
      <c r="F27" s="59">
        <v>2</v>
      </c>
      <c r="G27" s="22">
        <f t="shared" si="2"/>
        <v>177668.20565948731</v>
      </c>
      <c r="H27" s="22">
        <f t="shared" si="3"/>
        <v>198847.62404505463</v>
      </c>
      <c r="I27" s="22">
        <f t="shared" si="4"/>
        <v>253362.99141279925</v>
      </c>
      <c r="J27" s="44">
        <f t="shared" si="11"/>
        <v>5134.4245927989787</v>
      </c>
      <c r="K27" s="45">
        <f t="shared" si="12"/>
        <v>5708.544230958506</v>
      </c>
      <c r="L27" s="46">
        <f t="shared" si="13"/>
        <v>7170.6507003622428</v>
      </c>
      <c r="M27" s="44">
        <f t="shared" si="14"/>
        <v>6520.7192328547026</v>
      </c>
      <c r="N27" s="45">
        <f t="shared" si="15"/>
        <v>8562.8163464377594</v>
      </c>
      <c r="O27" s="46">
        <f t="shared" si="16"/>
        <v>14341.301400724486</v>
      </c>
      <c r="P27" s="40" t="s">
        <v>50</v>
      </c>
      <c r="Q27" s="40"/>
      <c r="R27" s="40"/>
    </row>
    <row r="28" spans="1:18" x14ac:dyDescent="0.2">
      <c r="A28" s="9">
        <v>20</v>
      </c>
      <c r="B28" s="5">
        <v>44005</v>
      </c>
      <c r="C28" s="47">
        <v>1</v>
      </c>
      <c r="D28" s="57">
        <v>1.27</v>
      </c>
      <c r="E28" s="58">
        <v>1.5</v>
      </c>
      <c r="F28" s="59">
        <v>2</v>
      </c>
      <c r="G28" s="22">
        <f t="shared" si="2"/>
        <v>184437.36429511377</v>
      </c>
      <c r="H28" s="22">
        <f t="shared" si="3"/>
        <v>207795.7671270821</v>
      </c>
      <c r="I28" s="22">
        <f t="shared" si="4"/>
        <v>268564.77089756721</v>
      </c>
      <c r="J28" s="44">
        <f t="shared" si="11"/>
        <v>5330.0461697846195</v>
      </c>
      <c r="K28" s="45">
        <f t="shared" si="12"/>
        <v>5965.4287213516391</v>
      </c>
      <c r="L28" s="46">
        <f t="shared" si="13"/>
        <v>7600.8897423839771</v>
      </c>
      <c r="M28" s="44">
        <f t="shared" si="14"/>
        <v>6769.158635626467</v>
      </c>
      <c r="N28" s="45">
        <f t="shared" si="15"/>
        <v>8948.1430820274581</v>
      </c>
      <c r="O28" s="46">
        <f t="shared" si="16"/>
        <v>15201.779484767954</v>
      </c>
      <c r="P28" s="40" t="s">
        <v>65</v>
      </c>
      <c r="Q28" s="40"/>
      <c r="R28" s="40"/>
    </row>
    <row r="29" spans="1:18" x14ac:dyDescent="0.2">
      <c r="A29" s="9">
        <v>21</v>
      </c>
      <c r="B29" s="5">
        <v>44033</v>
      </c>
      <c r="C29" s="47">
        <v>1</v>
      </c>
      <c r="D29" s="57">
        <v>1.27</v>
      </c>
      <c r="E29" s="58">
        <v>1.5</v>
      </c>
      <c r="F29" s="84">
        <v>2</v>
      </c>
      <c r="G29" s="22">
        <f t="shared" si="2"/>
        <v>191464.42787475762</v>
      </c>
      <c r="H29" s="22">
        <f t="shared" si="3"/>
        <v>217146.5766478008</v>
      </c>
      <c r="I29" s="22">
        <f t="shared" si="4"/>
        <v>284678.65715142124</v>
      </c>
      <c r="J29" s="44">
        <f t="shared" si="11"/>
        <v>5533.1209288534128</v>
      </c>
      <c r="K29" s="45">
        <f t="shared" si="12"/>
        <v>6233.8730138124629</v>
      </c>
      <c r="L29" s="46">
        <f t="shared" si="13"/>
        <v>8056.9431269270162</v>
      </c>
      <c r="M29" s="44">
        <f t="shared" si="14"/>
        <v>7027.0635796438346</v>
      </c>
      <c r="N29" s="45">
        <f t="shared" si="15"/>
        <v>9350.8095207186943</v>
      </c>
      <c r="O29" s="46">
        <f t="shared" si="16"/>
        <v>16113.886253854032</v>
      </c>
      <c r="P29" s="40" t="s">
        <v>67</v>
      </c>
      <c r="Q29" s="40"/>
      <c r="R29" s="40"/>
    </row>
    <row r="30" spans="1:18" x14ac:dyDescent="0.2">
      <c r="A30" s="9">
        <v>22</v>
      </c>
      <c r="B30" s="5">
        <v>44035</v>
      </c>
      <c r="C30" s="47">
        <v>2</v>
      </c>
      <c r="D30" s="57">
        <v>1.27</v>
      </c>
      <c r="E30" s="58">
        <v>1.5</v>
      </c>
      <c r="F30" s="80">
        <v>2</v>
      </c>
      <c r="G30" s="22">
        <f t="shared" si="2"/>
        <v>198759.22257678589</v>
      </c>
      <c r="H30" s="22">
        <f t="shared" si="3"/>
        <v>226918.17259695183</v>
      </c>
      <c r="I30" s="22">
        <f t="shared" si="4"/>
        <v>301759.3765805065</v>
      </c>
      <c r="J30" s="44">
        <f t="shared" si="11"/>
        <v>5743.9328362427286</v>
      </c>
      <c r="K30" s="45">
        <f t="shared" si="12"/>
        <v>6514.3972994340238</v>
      </c>
      <c r="L30" s="46">
        <f t="shared" si="13"/>
        <v>8540.3597145426374</v>
      </c>
      <c r="M30" s="44">
        <f t="shared" si="14"/>
        <v>7294.7947020282654</v>
      </c>
      <c r="N30" s="45">
        <f t="shared" si="15"/>
        <v>9771.5959491510366</v>
      </c>
      <c r="O30" s="46">
        <f t="shared" si="16"/>
        <v>17080.719429085275</v>
      </c>
      <c r="P30" s="40" t="s">
        <v>71</v>
      </c>
      <c r="Q30" s="40"/>
      <c r="R30" s="40"/>
    </row>
    <row r="31" spans="1:18" x14ac:dyDescent="0.2">
      <c r="A31" s="9">
        <v>23</v>
      </c>
      <c r="B31" s="5">
        <v>44071</v>
      </c>
      <c r="C31" s="47">
        <v>1</v>
      </c>
      <c r="D31" s="57">
        <v>1.27</v>
      </c>
      <c r="E31" s="58">
        <v>1.5</v>
      </c>
      <c r="F31" s="84">
        <v>2</v>
      </c>
      <c r="G31" s="22">
        <f t="shared" si="2"/>
        <v>206331.94895696142</v>
      </c>
      <c r="H31" s="22">
        <f t="shared" si="3"/>
        <v>237129.49036381466</v>
      </c>
      <c r="I31" s="22">
        <f t="shared" si="4"/>
        <v>319864.93917533691</v>
      </c>
      <c r="J31" s="44">
        <f t="shared" si="11"/>
        <v>5962.7766773035764</v>
      </c>
      <c r="K31" s="45">
        <f t="shared" si="12"/>
        <v>6807.5451779085543</v>
      </c>
      <c r="L31" s="46">
        <f t="shared" si="13"/>
        <v>9052.7812974151948</v>
      </c>
      <c r="M31" s="44">
        <f t="shared" si="14"/>
        <v>7572.7263801755425</v>
      </c>
      <c r="N31" s="45">
        <f t="shared" si="15"/>
        <v>10211.31776686283</v>
      </c>
      <c r="O31" s="46">
        <f t="shared" si="16"/>
        <v>18105.56259483039</v>
      </c>
      <c r="P31" s="40" t="s">
        <v>72</v>
      </c>
      <c r="Q31" s="40"/>
      <c r="R31" s="40"/>
    </row>
    <row r="32" spans="1:18" x14ac:dyDescent="0.2">
      <c r="A32" s="9">
        <v>24</v>
      </c>
      <c r="B32" s="5">
        <v>44077</v>
      </c>
      <c r="C32" s="47">
        <v>2</v>
      </c>
      <c r="D32" s="57">
        <v>1.27</v>
      </c>
      <c r="E32" s="58">
        <v>1.5</v>
      </c>
      <c r="F32" s="84">
        <v>2</v>
      </c>
      <c r="G32" s="22">
        <f t="shared" si="2"/>
        <v>214193.19621222166</v>
      </c>
      <c r="H32" s="22">
        <f t="shared" si="3"/>
        <v>247800.31743018632</v>
      </c>
      <c r="I32" s="22">
        <f t="shared" si="4"/>
        <v>339056.83552585711</v>
      </c>
      <c r="J32" s="44">
        <f t="shared" si="11"/>
        <v>6189.9584687088427</v>
      </c>
      <c r="K32" s="45">
        <f t="shared" si="12"/>
        <v>7113.8847109144399</v>
      </c>
      <c r="L32" s="46">
        <f t="shared" si="13"/>
        <v>9595.9481752601077</v>
      </c>
      <c r="M32" s="44">
        <f t="shared" si="14"/>
        <v>7861.2472552602303</v>
      </c>
      <c r="N32" s="45">
        <f t="shared" si="15"/>
        <v>10670.827066371659</v>
      </c>
      <c r="O32" s="46">
        <f t="shared" si="16"/>
        <v>19191.896350520215</v>
      </c>
      <c r="P32" s="40"/>
      <c r="Q32" s="40"/>
      <c r="R32" s="40"/>
    </row>
    <row r="33" spans="1:18" x14ac:dyDescent="0.2">
      <c r="A33" s="9">
        <v>25</v>
      </c>
      <c r="B33" s="5">
        <v>44109</v>
      </c>
      <c r="C33" s="47">
        <v>1</v>
      </c>
      <c r="D33" s="57">
        <v>1.27</v>
      </c>
      <c r="E33" s="58">
        <v>1.5</v>
      </c>
      <c r="F33" s="59">
        <v>2</v>
      </c>
      <c r="G33" s="22">
        <f t="shared" si="2"/>
        <v>222353.95698790732</v>
      </c>
      <c r="H33" s="22">
        <f t="shared" si="3"/>
        <v>258951.33171454471</v>
      </c>
      <c r="I33" s="22">
        <f t="shared" si="4"/>
        <v>359400.24565740855</v>
      </c>
      <c r="J33" s="44">
        <f t="shared" si="11"/>
        <v>6425.7958863666499</v>
      </c>
      <c r="K33" s="45">
        <f t="shared" si="12"/>
        <v>7434.0095229055896</v>
      </c>
      <c r="L33" s="46">
        <f t="shared" si="13"/>
        <v>10171.705065775714</v>
      </c>
      <c r="M33" s="44">
        <f t="shared" si="14"/>
        <v>8160.760775685646</v>
      </c>
      <c r="N33" s="45">
        <f t="shared" si="15"/>
        <v>11151.014284358385</v>
      </c>
      <c r="O33" s="46">
        <f t="shared" si="16"/>
        <v>20343.410131551427</v>
      </c>
      <c r="P33" s="40" t="s">
        <v>56</v>
      </c>
      <c r="Q33" s="40"/>
      <c r="R33" s="40"/>
    </row>
    <row r="34" spans="1:18" x14ac:dyDescent="0.2">
      <c r="A34" s="9">
        <v>26</v>
      </c>
      <c r="B34" s="5">
        <v>44110</v>
      </c>
      <c r="C34" s="47">
        <v>2</v>
      </c>
      <c r="D34" s="57">
        <v>1.27</v>
      </c>
      <c r="E34" s="58">
        <v>1.5</v>
      </c>
      <c r="F34" s="80">
        <v>2</v>
      </c>
      <c r="G34" s="22">
        <f t="shared" si="2"/>
        <v>230825.64274914659</v>
      </c>
      <c r="H34" s="22">
        <f t="shared" si="3"/>
        <v>270604.14164169924</v>
      </c>
      <c r="I34" s="22">
        <f t="shared" si="4"/>
        <v>380964.26039685309</v>
      </c>
      <c r="J34" s="44">
        <f t="shared" si="11"/>
        <v>6670.6187096372196</v>
      </c>
      <c r="K34" s="45">
        <f t="shared" si="12"/>
        <v>7768.5399514363407</v>
      </c>
      <c r="L34" s="46">
        <f t="shared" si="13"/>
        <v>10782.007369722256</v>
      </c>
      <c r="M34" s="44">
        <f t="shared" si="14"/>
        <v>8471.6857612392687</v>
      </c>
      <c r="N34" s="45">
        <f t="shared" si="15"/>
        <v>11652.809927154511</v>
      </c>
      <c r="O34" s="46">
        <f t="shared" si="16"/>
        <v>21564.014739444512</v>
      </c>
      <c r="P34" s="40" t="s">
        <v>39</v>
      </c>
      <c r="Q34" s="40"/>
      <c r="R34" s="40"/>
    </row>
    <row r="35" spans="1:18" x14ac:dyDescent="0.2">
      <c r="A35" s="9">
        <v>27</v>
      </c>
      <c r="B35" s="5">
        <v>44125</v>
      </c>
      <c r="C35" s="47">
        <v>1</v>
      </c>
      <c r="D35" s="57">
        <v>1.27</v>
      </c>
      <c r="E35" s="58">
        <v>1.5</v>
      </c>
      <c r="F35" s="80">
        <v>2</v>
      </c>
      <c r="G35" s="22">
        <f t="shared" si="2"/>
        <v>239620.09973788908</v>
      </c>
      <c r="H35" s="22">
        <f t="shared" si="3"/>
        <v>282781.32801557571</v>
      </c>
      <c r="I35" s="22">
        <f t="shared" si="4"/>
        <v>403822.11602066428</v>
      </c>
      <c r="J35" s="44">
        <f t="shared" si="11"/>
        <v>6924.7692824743972</v>
      </c>
      <c r="K35" s="45">
        <f t="shared" si="12"/>
        <v>8118.1242492509773</v>
      </c>
      <c r="L35" s="46">
        <f t="shared" si="13"/>
        <v>11428.927811905593</v>
      </c>
      <c r="M35" s="44">
        <f t="shared" si="14"/>
        <v>8794.4569887424841</v>
      </c>
      <c r="N35" s="45">
        <f t="shared" si="15"/>
        <v>12177.186373876466</v>
      </c>
      <c r="O35" s="46">
        <f t="shared" si="16"/>
        <v>22857.855623811185</v>
      </c>
      <c r="P35" s="40" t="s">
        <v>74</v>
      </c>
      <c r="Q35" s="40"/>
      <c r="R35" s="40"/>
    </row>
    <row r="36" spans="1:18" x14ac:dyDescent="0.2">
      <c r="A36" s="9">
        <v>28</v>
      </c>
      <c r="B36" s="5">
        <v>44132</v>
      </c>
      <c r="C36" s="47">
        <v>2</v>
      </c>
      <c r="D36" s="57">
        <v>1.27</v>
      </c>
      <c r="E36" s="58">
        <v>1.5</v>
      </c>
      <c r="F36" s="59">
        <v>2</v>
      </c>
      <c r="G36" s="22">
        <f t="shared" si="2"/>
        <v>248749.62553790264</v>
      </c>
      <c r="H36" s="22">
        <f t="shared" si="3"/>
        <v>295506.4877762766</v>
      </c>
      <c r="I36" s="22">
        <f t="shared" si="4"/>
        <v>428051.44298190414</v>
      </c>
      <c r="J36" s="44">
        <f t="shared" si="11"/>
        <v>7188.6029921366717</v>
      </c>
      <c r="K36" s="45">
        <f t="shared" si="12"/>
        <v>8483.4398404672702</v>
      </c>
      <c r="L36" s="46">
        <f t="shared" si="13"/>
        <v>12114.663480619927</v>
      </c>
      <c r="M36" s="44">
        <f t="shared" si="14"/>
        <v>9129.5258000135727</v>
      </c>
      <c r="N36" s="45">
        <f t="shared" si="15"/>
        <v>12725.159760700906</v>
      </c>
      <c r="O36" s="46">
        <f t="shared" si="16"/>
        <v>24229.326961239854</v>
      </c>
      <c r="P36" s="40" t="s">
        <v>74</v>
      </c>
      <c r="Q36" s="40"/>
      <c r="R36" s="40"/>
    </row>
    <row r="37" spans="1:18" x14ac:dyDescent="0.2">
      <c r="A37" s="9">
        <v>29</v>
      </c>
      <c r="B37" s="5">
        <v>44144</v>
      </c>
      <c r="C37" s="47">
        <v>1</v>
      </c>
      <c r="D37" s="57">
        <v>1.27</v>
      </c>
      <c r="E37" s="58">
        <v>1.5</v>
      </c>
      <c r="F37" s="84">
        <v>2</v>
      </c>
      <c r="G37" s="22">
        <f t="shared" si="2"/>
        <v>258226.98627089674</v>
      </c>
      <c r="H37" s="22">
        <f t="shared" si="3"/>
        <v>308804.27972620906</v>
      </c>
      <c r="I37" s="22">
        <f t="shared" si="4"/>
        <v>453734.5295608184</v>
      </c>
      <c r="J37" s="44">
        <f t="shared" si="11"/>
        <v>7462.4887661370785</v>
      </c>
      <c r="K37" s="45">
        <f t="shared" si="12"/>
        <v>8865.1946332882981</v>
      </c>
      <c r="L37" s="46">
        <f t="shared" si="13"/>
        <v>12841.543289457124</v>
      </c>
      <c r="M37" s="44">
        <f t="shared" si="14"/>
        <v>9477.3607329940896</v>
      </c>
      <c r="N37" s="45">
        <f t="shared" si="15"/>
        <v>13297.791949932447</v>
      </c>
      <c r="O37" s="46">
        <f t="shared" si="16"/>
        <v>25683.086578914248</v>
      </c>
      <c r="P37" s="40" t="s">
        <v>50</v>
      </c>
      <c r="Q37" s="40"/>
      <c r="R37" s="40"/>
    </row>
    <row r="38" spans="1:18" x14ac:dyDescent="0.2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>
        <f t="shared" si="11"/>
        <v>7746.8095881269019</v>
      </c>
      <c r="K38" s="45">
        <f t="shared" si="12"/>
        <v>9264.1283917862711</v>
      </c>
      <c r="L38" s="46">
        <f t="shared" si="13"/>
        <v>13612.035886824551</v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 x14ac:dyDescent="0.2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 x14ac:dyDescent="0.2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 x14ac:dyDescent="0.2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 x14ac:dyDescent="0.2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 x14ac:dyDescent="0.2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 x14ac:dyDescent="0.2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 x14ac:dyDescent="0.2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 x14ac:dyDescent="0.2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 x14ac:dyDescent="0.2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 x14ac:dyDescent="0.2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 x14ac:dyDescent="0.2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 x14ac:dyDescent="0.2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 x14ac:dyDescent="0.2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 x14ac:dyDescent="0.2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 x14ac:dyDescent="0.2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 x14ac:dyDescent="0.2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 x14ac:dyDescent="0.2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 x14ac:dyDescent="0.2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 x14ac:dyDescent="0.2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5" thickBot="1" x14ac:dyDescent="0.25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5" thickBot="1" x14ac:dyDescent="0.25">
      <c r="A59" s="9"/>
      <c r="B59" s="94" t="s">
        <v>5</v>
      </c>
      <c r="C59" s="95"/>
      <c r="D59" s="7">
        <f>COUNTIF(D9:D58,1.27)</f>
        <v>27</v>
      </c>
      <c r="E59" s="7">
        <f>COUNTIF(E9:E58,1.5)</f>
        <v>27</v>
      </c>
      <c r="F59" s="8">
        <f>COUNTIF(F9:F58,2)</f>
        <v>27</v>
      </c>
      <c r="G59" s="70">
        <f>M59+G8</f>
        <v>258226.98627089671</v>
      </c>
      <c r="H59" s="71">
        <f>N59+H8</f>
        <v>308804.279726209</v>
      </c>
      <c r="I59" s="72">
        <f>O59+I8</f>
        <v>453734.5295608184</v>
      </c>
      <c r="J59" s="67" t="s">
        <v>30</v>
      </c>
      <c r="K59" s="68">
        <f>B58-B9</f>
        <v>-43930</v>
      </c>
      <c r="L59" s="69" t="s">
        <v>31</v>
      </c>
      <c r="M59" s="81">
        <f>SUM(M9:M58)</f>
        <v>158226.98627089671</v>
      </c>
      <c r="N59" s="82">
        <f>SUM(N9:N58)</f>
        <v>208804.279726209</v>
      </c>
      <c r="O59" s="83">
        <f>SUM(O9:O58)</f>
        <v>353734.5295608184</v>
      </c>
    </row>
    <row r="60" spans="1:15" ht="15" thickBot="1" x14ac:dyDescent="0.25">
      <c r="A60" s="9"/>
      <c r="B60" s="88" t="s">
        <v>6</v>
      </c>
      <c r="C60" s="89"/>
      <c r="D60" s="7">
        <f>COUNTIF(D9:D58,-1)</f>
        <v>2</v>
      </c>
      <c r="E60" s="7">
        <f>COUNTIF(E9:E58,-1)</f>
        <v>2</v>
      </c>
      <c r="F60" s="8">
        <f>COUNTIF(F9:F58,-1)</f>
        <v>2</v>
      </c>
      <c r="G60" s="86" t="s">
        <v>29</v>
      </c>
      <c r="H60" s="87"/>
      <c r="I60" s="93"/>
      <c r="J60" s="86" t="s">
        <v>32</v>
      </c>
      <c r="K60" s="87"/>
      <c r="L60" s="93"/>
      <c r="M60" s="9"/>
      <c r="N60" s="3"/>
      <c r="O60" s="4"/>
    </row>
    <row r="61" spans="1:15" ht="15" thickBot="1" x14ac:dyDescent="0.25">
      <c r="A61" s="9"/>
      <c r="B61" s="88" t="s">
        <v>34</v>
      </c>
      <c r="C61" s="89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2.5822698627089671</v>
      </c>
      <c r="H61" s="77">
        <f t="shared" ref="H61:I61" si="21">H59/H8</f>
        <v>3.0880427972620899</v>
      </c>
      <c r="I61" s="78">
        <f>I59/I8</f>
        <v>4.5373452956081843</v>
      </c>
      <c r="J61" s="65">
        <f>(G61-100%)*30/K59</f>
        <v>-1.0805394008938998E-3</v>
      </c>
      <c r="K61" s="65">
        <f>(H61-100%)*30/K59</f>
        <v>-1.4259340750708558E-3</v>
      </c>
      <c r="L61" s="66">
        <f>(I61-100%)*30/K59</f>
        <v>-2.4156694484007632E-3</v>
      </c>
      <c r="M61" s="10"/>
      <c r="N61" s="2"/>
      <c r="O61" s="11"/>
    </row>
    <row r="62" spans="1:15" ht="15" thickBot="1" x14ac:dyDescent="0.25">
      <c r="A62" s="3"/>
      <c r="B62" s="86" t="s">
        <v>4</v>
      </c>
      <c r="C62" s="87"/>
      <c r="D62" s="79">
        <f t="shared" ref="D62:E62" si="22">D59/(D59+D60+D61)</f>
        <v>0.93103448275862066</v>
      </c>
      <c r="E62" s="74">
        <f t="shared" si="22"/>
        <v>0.93103448275862066</v>
      </c>
      <c r="F62" s="75">
        <f>F59/(F59+F60+F61)</f>
        <v>0.93103448275862066</v>
      </c>
    </row>
    <row r="64" spans="1:15" x14ac:dyDescent="0.2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21:N210"/>
  <sheetViews>
    <sheetView topLeftCell="I126" zoomScale="80" zoomScaleNormal="80" workbookViewId="0">
      <selection activeCell="M149" sqref="M149"/>
    </sheetView>
  </sheetViews>
  <sheetFormatPr defaultColWidth="8.08984375" defaultRowHeight="14.25" x14ac:dyDescent="0.2"/>
  <cols>
    <col min="1" max="1" width="6.6171875" style="53" customWidth="1"/>
    <col min="2" max="2" width="7.23046875" style="52" customWidth="1"/>
    <col min="3" max="256" width="8.08984375" style="52"/>
    <col min="257" max="257" width="6.6171875" style="52" customWidth="1"/>
    <col min="258" max="258" width="7.23046875" style="52" customWidth="1"/>
    <col min="259" max="512" width="8.08984375" style="52"/>
    <col min="513" max="513" width="6.6171875" style="52" customWidth="1"/>
    <col min="514" max="514" width="7.23046875" style="52" customWidth="1"/>
    <col min="515" max="768" width="8.08984375" style="52"/>
    <col min="769" max="769" width="6.6171875" style="52" customWidth="1"/>
    <col min="770" max="770" width="7.23046875" style="52" customWidth="1"/>
    <col min="771" max="1024" width="8.08984375" style="52"/>
    <col min="1025" max="1025" width="6.6171875" style="52" customWidth="1"/>
    <col min="1026" max="1026" width="7.23046875" style="52" customWidth="1"/>
    <col min="1027" max="1280" width="8.08984375" style="52"/>
    <col min="1281" max="1281" width="6.6171875" style="52" customWidth="1"/>
    <col min="1282" max="1282" width="7.23046875" style="52" customWidth="1"/>
    <col min="1283" max="1536" width="8.08984375" style="52"/>
    <col min="1537" max="1537" width="6.6171875" style="52" customWidth="1"/>
    <col min="1538" max="1538" width="7.23046875" style="52" customWidth="1"/>
    <col min="1539" max="1792" width="8.08984375" style="52"/>
    <col min="1793" max="1793" width="6.6171875" style="52" customWidth="1"/>
    <col min="1794" max="1794" width="7.23046875" style="52" customWidth="1"/>
    <col min="1795" max="2048" width="8.08984375" style="52"/>
    <col min="2049" max="2049" width="6.6171875" style="52" customWidth="1"/>
    <col min="2050" max="2050" width="7.23046875" style="52" customWidth="1"/>
    <col min="2051" max="2304" width="8.08984375" style="52"/>
    <col min="2305" max="2305" width="6.6171875" style="52" customWidth="1"/>
    <col min="2306" max="2306" width="7.23046875" style="52" customWidth="1"/>
    <col min="2307" max="2560" width="8.08984375" style="52"/>
    <col min="2561" max="2561" width="6.6171875" style="52" customWidth="1"/>
    <col min="2562" max="2562" width="7.23046875" style="52" customWidth="1"/>
    <col min="2563" max="2816" width="8.08984375" style="52"/>
    <col min="2817" max="2817" width="6.6171875" style="52" customWidth="1"/>
    <col min="2818" max="2818" width="7.23046875" style="52" customWidth="1"/>
    <col min="2819" max="3072" width="8.08984375" style="52"/>
    <col min="3073" max="3073" width="6.6171875" style="52" customWidth="1"/>
    <col min="3074" max="3074" width="7.23046875" style="52" customWidth="1"/>
    <col min="3075" max="3328" width="8.08984375" style="52"/>
    <col min="3329" max="3329" width="6.6171875" style="52" customWidth="1"/>
    <col min="3330" max="3330" width="7.23046875" style="52" customWidth="1"/>
    <col min="3331" max="3584" width="8.08984375" style="52"/>
    <col min="3585" max="3585" width="6.6171875" style="52" customWidth="1"/>
    <col min="3586" max="3586" width="7.23046875" style="52" customWidth="1"/>
    <col min="3587" max="3840" width="8.08984375" style="52"/>
    <col min="3841" max="3841" width="6.6171875" style="52" customWidth="1"/>
    <col min="3842" max="3842" width="7.23046875" style="52" customWidth="1"/>
    <col min="3843" max="4096" width="8.08984375" style="52"/>
    <col min="4097" max="4097" width="6.6171875" style="52" customWidth="1"/>
    <col min="4098" max="4098" width="7.23046875" style="52" customWidth="1"/>
    <col min="4099" max="4352" width="8.08984375" style="52"/>
    <col min="4353" max="4353" width="6.6171875" style="52" customWidth="1"/>
    <col min="4354" max="4354" width="7.23046875" style="52" customWidth="1"/>
    <col min="4355" max="4608" width="8.08984375" style="52"/>
    <col min="4609" max="4609" width="6.6171875" style="52" customWidth="1"/>
    <col min="4610" max="4610" width="7.23046875" style="52" customWidth="1"/>
    <col min="4611" max="4864" width="8.08984375" style="52"/>
    <col min="4865" max="4865" width="6.6171875" style="52" customWidth="1"/>
    <col min="4866" max="4866" width="7.23046875" style="52" customWidth="1"/>
    <col min="4867" max="5120" width="8.08984375" style="52"/>
    <col min="5121" max="5121" width="6.6171875" style="52" customWidth="1"/>
    <col min="5122" max="5122" width="7.23046875" style="52" customWidth="1"/>
    <col min="5123" max="5376" width="8.08984375" style="52"/>
    <col min="5377" max="5377" width="6.6171875" style="52" customWidth="1"/>
    <col min="5378" max="5378" width="7.23046875" style="52" customWidth="1"/>
    <col min="5379" max="5632" width="8.08984375" style="52"/>
    <col min="5633" max="5633" width="6.6171875" style="52" customWidth="1"/>
    <col min="5634" max="5634" width="7.23046875" style="52" customWidth="1"/>
    <col min="5635" max="5888" width="8.08984375" style="52"/>
    <col min="5889" max="5889" width="6.6171875" style="52" customWidth="1"/>
    <col min="5890" max="5890" width="7.23046875" style="52" customWidth="1"/>
    <col min="5891" max="6144" width="8.08984375" style="52"/>
    <col min="6145" max="6145" width="6.6171875" style="52" customWidth="1"/>
    <col min="6146" max="6146" width="7.23046875" style="52" customWidth="1"/>
    <col min="6147" max="6400" width="8.08984375" style="52"/>
    <col min="6401" max="6401" width="6.6171875" style="52" customWidth="1"/>
    <col min="6402" max="6402" width="7.23046875" style="52" customWidth="1"/>
    <col min="6403" max="6656" width="8.08984375" style="52"/>
    <col min="6657" max="6657" width="6.6171875" style="52" customWidth="1"/>
    <col min="6658" max="6658" width="7.23046875" style="52" customWidth="1"/>
    <col min="6659" max="6912" width="8.08984375" style="52"/>
    <col min="6913" max="6913" width="6.6171875" style="52" customWidth="1"/>
    <col min="6914" max="6914" width="7.23046875" style="52" customWidth="1"/>
    <col min="6915" max="7168" width="8.08984375" style="52"/>
    <col min="7169" max="7169" width="6.6171875" style="52" customWidth="1"/>
    <col min="7170" max="7170" width="7.23046875" style="52" customWidth="1"/>
    <col min="7171" max="7424" width="8.08984375" style="52"/>
    <col min="7425" max="7425" width="6.6171875" style="52" customWidth="1"/>
    <col min="7426" max="7426" width="7.23046875" style="52" customWidth="1"/>
    <col min="7427" max="7680" width="8.08984375" style="52"/>
    <col min="7681" max="7681" width="6.6171875" style="52" customWidth="1"/>
    <col min="7682" max="7682" width="7.23046875" style="52" customWidth="1"/>
    <col min="7683" max="7936" width="8.08984375" style="52"/>
    <col min="7937" max="7937" width="6.6171875" style="52" customWidth="1"/>
    <col min="7938" max="7938" width="7.23046875" style="52" customWidth="1"/>
    <col min="7939" max="8192" width="8.08984375" style="52"/>
    <col min="8193" max="8193" width="6.6171875" style="52" customWidth="1"/>
    <col min="8194" max="8194" width="7.23046875" style="52" customWidth="1"/>
    <col min="8195" max="8448" width="8.08984375" style="52"/>
    <col min="8449" max="8449" width="6.6171875" style="52" customWidth="1"/>
    <col min="8450" max="8450" width="7.23046875" style="52" customWidth="1"/>
    <col min="8451" max="8704" width="8.08984375" style="52"/>
    <col min="8705" max="8705" width="6.6171875" style="52" customWidth="1"/>
    <col min="8706" max="8706" width="7.23046875" style="52" customWidth="1"/>
    <col min="8707" max="8960" width="8.08984375" style="52"/>
    <col min="8961" max="8961" width="6.6171875" style="52" customWidth="1"/>
    <col min="8962" max="8962" width="7.23046875" style="52" customWidth="1"/>
    <col min="8963" max="9216" width="8.08984375" style="52"/>
    <col min="9217" max="9217" width="6.6171875" style="52" customWidth="1"/>
    <col min="9218" max="9218" width="7.23046875" style="52" customWidth="1"/>
    <col min="9219" max="9472" width="8.08984375" style="52"/>
    <col min="9473" max="9473" width="6.6171875" style="52" customWidth="1"/>
    <col min="9474" max="9474" width="7.23046875" style="52" customWidth="1"/>
    <col min="9475" max="9728" width="8.08984375" style="52"/>
    <col min="9729" max="9729" width="6.6171875" style="52" customWidth="1"/>
    <col min="9730" max="9730" width="7.23046875" style="52" customWidth="1"/>
    <col min="9731" max="9984" width="8.08984375" style="52"/>
    <col min="9985" max="9985" width="6.6171875" style="52" customWidth="1"/>
    <col min="9986" max="9986" width="7.23046875" style="52" customWidth="1"/>
    <col min="9987" max="10240" width="8.08984375" style="52"/>
    <col min="10241" max="10241" width="6.6171875" style="52" customWidth="1"/>
    <col min="10242" max="10242" width="7.23046875" style="52" customWidth="1"/>
    <col min="10243" max="10496" width="8.08984375" style="52"/>
    <col min="10497" max="10497" width="6.6171875" style="52" customWidth="1"/>
    <col min="10498" max="10498" width="7.23046875" style="52" customWidth="1"/>
    <col min="10499" max="10752" width="8.08984375" style="52"/>
    <col min="10753" max="10753" width="6.6171875" style="52" customWidth="1"/>
    <col min="10754" max="10754" width="7.23046875" style="52" customWidth="1"/>
    <col min="10755" max="11008" width="8.08984375" style="52"/>
    <col min="11009" max="11009" width="6.6171875" style="52" customWidth="1"/>
    <col min="11010" max="11010" width="7.23046875" style="52" customWidth="1"/>
    <col min="11011" max="11264" width="8.08984375" style="52"/>
    <col min="11265" max="11265" width="6.6171875" style="52" customWidth="1"/>
    <col min="11266" max="11266" width="7.23046875" style="52" customWidth="1"/>
    <col min="11267" max="11520" width="8.08984375" style="52"/>
    <col min="11521" max="11521" width="6.6171875" style="52" customWidth="1"/>
    <col min="11522" max="11522" width="7.23046875" style="52" customWidth="1"/>
    <col min="11523" max="11776" width="8.08984375" style="52"/>
    <col min="11777" max="11777" width="6.6171875" style="52" customWidth="1"/>
    <col min="11778" max="11778" width="7.23046875" style="52" customWidth="1"/>
    <col min="11779" max="12032" width="8.08984375" style="52"/>
    <col min="12033" max="12033" width="6.6171875" style="52" customWidth="1"/>
    <col min="12034" max="12034" width="7.23046875" style="52" customWidth="1"/>
    <col min="12035" max="12288" width="8.08984375" style="52"/>
    <col min="12289" max="12289" width="6.6171875" style="52" customWidth="1"/>
    <col min="12290" max="12290" width="7.23046875" style="52" customWidth="1"/>
    <col min="12291" max="12544" width="8.08984375" style="52"/>
    <col min="12545" max="12545" width="6.6171875" style="52" customWidth="1"/>
    <col min="12546" max="12546" width="7.23046875" style="52" customWidth="1"/>
    <col min="12547" max="12800" width="8.08984375" style="52"/>
    <col min="12801" max="12801" width="6.6171875" style="52" customWidth="1"/>
    <col min="12802" max="12802" width="7.23046875" style="52" customWidth="1"/>
    <col min="12803" max="13056" width="8.08984375" style="52"/>
    <col min="13057" max="13057" width="6.6171875" style="52" customWidth="1"/>
    <col min="13058" max="13058" width="7.23046875" style="52" customWidth="1"/>
    <col min="13059" max="13312" width="8.08984375" style="52"/>
    <col min="13313" max="13313" width="6.6171875" style="52" customWidth="1"/>
    <col min="13314" max="13314" width="7.23046875" style="52" customWidth="1"/>
    <col min="13315" max="13568" width="8.08984375" style="52"/>
    <col min="13569" max="13569" width="6.6171875" style="52" customWidth="1"/>
    <col min="13570" max="13570" width="7.23046875" style="52" customWidth="1"/>
    <col min="13571" max="13824" width="8.08984375" style="52"/>
    <col min="13825" max="13825" width="6.6171875" style="52" customWidth="1"/>
    <col min="13826" max="13826" width="7.23046875" style="52" customWidth="1"/>
    <col min="13827" max="14080" width="8.08984375" style="52"/>
    <col min="14081" max="14081" width="6.6171875" style="52" customWidth="1"/>
    <col min="14082" max="14082" width="7.23046875" style="52" customWidth="1"/>
    <col min="14083" max="14336" width="8.08984375" style="52"/>
    <col min="14337" max="14337" width="6.6171875" style="52" customWidth="1"/>
    <col min="14338" max="14338" width="7.23046875" style="52" customWidth="1"/>
    <col min="14339" max="14592" width="8.08984375" style="52"/>
    <col min="14593" max="14593" width="6.6171875" style="52" customWidth="1"/>
    <col min="14594" max="14594" width="7.23046875" style="52" customWidth="1"/>
    <col min="14595" max="14848" width="8.08984375" style="52"/>
    <col min="14849" max="14849" width="6.6171875" style="52" customWidth="1"/>
    <col min="14850" max="14850" width="7.23046875" style="52" customWidth="1"/>
    <col min="14851" max="15104" width="8.08984375" style="52"/>
    <col min="15105" max="15105" width="6.6171875" style="52" customWidth="1"/>
    <col min="15106" max="15106" width="7.23046875" style="52" customWidth="1"/>
    <col min="15107" max="15360" width="8.08984375" style="52"/>
    <col min="15361" max="15361" width="6.6171875" style="52" customWidth="1"/>
    <col min="15362" max="15362" width="7.23046875" style="52" customWidth="1"/>
    <col min="15363" max="15616" width="8.08984375" style="52"/>
    <col min="15617" max="15617" width="6.6171875" style="52" customWidth="1"/>
    <col min="15618" max="15618" width="7.23046875" style="52" customWidth="1"/>
    <col min="15619" max="15872" width="8.08984375" style="52"/>
    <col min="15873" max="15873" width="6.6171875" style="52" customWidth="1"/>
    <col min="15874" max="15874" width="7.23046875" style="52" customWidth="1"/>
    <col min="15875" max="16128" width="8.08984375" style="52"/>
    <col min="16129" max="16129" width="6.6171875" style="52" customWidth="1"/>
    <col min="16130" max="16130" width="7.23046875" style="52" customWidth="1"/>
    <col min="16131" max="16384" width="8.08984375" style="52"/>
  </cols>
  <sheetData>
    <row r="21" spans="1:14" x14ac:dyDescent="0.2">
      <c r="A21" s="53">
        <v>1</v>
      </c>
      <c r="B21" s="52" t="s">
        <v>38</v>
      </c>
      <c r="M21" s="52">
        <v>18</v>
      </c>
      <c r="N21" s="52" t="s">
        <v>63</v>
      </c>
    </row>
    <row r="42" spans="1:14" x14ac:dyDescent="0.2">
      <c r="A42" s="53">
        <v>2</v>
      </c>
      <c r="B42" s="52" t="s">
        <v>42</v>
      </c>
      <c r="M42" s="52">
        <v>19</v>
      </c>
      <c r="N42" s="52" t="s">
        <v>64</v>
      </c>
    </row>
    <row r="63" spans="1:14" x14ac:dyDescent="0.2">
      <c r="A63" s="53">
        <v>3</v>
      </c>
      <c r="B63" s="52" t="s">
        <v>43</v>
      </c>
      <c r="M63" s="52">
        <v>20</v>
      </c>
      <c r="N63" s="52" t="s">
        <v>66</v>
      </c>
    </row>
    <row r="84" spans="1:14" x14ac:dyDescent="0.2">
      <c r="A84" s="53">
        <v>4</v>
      </c>
      <c r="B84" s="52" t="s">
        <v>46</v>
      </c>
      <c r="M84" s="52">
        <v>21</v>
      </c>
      <c r="N84" s="52" t="s">
        <v>68</v>
      </c>
    </row>
    <row r="105" spans="1:14" x14ac:dyDescent="0.2">
      <c r="A105" s="53">
        <v>9</v>
      </c>
      <c r="B105" s="52" t="s">
        <v>51</v>
      </c>
      <c r="M105" s="52">
        <v>25</v>
      </c>
      <c r="N105" s="52" t="s">
        <v>73</v>
      </c>
    </row>
    <row r="126" spans="1:14" x14ac:dyDescent="0.2">
      <c r="A126" s="53">
        <v>11</v>
      </c>
      <c r="B126" s="52" t="s">
        <v>54</v>
      </c>
      <c r="M126" s="52">
        <v>28</v>
      </c>
      <c r="N126" s="52" t="s">
        <v>75</v>
      </c>
    </row>
    <row r="147" spans="1:14" x14ac:dyDescent="0.2">
      <c r="A147" s="53">
        <v>12</v>
      </c>
      <c r="B147" s="52" t="s">
        <v>55</v>
      </c>
      <c r="M147" s="52">
        <v>29</v>
      </c>
      <c r="N147" s="52" t="s">
        <v>76</v>
      </c>
    </row>
    <row r="168" spans="1:2" x14ac:dyDescent="0.2">
      <c r="A168" s="53">
        <v>13</v>
      </c>
      <c r="B168" s="52" t="s">
        <v>57</v>
      </c>
    </row>
    <row r="189" spans="1:2" x14ac:dyDescent="0.2">
      <c r="A189" s="53">
        <v>15</v>
      </c>
      <c r="B189" s="52" t="s">
        <v>59</v>
      </c>
    </row>
    <row r="210" spans="1:2" x14ac:dyDescent="0.2">
      <c r="A210" s="53">
        <v>17</v>
      </c>
      <c r="B210" s="52" t="s">
        <v>61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topLeftCell="A9" zoomScale="145" zoomScaleSheetLayoutView="100" workbookViewId="0">
      <selection activeCell="A2" sqref="A2:J9"/>
    </sheetView>
  </sheetViews>
  <sheetFormatPr defaultColWidth="8.08984375" defaultRowHeight="13.5" x14ac:dyDescent="0.2"/>
  <cols>
    <col min="1" max="16384" width="8.08984375" style="52"/>
  </cols>
  <sheetData>
    <row r="1" spans="1:10" x14ac:dyDescent="0.2">
      <c r="A1" s="52" t="s">
        <v>25</v>
      </c>
    </row>
    <row r="2" spans="1:10" x14ac:dyDescent="0.2">
      <c r="A2" s="96" t="s">
        <v>77</v>
      </c>
      <c r="B2" s="97"/>
      <c r="C2" s="97"/>
      <c r="D2" s="97"/>
      <c r="E2" s="97"/>
      <c r="F2" s="97"/>
      <c r="G2" s="97"/>
      <c r="H2" s="97"/>
      <c r="I2" s="97"/>
      <c r="J2" s="97"/>
    </row>
    <row r="3" spans="1:10" x14ac:dyDescent="0.2">
      <c r="A3" s="97"/>
      <c r="B3" s="97"/>
      <c r="C3" s="97"/>
      <c r="D3" s="97"/>
      <c r="E3" s="97"/>
      <c r="F3" s="97"/>
      <c r="G3" s="97"/>
      <c r="H3" s="97"/>
      <c r="I3" s="97"/>
      <c r="J3" s="97"/>
    </row>
    <row r="4" spans="1:10" x14ac:dyDescent="0.2">
      <c r="A4" s="97"/>
      <c r="B4" s="97"/>
      <c r="C4" s="97"/>
      <c r="D4" s="97"/>
      <c r="E4" s="97"/>
      <c r="F4" s="97"/>
      <c r="G4" s="97"/>
      <c r="H4" s="97"/>
      <c r="I4" s="97"/>
      <c r="J4" s="97"/>
    </row>
    <row r="5" spans="1:10" x14ac:dyDescent="0.2">
      <c r="A5" s="97"/>
      <c r="B5" s="97"/>
      <c r="C5" s="97"/>
      <c r="D5" s="97"/>
      <c r="E5" s="97"/>
      <c r="F5" s="97"/>
      <c r="G5" s="97"/>
      <c r="H5" s="97"/>
      <c r="I5" s="97"/>
      <c r="J5" s="97"/>
    </row>
    <row r="6" spans="1:10" x14ac:dyDescent="0.2">
      <c r="A6" s="97"/>
      <c r="B6" s="97"/>
      <c r="C6" s="97"/>
      <c r="D6" s="97"/>
      <c r="E6" s="97"/>
      <c r="F6" s="97"/>
      <c r="G6" s="97"/>
      <c r="H6" s="97"/>
      <c r="I6" s="97"/>
      <c r="J6" s="97"/>
    </row>
    <row r="7" spans="1:10" x14ac:dyDescent="0.2">
      <c r="A7" s="97"/>
      <c r="B7" s="97"/>
      <c r="C7" s="97"/>
      <c r="D7" s="97"/>
      <c r="E7" s="97"/>
      <c r="F7" s="97"/>
      <c r="G7" s="97"/>
      <c r="H7" s="97"/>
      <c r="I7" s="97"/>
      <c r="J7" s="97"/>
    </row>
    <row r="8" spans="1:10" x14ac:dyDescent="0.2">
      <c r="A8" s="97"/>
      <c r="B8" s="97"/>
      <c r="C8" s="97"/>
      <c r="D8" s="97"/>
      <c r="E8" s="97"/>
      <c r="F8" s="97"/>
      <c r="G8" s="97"/>
      <c r="H8" s="97"/>
      <c r="I8" s="97"/>
      <c r="J8" s="97"/>
    </row>
    <row r="9" spans="1:10" x14ac:dyDescent="0.2">
      <c r="A9" s="97"/>
      <c r="B9" s="97"/>
      <c r="C9" s="97"/>
      <c r="D9" s="97"/>
      <c r="E9" s="97"/>
      <c r="F9" s="97"/>
      <c r="G9" s="97"/>
      <c r="H9" s="97"/>
      <c r="I9" s="97"/>
      <c r="J9" s="97"/>
    </row>
    <row r="11" spans="1:10" x14ac:dyDescent="0.2">
      <c r="A11" s="52" t="s">
        <v>26</v>
      </c>
    </row>
    <row r="12" spans="1:10" x14ac:dyDescent="0.2">
      <c r="A12" s="98" t="s">
        <v>69</v>
      </c>
      <c r="B12" s="99"/>
      <c r="C12" s="99"/>
      <c r="D12" s="99"/>
      <c r="E12" s="99"/>
      <c r="F12" s="99"/>
      <c r="G12" s="99"/>
      <c r="H12" s="99"/>
      <c r="I12" s="99"/>
      <c r="J12" s="99"/>
    </row>
    <row r="13" spans="1:10" x14ac:dyDescent="0.2">
      <c r="A13" s="99"/>
      <c r="B13" s="99"/>
      <c r="C13" s="99"/>
      <c r="D13" s="99"/>
      <c r="E13" s="99"/>
      <c r="F13" s="99"/>
      <c r="G13" s="99"/>
      <c r="H13" s="99"/>
      <c r="I13" s="99"/>
      <c r="J13" s="99"/>
    </row>
    <row r="14" spans="1:10" x14ac:dyDescent="0.2">
      <c r="A14" s="99"/>
      <c r="B14" s="99"/>
      <c r="C14" s="99"/>
      <c r="D14" s="99"/>
      <c r="E14" s="99"/>
      <c r="F14" s="99"/>
      <c r="G14" s="99"/>
      <c r="H14" s="99"/>
      <c r="I14" s="99"/>
      <c r="J14" s="99"/>
    </row>
    <row r="15" spans="1:10" x14ac:dyDescent="0.2">
      <c r="A15" s="99"/>
      <c r="B15" s="99"/>
      <c r="C15" s="99"/>
      <c r="D15" s="99"/>
      <c r="E15" s="99"/>
      <c r="F15" s="99"/>
      <c r="G15" s="99"/>
      <c r="H15" s="99"/>
      <c r="I15" s="99"/>
      <c r="J15" s="99"/>
    </row>
    <row r="16" spans="1:10" x14ac:dyDescent="0.2">
      <c r="A16" s="99"/>
      <c r="B16" s="99"/>
      <c r="C16" s="99"/>
      <c r="D16" s="99"/>
      <c r="E16" s="99"/>
      <c r="F16" s="99"/>
      <c r="G16" s="99"/>
      <c r="H16" s="99"/>
      <c r="I16" s="99"/>
      <c r="J16" s="99"/>
    </row>
    <row r="17" spans="1:10" x14ac:dyDescent="0.2">
      <c r="A17" s="99"/>
      <c r="B17" s="99"/>
      <c r="C17" s="99"/>
      <c r="D17" s="99"/>
      <c r="E17" s="99"/>
      <c r="F17" s="99"/>
      <c r="G17" s="99"/>
      <c r="H17" s="99"/>
      <c r="I17" s="99"/>
      <c r="J17" s="99"/>
    </row>
    <row r="18" spans="1:10" x14ac:dyDescent="0.2">
      <c r="A18" s="99"/>
      <c r="B18" s="99"/>
      <c r="C18" s="99"/>
      <c r="D18" s="99"/>
      <c r="E18" s="99"/>
      <c r="F18" s="99"/>
      <c r="G18" s="99"/>
      <c r="H18" s="99"/>
      <c r="I18" s="99"/>
      <c r="J18" s="99"/>
    </row>
    <row r="19" spans="1:10" x14ac:dyDescent="0.2">
      <c r="A19" s="99"/>
      <c r="B19" s="99"/>
      <c r="C19" s="99"/>
      <c r="D19" s="99"/>
      <c r="E19" s="99"/>
      <c r="F19" s="99"/>
      <c r="G19" s="99"/>
      <c r="H19" s="99"/>
      <c r="I19" s="99"/>
      <c r="J19" s="99"/>
    </row>
    <row r="21" spans="1:10" x14ac:dyDescent="0.2">
      <c r="A21" s="52" t="s">
        <v>27</v>
      </c>
    </row>
    <row r="22" spans="1:10" x14ac:dyDescent="0.2">
      <c r="A22" s="98" t="s">
        <v>70</v>
      </c>
      <c r="B22" s="98"/>
      <c r="C22" s="98"/>
      <c r="D22" s="98"/>
      <c r="E22" s="98"/>
      <c r="F22" s="98"/>
      <c r="G22" s="98"/>
      <c r="H22" s="98"/>
      <c r="I22" s="98"/>
      <c r="J22" s="98"/>
    </row>
    <row r="23" spans="1:10" x14ac:dyDescent="0.2">
      <c r="A23" s="98"/>
      <c r="B23" s="98"/>
      <c r="C23" s="98"/>
      <c r="D23" s="98"/>
      <c r="E23" s="98"/>
      <c r="F23" s="98"/>
      <c r="G23" s="98"/>
      <c r="H23" s="98"/>
      <c r="I23" s="98"/>
      <c r="J23" s="98"/>
    </row>
    <row r="24" spans="1:10" x14ac:dyDescent="0.2">
      <c r="A24" s="98"/>
      <c r="B24" s="98"/>
      <c r="C24" s="98"/>
      <c r="D24" s="98"/>
      <c r="E24" s="98"/>
      <c r="F24" s="98"/>
      <c r="G24" s="98"/>
      <c r="H24" s="98"/>
      <c r="I24" s="98"/>
      <c r="J24" s="98"/>
    </row>
    <row r="25" spans="1:10" x14ac:dyDescent="0.2">
      <c r="A25" s="98"/>
      <c r="B25" s="98"/>
      <c r="C25" s="98"/>
      <c r="D25" s="98"/>
      <c r="E25" s="98"/>
      <c r="F25" s="98"/>
      <c r="G25" s="98"/>
      <c r="H25" s="98"/>
      <c r="I25" s="98"/>
      <c r="J25" s="98"/>
    </row>
    <row r="26" spans="1:10" x14ac:dyDescent="0.2">
      <c r="A26" s="98"/>
      <c r="B26" s="98"/>
      <c r="C26" s="98"/>
      <c r="D26" s="98"/>
      <c r="E26" s="98"/>
      <c r="F26" s="98"/>
      <c r="G26" s="98"/>
      <c r="H26" s="98"/>
      <c r="I26" s="98"/>
      <c r="J26" s="98"/>
    </row>
    <row r="27" spans="1:10" x14ac:dyDescent="0.2">
      <c r="A27" s="98"/>
      <c r="B27" s="98"/>
      <c r="C27" s="98"/>
      <c r="D27" s="98"/>
      <c r="E27" s="98"/>
      <c r="F27" s="98"/>
      <c r="G27" s="98"/>
      <c r="H27" s="98"/>
      <c r="I27" s="98"/>
      <c r="J27" s="98"/>
    </row>
    <row r="28" spans="1:10" x14ac:dyDescent="0.2">
      <c r="A28" s="98"/>
      <c r="B28" s="98"/>
      <c r="C28" s="98"/>
      <c r="D28" s="98"/>
      <c r="E28" s="98"/>
      <c r="F28" s="98"/>
      <c r="G28" s="98"/>
      <c r="H28" s="98"/>
      <c r="I28" s="98"/>
      <c r="J28" s="98"/>
    </row>
    <row r="29" spans="1:10" x14ac:dyDescent="0.2">
      <c r="A29" s="98"/>
      <c r="B29" s="98"/>
      <c r="C29" s="98"/>
      <c r="D29" s="98"/>
      <c r="E29" s="98"/>
      <c r="F29" s="98"/>
      <c r="G29" s="98"/>
      <c r="H29" s="98"/>
      <c r="I29" s="98"/>
      <c r="J29" s="98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zoomScale="80" zoomScaleNormal="80" workbookViewId="0">
      <selection activeCell="F4" sqref="F4"/>
    </sheetView>
  </sheetViews>
  <sheetFormatPr defaultRowHeight="14.25" x14ac:dyDescent="0.2"/>
  <cols>
    <col min="1" max="1" width="13.97265625" customWidth="1"/>
    <col min="2" max="2" width="13.23828125" customWidth="1"/>
    <col min="4" max="4" width="14.7109375" customWidth="1"/>
    <col min="6" max="6" width="14.21875" customWidth="1"/>
    <col min="8" max="8" width="15.56640625" customWidth="1"/>
  </cols>
  <sheetData>
    <row r="1" spans="1:8" ht="17.25" x14ac:dyDescent="0.2">
      <c r="A1" s="30" t="s">
        <v>13</v>
      </c>
      <c r="B1" s="31"/>
      <c r="C1" s="32"/>
      <c r="D1" s="33"/>
      <c r="E1" s="32"/>
      <c r="F1" s="33"/>
      <c r="G1" s="32"/>
      <c r="H1" s="33"/>
    </row>
    <row r="2" spans="1:8" ht="17.25" x14ac:dyDescent="0.2">
      <c r="A2" s="34"/>
      <c r="B2" s="32"/>
      <c r="C2" s="32"/>
      <c r="D2" s="33"/>
      <c r="E2" s="32"/>
      <c r="F2" s="33"/>
      <c r="G2" s="32"/>
      <c r="H2" s="33"/>
    </row>
    <row r="3" spans="1:8" ht="17.25" x14ac:dyDescent="0.2">
      <c r="A3" s="35" t="s">
        <v>14</v>
      </c>
      <c r="B3" s="35" t="s">
        <v>15</v>
      </c>
      <c r="C3" s="35" t="s">
        <v>16</v>
      </c>
      <c r="D3" s="36" t="s">
        <v>17</v>
      </c>
      <c r="E3" s="35" t="s">
        <v>18</v>
      </c>
      <c r="F3" s="36" t="s">
        <v>17</v>
      </c>
      <c r="G3" s="35" t="s">
        <v>19</v>
      </c>
      <c r="H3" s="36" t="s">
        <v>17</v>
      </c>
    </row>
    <row r="4" spans="1:8" ht="17.25" x14ac:dyDescent="0.2">
      <c r="A4" s="37" t="s">
        <v>20</v>
      </c>
      <c r="B4" s="37" t="s">
        <v>21</v>
      </c>
      <c r="C4" s="37"/>
      <c r="D4" s="38"/>
      <c r="E4" s="37"/>
      <c r="F4" s="38"/>
      <c r="G4" s="37"/>
      <c r="H4" s="38"/>
    </row>
    <row r="5" spans="1:8" ht="17.25" x14ac:dyDescent="0.2">
      <c r="A5" s="37" t="s">
        <v>20</v>
      </c>
      <c r="B5" s="37"/>
      <c r="C5" s="37"/>
      <c r="D5" s="38"/>
      <c r="E5" s="37"/>
      <c r="F5" s="39"/>
      <c r="G5" s="37"/>
      <c r="H5" s="39"/>
    </row>
    <row r="6" spans="1:8" ht="17.25" x14ac:dyDescent="0.2">
      <c r="A6" s="37" t="s">
        <v>20</v>
      </c>
      <c r="B6" s="37"/>
      <c r="C6" s="37"/>
      <c r="D6" s="39"/>
      <c r="E6" s="37"/>
      <c r="F6" s="39"/>
      <c r="G6" s="37"/>
      <c r="H6" s="39"/>
    </row>
    <row r="7" spans="1:8" ht="17.25" x14ac:dyDescent="0.2">
      <c r="A7" s="37" t="s">
        <v>20</v>
      </c>
      <c r="B7" s="37"/>
      <c r="C7" s="37"/>
      <c r="D7" s="39"/>
      <c r="E7" s="37"/>
      <c r="F7" s="39"/>
      <c r="G7" s="37"/>
      <c r="H7" s="39"/>
    </row>
    <row r="8" spans="1:8" ht="17.25" x14ac:dyDescent="0.2">
      <c r="A8" s="37" t="s">
        <v>20</v>
      </c>
      <c r="B8" s="37"/>
      <c r="C8" s="37"/>
      <c r="D8" s="39"/>
      <c r="E8" s="37"/>
      <c r="F8" s="39"/>
      <c r="G8" s="37"/>
      <c r="H8" s="39"/>
    </row>
    <row r="9" spans="1:8" ht="17.25" x14ac:dyDescent="0.2">
      <c r="A9" s="37" t="s">
        <v>20</v>
      </c>
      <c r="B9" s="37"/>
      <c r="C9" s="37"/>
      <c r="D9" s="39"/>
      <c r="E9" s="37"/>
      <c r="F9" s="39"/>
      <c r="G9" s="37"/>
      <c r="H9" s="39"/>
    </row>
    <row r="10" spans="1:8" ht="17.25" x14ac:dyDescent="0.2">
      <c r="A10" s="37" t="s">
        <v>20</v>
      </c>
      <c r="B10" s="37"/>
      <c r="C10" s="37"/>
      <c r="D10" s="39"/>
      <c r="E10" s="37"/>
      <c r="F10" s="39"/>
      <c r="G10" s="37"/>
      <c r="H10" s="39"/>
    </row>
    <row r="11" spans="1:8" ht="17.25" x14ac:dyDescent="0.2">
      <c r="A11" s="37" t="s">
        <v>20</v>
      </c>
      <c r="B11" s="37"/>
      <c r="C11" s="37"/>
      <c r="D11" s="39"/>
      <c r="E11" s="37"/>
      <c r="F11" s="39"/>
      <c r="G11" s="37"/>
      <c r="H11" s="39"/>
    </row>
    <row r="12" spans="1:8" ht="17.25" x14ac:dyDescent="0.2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笹田喬志</cp:lastModifiedBy>
  <dcterms:created xsi:type="dcterms:W3CDTF">2020-09-18T03:10:57Z</dcterms:created>
  <dcterms:modified xsi:type="dcterms:W3CDTF">2020-11-24T13:48:37Z</dcterms:modified>
</cp:coreProperties>
</file>