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9eceaaeacc10967/ドキュメント/"/>
    </mc:Choice>
  </mc:AlternateContent>
  <xr:revisionPtr revIDLastSave="0" documentId="8_{46B70E4D-67EA-4F24-A19A-AC3E5E986D81}" xr6:coauthVersionLast="47" xr6:coauthVersionMax="47" xr10:uidLastSave="{00000000-0000-0000-0000-000000000000}"/>
  <bookViews>
    <workbookView xWindow="70" yWindow="600" windowWidth="10270" windowHeight="9560" activeTab="2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 s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<sst xmlns="http://schemas.openxmlformats.org/spreadsheetml/2006/main" count="56" uniqueCount="45">
  <si>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</si>
  <si>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</si>
  <si>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</si>
  <si>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</si>
  <si>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</si>
  <si>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</si>
  <si>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</si>
  <si>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</si>
  <si>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</si>
  <si>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</si>
  <si>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</si>
  <si>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</si>
  <si>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</si>
  <si>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</si>
  <si>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</si>
  <si>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</si>
  <si>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</si>
  <si>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</si>
  <si>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</si>
  <si>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</si>
  <si>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</si>
  <si>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</si>
  <si>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</si>
  <si>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</si>
  <si>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</si>
  <si>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</si>
  <si>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</si>
  <si>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</si>
  <si>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</si>
  <si>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</si>
  <si>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</si>
  <si>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</si>
  <si>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</si>
  <si>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</si>
  <si>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</si>
  <si>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</si>
  <si>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</si>
  <si>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USDCHF 4H</t>
    <phoneticPr fontId="1"/>
  </si>
  <si>
    <t>2019/1030</t>
    <phoneticPr fontId="1"/>
  </si>
  <si>
    <t>MAの傾きがありすこし戻り目　があったほうがいいように思う。</t>
    <rPh sb="3" eb="4">
      <t>カタム</t>
    </rPh>
    <rPh sb="11" eb="12">
      <t>モド</t>
    </rPh>
    <rPh sb="13" eb="14">
      <t>メ</t>
    </rPh>
    <rPh sb="27" eb="28">
      <t>オモ</t>
    </rPh>
    <phoneticPr fontId="1"/>
  </si>
  <si>
    <t>押しを待ったほうがいい</t>
    <rPh sb="0" eb="1">
      <t>オ</t>
    </rPh>
    <rPh sb="3" eb="4">
      <t>マ</t>
    </rPh>
    <phoneticPr fontId="1"/>
  </si>
  <si>
    <t>ちょと早いのかな</t>
    <rPh sb="3" eb="4">
      <t>ハヤ</t>
    </rPh>
    <phoneticPr fontId="1"/>
  </si>
  <si>
    <t>デッドクロス、ピンバーからのEB</t>
    <phoneticPr fontId="1"/>
  </si>
  <si>
    <t>トレンドが長く続いた後</t>
    <rPh sb="5" eb="6">
      <t>ナガ</t>
    </rPh>
    <rPh sb="7" eb="8">
      <t>ツヅ</t>
    </rPh>
    <rPh sb="10" eb="11">
      <t>アト</t>
    </rPh>
    <phoneticPr fontId="1"/>
  </si>
  <si>
    <t>サポレジラインを引くようになって　トレンドの転換期に入ることが少なくなってきたと思います。
レンジの時もMAの角度がついてから入れるようになったと思います。</t>
    <rPh sb="8" eb="9">
      <t>ヒ</t>
    </rPh>
    <rPh sb="22" eb="25">
      <t>テンカンキ</t>
    </rPh>
    <rPh sb="26" eb="27">
      <t>ハイ</t>
    </rPh>
    <rPh sb="31" eb="32">
      <t>スク</t>
    </rPh>
    <rPh sb="40" eb="41">
      <t>オモ</t>
    </rPh>
    <rPh sb="50" eb="51">
      <t>トキ</t>
    </rPh>
    <rPh sb="55" eb="57">
      <t>カクド</t>
    </rPh>
    <rPh sb="63" eb="64">
      <t>ハイ</t>
    </rPh>
    <rPh sb="73" eb="74">
      <t>オモ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</si>
</sst>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0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2" fillId="4" borderId="9" xfId="0" applyNumberFormat="1" applyFont="1" applyFill="1" applyBorder="1">
      <alignment vertical="center"/>
    </xf>
    <xf numFmtId="56" fontId="12" fillId="0" borderId="0" xfId="0" applyNumberFormat="1" applyFont="1" applyBorder="1">
      <alignment vertical="center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1</xdr:row>
      <xdr:rowOff>0</xdr:rowOff>
    </xdr:from>
    <xdr:to>
      <xdr:col>16</xdr:col>
      <xdr:colOff>303727</xdr:colOff>
      <xdr:row>25</xdr:row>
      <xdr:rowOff>95470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A1AC94CC-948B-46BC-A85F-40DC7A369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46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16</xdr:col>
      <xdr:colOff>303727</xdr:colOff>
      <xdr:row>53</xdr:row>
      <xdr:rowOff>95470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7619A1AD-59C8-4A93-B5B5-4708D28C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0641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16</xdr:col>
      <xdr:colOff>303727</xdr:colOff>
      <xdr:row>81</xdr:row>
      <xdr:rowOff>95470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4C7AF29C-9D66-4D7F-AB67-E669E3D59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9536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16</xdr:col>
      <xdr:colOff>303727</xdr:colOff>
      <xdr:row>109</xdr:row>
      <xdr:rowOff>95470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CB124899-82AF-4740-8910-8FB3F420F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48431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16</xdr:col>
      <xdr:colOff>303727</xdr:colOff>
      <xdr:row>137</xdr:row>
      <xdr:rowOff>95470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2AFC1904-BD0D-4E80-B460-8C1817B16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97326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16</xdr:col>
      <xdr:colOff>303727</xdr:colOff>
      <xdr:row>165</xdr:row>
      <xdr:rowOff>95470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8A1C6DE4-CCC3-4D7C-A521-13D4F5629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46221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16</xdr:col>
      <xdr:colOff>303727</xdr:colOff>
      <xdr:row>193</xdr:row>
      <xdr:rowOff>95470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D4DCC2CC-E028-43E4-8C4A-0CF4BBFD0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95116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16</xdr:col>
      <xdr:colOff>303727</xdr:colOff>
      <xdr:row>221</xdr:row>
      <xdr:rowOff>95470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61B264B9-C0A7-47B3-B795-5B9AA1213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44011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16</xdr:col>
      <xdr:colOff>303727</xdr:colOff>
      <xdr:row>249</xdr:row>
      <xdr:rowOff>95470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75C76F5B-AFB8-4A3D-8A58-270A24AB0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92906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16</xdr:col>
      <xdr:colOff>303727</xdr:colOff>
      <xdr:row>277</xdr:row>
      <xdr:rowOff>95470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C678B5B5-FB1D-4D39-AE26-C0F20EB02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441801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</xdr:row>
      <xdr:rowOff>0</xdr:rowOff>
    </xdr:from>
    <xdr:to>
      <xdr:col>16</xdr:col>
      <xdr:colOff>303727</xdr:colOff>
      <xdr:row>305</xdr:row>
      <xdr:rowOff>95470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F5F1E0E6-1E78-44F3-9EBD-6C6F1C13B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490696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309</xdr:row>
      <xdr:rowOff>0</xdr:rowOff>
    </xdr:from>
    <xdr:to>
      <xdr:col>16</xdr:col>
      <xdr:colOff>303727</xdr:colOff>
      <xdr:row>333</xdr:row>
      <xdr:rowOff>95470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D516E385-FA6D-4984-9B3E-A5D5C872E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539591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337</xdr:row>
      <xdr:rowOff>0</xdr:rowOff>
    </xdr:from>
    <xdr:to>
      <xdr:col>16</xdr:col>
      <xdr:colOff>303727</xdr:colOff>
      <xdr:row>361</xdr:row>
      <xdr:rowOff>95470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9DCE3580-C96C-49E9-9786-362FADFD9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588486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365</xdr:row>
      <xdr:rowOff>0</xdr:rowOff>
    </xdr:from>
    <xdr:to>
      <xdr:col>16</xdr:col>
      <xdr:colOff>303727</xdr:colOff>
      <xdr:row>389</xdr:row>
      <xdr:rowOff>95470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B11FA62E-0CEA-4DB0-8DD0-A55D7FE85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637381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393</xdr:row>
      <xdr:rowOff>0</xdr:rowOff>
    </xdr:from>
    <xdr:to>
      <xdr:col>16</xdr:col>
      <xdr:colOff>303727</xdr:colOff>
      <xdr:row>417</xdr:row>
      <xdr:rowOff>95470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E58E9D72-B9DB-400A-8B12-E4DB911CF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686276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421</xdr:row>
      <xdr:rowOff>0</xdr:rowOff>
    </xdr:from>
    <xdr:to>
      <xdr:col>16</xdr:col>
      <xdr:colOff>303727</xdr:colOff>
      <xdr:row>445</xdr:row>
      <xdr:rowOff>95470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A4FA9EC8-8916-4F76-892F-1FCA1B4F6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735171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449</xdr:row>
      <xdr:rowOff>0</xdr:rowOff>
    </xdr:from>
    <xdr:to>
      <xdr:col>16</xdr:col>
      <xdr:colOff>303727</xdr:colOff>
      <xdr:row>473</xdr:row>
      <xdr:rowOff>95470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1595FE02-BAE6-4650-B9B7-FEE62A315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784066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477</xdr:row>
      <xdr:rowOff>0</xdr:rowOff>
    </xdr:from>
    <xdr:to>
      <xdr:col>16</xdr:col>
      <xdr:colOff>303727</xdr:colOff>
      <xdr:row>501</xdr:row>
      <xdr:rowOff>95470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726AAD75-0D93-4DA3-B2E5-5D29CA935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832961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505</xdr:row>
      <xdr:rowOff>0</xdr:rowOff>
    </xdr:from>
    <xdr:to>
      <xdr:col>16</xdr:col>
      <xdr:colOff>303727</xdr:colOff>
      <xdr:row>529</xdr:row>
      <xdr:rowOff>95470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BCFBB483-3511-4F41-9095-BB4ADEC43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881856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533</xdr:row>
      <xdr:rowOff>0</xdr:rowOff>
    </xdr:from>
    <xdr:to>
      <xdr:col>16</xdr:col>
      <xdr:colOff>303727</xdr:colOff>
      <xdr:row>557</xdr:row>
      <xdr:rowOff>95470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CC82E644-DDE7-4DB8-8559-826F1E5BB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930751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561</xdr:row>
      <xdr:rowOff>0</xdr:rowOff>
    </xdr:from>
    <xdr:to>
      <xdr:col>16</xdr:col>
      <xdr:colOff>303727</xdr:colOff>
      <xdr:row>585</xdr:row>
      <xdr:rowOff>95470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E4D107C2-447F-48C1-AD8C-41B9ECA7E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979646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589</xdr:row>
      <xdr:rowOff>0</xdr:rowOff>
    </xdr:from>
    <xdr:to>
      <xdr:col>16</xdr:col>
      <xdr:colOff>303727</xdr:colOff>
      <xdr:row>613</xdr:row>
      <xdr:rowOff>95470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716AB934-938F-440E-8914-709E7B481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1028541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617</xdr:row>
      <xdr:rowOff>0</xdr:rowOff>
    </xdr:from>
    <xdr:to>
      <xdr:col>16</xdr:col>
      <xdr:colOff>303727</xdr:colOff>
      <xdr:row>641</xdr:row>
      <xdr:rowOff>95470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1E257571-3A8E-4C8B-8A8F-1CA32E120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077436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645</xdr:row>
      <xdr:rowOff>0</xdr:rowOff>
    </xdr:from>
    <xdr:to>
      <xdr:col>16</xdr:col>
      <xdr:colOff>303727</xdr:colOff>
      <xdr:row>669</xdr:row>
      <xdr:rowOff>95470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C8BC71B0-C149-4A61-B034-D9AA00B7E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1126331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673</xdr:row>
      <xdr:rowOff>0</xdr:rowOff>
    </xdr:from>
    <xdr:to>
      <xdr:col>16</xdr:col>
      <xdr:colOff>303727</xdr:colOff>
      <xdr:row>697</xdr:row>
      <xdr:rowOff>95470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83B7D25D-9135-4C9D-8755-208FC4F65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117522625"/>
          <a:ext cx="10027165" cy="4286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701</xdr:row>
      <xdr:rowOff>0</xdr:rowOff>
    </xdr:from>
    <xdr:to>
      <xdr:col>16</xdr:col>
      <xdr:colOff>303727</xdr:colOff>
      <xdr:row>725</xdr:row>
      <xdr:rowOff>95470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185A0E5D-A0C3-448A-B041-2C79B4F52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122412125"/>
          <a:ext cx="10027165" cy="42864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zoomScaleNormal="100" workbookViewId="0">
      <pane xSplit="1" ySplit="8" topLeftCell="B27" activePane="bottomRight" state="frozen"/>
      <selection pane="topRight" activeCell="B1" sqref="B1"/>
      <selection pane="bottomLeft" activeCell="A9" sqref="A9"/>
      <selection pane="bottomRight" activeCell="F34" sqref="F34"/>
    </sheetView>
  </sheetViews>
  <sheetFormatPr defaultRowHeight="18" x14ac:dyDescent="0.55000000000000004"/>
  <cols>
    <col min="1" max="1" width="4.83203125" customWidth="1"/>
    <col min="2" max="2" width="12" customWidth="1"/>
    <col min="3" max="3" width="10.58203125" customWidth="1"/>
    <col min="4" max="6" width="8.25" customWidth="1"/>
    <col min="7" max="7" width="9.83203125" customWidth="1"/>
    <col min="10" max="15" width="7.75" customWidth="1"/>
  </cols>
  <sheetData>
    <row r="1" spans="1:18" x14ac:dyDescent="0.55000000000000004">
      <c r="A1" s="1" t="s">
        <v>7</v>
      </c>
      <c r="C1" t="s">
        <v>37</v>
      </c>
    </row>
    <row r="2" spans="1:18" x14ac:dyDescent="0.55000000000000004">
      <c r="A2" s="1" t="s">
        <v>8</v>
      </c>
      <c r="C2" t="s">
        <v>23</v>
      </c>
    </row>
    <row r="3" spans="1:18" x14ac:dyDescent="0.55000000000000004">
      <c r="A3" s="1" t="s">
        <v>10</v>
      </c>
      <c r="C3" s="29">
        <v>100000</v>
      </c>
    </row>
    <row r="4" spans="1:18" x14ac:dyDescent="0.55000000000000004">
      <c r="A4" s="1" t="s">
        <v>11</v>
      </c>
      <c r="C4" s="29" t="s">
        <v>13</v>
      </c>
    </row>
    <row r="5" spans="1:18" ht="18.5" thickBot="1" x14ac:dyDescent="0.6">
      <c r="A5" s="1" t="s">
        <v>12</v>
      </c>
      <c r="C5" s="29" t="s">
        <v>35</v>
      </c>
    </row>
    <row r="6" spans="1:18" ht="18.5" thickBot="1" x14ac:dyDescent="0.6">
      <c r="A6" s="24" t="s">
        <v>0</v>
      </c>
      <c r="B6" s="24" t="s">
        <v>1</v>
      </c>
      <c r="C6" s="24" t="s">
        <v>1</v>
      </c>
      <c r="D6" s="48" t="s">
        <v>26</v>
      </c>
      <c r="E6" s="25"/>
      <c r="F6" s="26"/>
      <c r="G6" s="84" t="s">
        <v>3</v>
      </c>
      <c r="H6" s="85"/>
      <c r="I6" s="91"/>
      <c r="J6" s="84" t="s">
        <v>24</v>
      </c>
      <c r="K6" s="85"/>
      <c r="L6" s="91"/>
      <c r="M6" s="84" t="s">
        <v>25</v>
      </c>
      <c r="N6" s="85"/>
      <c r="O6" s="91"/>
    </row>
    <row r="7" spans="1:18" ht="18.5" thickBot="1" x14ac:dyDescent="0.6">
      <c r="A7" s="27"/>
      <c r="B7" s="27" t="s">
        <v>2</v>
      </c>
      <c r="C7" s="64" t="s">
        <v>30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5" thickBot="1" x14ac:dyDescent="0.6">
      <c r="A8" s="28" t="s">
        <v>9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8" t="s">
        <v>24</v>
      </c>
      <c r="K8" s="89"/>
      <c r="L8" s="90"/>
      <c r="M8" s="88"/>
      <c r="N8" s="89"/>
      <c r="O8" s="90"/>
    </row>
    <row r="9" spans="1:18" x14ac:dyDescent="0.55000000000000004">
      <c r="A9" s="9">
        <v>1</v>
      </c>
      <c r="B9" s="23">
        <v>43763</v>
      </c>
      <c r="C9" s="50">
        <v>1</v>
      </c>
      <c r="D9" s="54">
        <v>-1</v>
      </c>
      <c r="E9" s="55">
        <v>-1</v>
      </c>
      <c r="F9" s="56">
        <v>-1</v>
      </c>
      <c r="G9" s="22">
        <f>IF(D9="","",G8+M9)</f>
        <v>97000</v>
      </c>
      <c r="H9" s="22">
        <f t="shared" ref="H9" si="0">IF(E9="","",H8+N9)</f>
        <v>97000</v>
      </c>
      <c r="I9" s="22">
        <f t="shared" ref="I9" si="1">IF(F9="","",I8+O9)</f>
        <v>97000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-3000</v>
      </c>
      <c r="N9" s="42">
        <f>IF(E9="","",K9*E9)</f>
        <v>-3000</v>
      </c>
      <c r="O9" s="43">
        <f>IF(F9="","",L9*F9)</f>
        <v>-3000</v>
      </c>
      <c r="P9" s="40"/>
      <c r="Q9" s="40"/>
      <c r="R9" s="40"/>
    </row>
    <row r="10" spans="1:18" x14ac:dyDescent="0.55000000000000004">
      <c r="A10" s="9">
        <v>2</v>
      </c>
      <c r="B10" s="5" t="s">
        <v>38</v>
      </c>
      <c r="C10" s="47">
        <v>2</v>
      </c>
      <c r="D10" s="57">
        <v>1.27</v>
      </c>
      <c r="E10" s="58">
        <v>-1</v>
      </c>
      <c r="F10" s="59">
        <v>-1</v>
      </c>
      <c r="G10" s="22">
        <f t="shared" ref="G10:G42" si="2">IF(D10="","",G9+M10)</f>
        <v>100695.7</v>
      </c>
      <c r="H10" s="22">
        <f t="shared" ref="H10:H42" si="3">IF(E10="","",H9+N10)</f>
        <v>94090</v>
      </c>
      <c r="I10" s="22">
        <f t="shared" ref="I10:I42" si="4">IF(F10="","",I9+O10)</f>
        <v>94090</v>
      </c>
      <c r="J10" s="44">
        <f t="shared" ref="J10:J12" si="5">IF(G9="","",G9*0.03)</f>
        <v>2910</v>
      </c>
      <c r="K10" s="45">
        <f t="shared" ref="K10:K12" si="6">IF(H9="","",H9*0.03)</f>
        <v>2910</v>
      </c>
      <c r="L10" s="46">
        <f t="shared" ref="L10:L12" si="7">IF(I9="","",I9*0.03)</f>
        <v>2910</v>
      </c>
      <c r="M10" s="44">
        <f t="shared" ref="M10:M12" si="8">IF(D10="","",J10*D10)</f>
        <v>3695.7000000000003</v>
      </c>
      <c r="N10" s="45">
        <f t="shared" ref="N10:N12" si="9">IF(E10="","",K10*E10)</f>
        <v>-2910</v>
      </c>
      <c r="O10" s="46">
        <f t="shared" ref="O10:O12" si="10">IF(F10="","",L10*F10)</f>
        <v>-2910</v>
      </c>
      <c r="P10" s="40"/>
      <c r="Q10" s="40"/>
      <c r="R10" s="40"/>
    </row>
    <row r="11" spans="1:18" x14ac:dyDescent="0.55000000000000004">
      <c r="A11" s="9">
        <v>3</v>
      </c>
      <c r="B11" s="5">
        <v>43781</v>
      </c>
      <c r="C11" s="47">
        <v>2</v>
      </c>
      <c r="D11" s="57">
        <v>1.27</v>
      </c>
      <c r="E11" s="58">
        <v>1.5</v>
      </c>
      <c r="F11" s="80">
        <v>-1</v>
      </c>
      <c r="G11" s="22">
        <f t="shared" si="2"/>
        <v>104532.20616999999</v>
      </c>
      <c r="H11" s="22">
        <f t="shared" si="3"/>
        <v>98324.05</v>
      </c>
      <c r="I11" s="22">
        <f t="shared" si="4"/>
        <v>91267.3</v>
      </c>
      <c r="J11" s="44">
        <f t="shared" si="5"/>
        <v>3020.8709999999996</v>
      </c>
      <c r="K11" s="45">
        <f t="shared" si="6"/>
        <v>2822.7</v>
      </c>
      <c r="L11" s="46">
        <f t="shared" si="7"/>
        <v>2822.7</v>
      </c>
      <c r="M11" s="44">
        <f t="shared" si="8"/>
        <v>3836.5061699999997</v>
      </c>
      <c r="N11" s="45">
        <f t="shared" si="9"/>
        <v>4234.0499999999993</v>
      </c>
      <c r="O11" s="46">
        <f t="shared" si="10"/>
        <v>-2822.7</v>
      </c>
      <c r="P11" s="40"/>
      <c r="Q11" s="40"/>
      <c r="R11" s="40"/>
    </row>
    <row r="12" spans="1:18" x14ac:dyDescent="0.55000000000000004">
      <c r="A12" s="9">
        <v>4</v>
      </c>
      <c r="B12" s="5">
        <v>43790</v>
      </c>
      <c r="C12" s="47">
        <v>1</v>
      </c>
      <c r="D12" s="57">
        <v>1.27</v>
      </c>
      <c r="E12" s="58">
        <v>1.5</v>
      </c>
      <c r="F12" s="98">
        <v>2</v>
      </c>
      <c r="G12" s="22">
        <f t="shared" si="2"/>
        <v>108514.88322507699</v>
      </c>
      <c r="H12" s="22">
        <f t="shared" si="3"/>
        <v>102748.63225000001</v>
      </c>
      <c r="I12" s="22">
        <f t="shared" si="4"/>
        <v>96743.338000000003</v>
      </c>
      <c r="J12" s="44">
        <f t="shared" si="5"/>
        <v>3135.9661850999996</v>
      </c>
      <c r="K12" s="45">
        <f t="shared" si="6"/>
        <v>2949.7215000000001</v>
      </c>
      <c r="L12" s="46">
        <f t="shared" si="7"/>
        <v>2738.0189999999998</v>
      </c>
      <c r="M12" s="44">
        <f t="shared" si="8"/>
        <v>3982.6770550769997</v>
      </c>
      <c r="N12" s="45">
        <f t="shared" si="9"/>
        <v>4424.5822500000004</v>
      </c>
      <c r="O12" s="46">
        <f t="shared" si="10"/>
        <v>5476.0379999999996</v>
      </c>
      <c r="P12" s="40"/>
      <c r="Q12" s="40"/>
      <c r="R12" s="40"/>
    </row>
    <row r="13" spans="1:18" x14ac:dyDescent="0.55000000000000004">
      <c r="A13" s="9">
        <v>5</v>
      </c>
      <c r="B13" s="5">
        <v>43826</v>
      </c>
      <c r="C13" s="47">
        <v>2</v>
      </c>
      <c r="D13" s="57">
        <v>1.27</v>
      </c>
      <c r="E13" s="58">
        <v>1.5</v>
      </c>
      <c r="F13" s="98">
        <v>2</v>
      </c>
      <c r="G13" s="22">
        <f t="shared" si="2"/>
        <v>112649.30027595242</v>
      </c>
      <c r="H13" s="22">
        <f t="shared" si="3"/>
        <v>107372.32070125001</v>
      </c>
      <c r="I13" s="22">
        <f t="shared" si="4"/>
        <v>102547.93828</v>
      </c>
      <c r="J13" s="44">
        <f t="shared" ref="J13:J58" si="11">IF(G12="","",G12*0.03)</f>
        <v>3255.4464967523095</v>
      </c>
      <c r="K13" s="45">
        <f t="shared" ref="K13:K58" si="12">IF(H12="","",H12*0.03)</f>
        <v>3082.4589675000002</v>
      </c>
      <c r="L13" s="46">
        <f t="shared" ref="L13:L58" si="13">IF(I12="","",I12*0.03)</f>
        <v>2902.3001399999998</v>
      </c>
      <c r="M13" s="44">
        <f t="shared" ref="M13:M58" si="14">IF(D13="","",J13*D13)</f>
        <v>4134.4170508754332</v>
      </c>
      <c r="N13" s="45">
        <f t="shared" ref="N13:N58" si="15">IF(E13="","",K13*E13)</f>
        <v>4623.6884512500001</v>
      </c>
      <c r="O13" s="46">
        <f t="shared" ref="O13:O58" si="16">IF(F13="","",L13*F13)</f>
        <v>5804.6002799999997</v>
      </c>
      <c r="P13" s="40"/>
      <c r="Q13" s="40"/>
      <c r="R13" s="40"/>
    </row>
    <row r="14" spans="1:18" x14ac:dyDescent="0.55000000000000004">
      <c r="A14" s="9">
        <v>6</v>
      </c>
      <c r="B14" s="5">
        <v>43866</v>
      </c>
      <c r="C14" s="47">
        <v>1</v>
      </c>
      <c r="D14" s="57">
        <v>1.27</v>
      </c>
      <c r="E14" s="58">
        <v>1.5</v>
      </c>
      <c r="F14" s="59">
        <v>2</v>
      </c>
      <c r="G14" s="22">
        <f t="shared" si="2"/>
        <v>116941.23861646622</v>
      </c>
      <c r="H14" s="22">
        <f t="shared" si="3"/>
        <v>112204.07513280626</v>
      </c>
      <c r="I14" s="22">
        <f t="shared" si="4"/>
        <v>108700.8145768</v>
      </c>
      <c r="J14" s="44">
        <f t="shared" si="11"/>
        <v>3379.4790082785726</v>
      </c>
      <c r="K14" s="45">
        <f t="shared" si="12"/>
        <v>3221.1696210374998</v>
      </c>
      <c r="L14" s="46">
        <f t="shared" si="13"/>
        <v>3076.4381484</v>
      </c>
      <c r="M14" s="44">
        <f t="shared" si="14"/>
        <v>4291.9383405137869</v>
      </c>
      <c r="N14" s="45">
        <f t="shared" si="15"/>
        <v>4831.75443155625</v>
      </c>
      <c r="O14" s="46">
        <f t="shared" si="16"/>
        <v>6152.8762968000001</v>
      </c>
      <c r="P14" s="40"/>
      <c r="Q14" s="40"/>
      <c r="R14" s="40"/>
    </row>
    <row r="15" spans="1:18" x14ac:dyDescent="0.55000000000000004">
      <c r="A15" s="9">
        <v>7</v>
      </c>
      <c r="B15" s="5">
        <v>43885</v>
      </c>
      <c r="C15" s="47">
        <v>2</v>
      </c>
      <c r="D15" s="57">
        <v>1.27</v>
      </c>
      <c r="E15" s="58">
        <v>1.5</v>
      </c>
      <c r="F15" s="98">
        <v>2</v>
      </c>
      <c r="G15" s="22">
        <f t="shared" si="2"/>
        <v>121396.69980775358</v>
      </c>
      <c r="H15" s="22">
        <f t="shared" si="3"/>
        <v>117253.25851378254</v>
      </c>
      <c r="I15" s="22">
        <f t="shared" si="4"/>
        <v>115222.86345140799</v>
      </c>
      <c r="J15" s="44">
        <f t="shared" si="11"/>
        <v>3508.2371584939865</v>
      </c>
      <c r="K15" s="45">
        <f t="shared" si="12"/>
        <v>3366.1222539841879</v>
      </c>
      <c r="L15" s="46">
        <f t="shared" si="13"/>
        <v>3261.0244373039995</v>
      </c>
      <c r="M15" s="44">
        <f t="shared" si="14"/>
        <v>4455.4611912873634</v>
      </c>
      <c r="N15" s="45">
        <f t="shared" si="15"/>
        <v>5049.183380976282</v>
      </c>
      <c r="O15" s="46">
        <f t="shared" si="16"/>
        <v>6522.0488746079991</v>
      </c>
      <c r="P15" s="40"/>
      <c r="Q15" s="40"/>
      <c r="R15" s="40"/>
    </row>
    <row r="16" spans="1:18" x14ac:dyDescent="0.55000000000000004">
      <c r="A16" s="9">
        <v>8</v>
      </c>
      <c r="B16" s="5">
        <v>43895</v>
      </c>
      <c r="C16" s="47">
        <v>2</v>
      </c>
      <c r="D16" s="57">
        <v>1.27</v>
      </c>
      <c r="E16" s="58">
        <v>1.5</v>
      </c>
      <c r="F16" s="98">
        <v>2</v>
      </c>
      <c r="G16" s="22">
        <f t="shared" si="2"/>
        <v>126021.91407042899</v>
      </c>
      <c r="H16" s="22">
        <f t="shared" si="3"/>
        <v>122529.65514690275</v>
      </c>
      <c r="I16" s="22">
        <f t="shared" si="4"/>
        <v>122136.23525849247</v>
      </c>
      <c r="J16" s="44">
        <f t="shared" si="11"/>
        <v>3641.9009942326074</v>
      </c>
      <c r="K16" s="45">
        <f t="shared" si="12"/>
        <v>3517.5977554134761</v>
      </c>
      <c r="L16" s="46">
        <f t="shared" si="13"/>
        <v>3456.6859035422394</v>
      </c>
      <c r="M16" s="44">
        <f t="shared" si="14"/>
        <v>4625.2142626754112</v>
      </c>
      <c r="N16" s="45">
        <f t="shared" si="15"/>
        <v>5276.3966331202137</v>
      </c>
      <c r="O16" s="46">
        <f t="shared" si="16"/>
        <v>6913.3718070844789</v>
      </c>
      <c r="P16" s="40"/>
      <c r="Q16" s="40"/>
      <c r="R16" s="40"/>
    </row>
    <row r="17" spans="1:18" x14ac:dyDescent="0.55000000000000004">
      <c r="A17" s="9">
        <v>9</v>
      </c>
      <c r="B17" s="5">
        <v>43908</v>
      </c>
      <c r="C17" s="47">
        <v>1</v>
      </c>
      <c r="D17" s="57">
        <v>1.27</v>
      </c>
      <c r="E17" s="58">
        <v>1.5</v>
      </c>
      <c r="F17" s="59">
        <v>2</v>
      </c>
      <c r="G17" s="22">
        <f t="shared" si="2"/>
        <v>130823.34899651233</v>
      </c>
      <c r="H17" s="22">
        <f t="shared" si="3"/>
        <v>128043.48962851337</v>
      </c>
      <c r="I17" s="22">
        <f t="shared" si="4"/>
        <v>129464.40937400202</v>
      </c>
      <c r="J17" s="44">
        <f t="shared" si="11"/>
        <v>3780.6574221128694</v>
      </c>
      <c r="K17" s="45">
        <f t="shared" si="12"/>
        <v>3675.8896544070822</v>
      </c>
      <c r="L17" s="46">
        <f t="shared" si="13"/>
        <v>3664.0870577547739</v>
      </c>
      <c r="M17" s="44">
        <f t="shared" si="14"/>
        <v>4801.4349260833442</v>
      </c>
      <c r="N17" s="45">
        <f t="shared" si="15"/>
        <v>5513.8344816106237</v>
      </c>
      <c r="O17" s="46">
        <f t="shared" si="16"/>
        <v>7328.1741155095478</v>
      </c>
      <c r="P17" s="40"/>
      <c r="Q17" s="40"/>
      <c r="R17" s="40"/>
    </row>
    <row r="18" spans="1:18" x14ac:dyDescent="0.55000000000000004">
      <c r="A18" s="9">
        <v>10</v>
      </c>
      <c r="B18" s="5">
        <v>43929</v>
      </c>
      <c r="C18" s="47">
        <v>2</v>
      </c>
      <c r="D18" s="57">
        <v>1.27</v>
      </c>
      <c r="E18" s="58">
        <v>1.5</v>
      </c>
      <c r="F18" s="59">
        <v>2</v>
      </c>
      <c r="G18" s="22">
        <f t="shared" si="2"/>
        <v>135807.71859327945</v>
      </c>
      <c r="H18" s="22">
        <f t="shared" si="3"/>
        <v>133805.44666179648</v>
      </c>
      <c r="I18" s="22">
        <f t="shared" si="4"/>
        <v>137232.27393644213</v>
      </c>
      <c r="J18" s="44">
        <f t="shared" si="11"/>
        <v>3924.7004698953697</v>
      </c>
      <c r="K18" s="45">
        <f t="shared" si="12"/>
        <v>3841.3046888554009</v>
      </c>
      <c r="L18" s="46">
        <f t="shared" si="13"/>
        <v>3883.9322812200603</v>
      </c>
      <c r="M18" s="44">
        <f t="shared" si="14"/>
        <v>4984.3695967671192</v>
      </c>
      <c r="N18" s="45">
        <f t="shared" si="15"/>
        <v>5761.9570332831008</v>
      </c>
      <c r="O18" s="46">
        <f t="shared" si="16"/>
        <v>7767.8645624401206</v>
      </c>
      <c r="P18" s="40" t="s">
        <v>39</v>
      </c>
      <c r="Q18" s="40"/>
      <c r="R18" s="40"/>
    </row>
    <row r="19" spans="1:18" x14ac:dyDescent="0.55000000000000004">
      <c r="A19" s="9">
        <v>11</v>
      </c>
      <c r="B19" s="5">
        <v>43944</v>
      </c>
      <c r="C19" s="47">
        <v>1</v>
      </c>
      <c r="D19" s="57">
        <v>1.27</v>
      </c>
      <c r="E19" s="58">
        <v>1.5</v>
      </c>
      <c r="F19" s="59">
        <v>2</v>
      </c>
      <c r="G19" s="22">
        <f t="shared" si="2"/>
        <v>140981.9926716834</v>
      </c>
      <c r="H19" s="22">
        <f t="shared" si="3"/>
        <v>139826.69176157733</v>
      </c>
      <c r="I19" s="22">
        <f t="shared" si="4"/>
        <v>145466.21037262864</v>
      </c>
      <c r="J19" s="44">
        <f t="shared" si="11"/>
        <v>4074.2315577983836</v>
      </c>
      <c r="K19" s="45">
        <f t="shared" si="12"/>
        <v>4014.1633998538941</v>
      </c>
      <c r="L19" s="46">
        <f t="shared" si="13"/>
        <v>4116.9682180932641</v>
      </c>
      <c r="M19" s="44">
        <f t="shared" si="14"/>
        <v>5174.274078403947</v>
      </c>
      <c r="N19" s="45">
        <f t="shared" si="15"/>
        <v>6021.245099780841</v>
      </c>
      <c r="O19" s="46">
        <f t="shared" si="16"/>
        <v>8233.9364361865282</v>
      </c>
      <c r="P19" s="40"/>
      <c r="Q19" s="40"/>
      <c r="R19" s="40"/>
    </row>
    <row r="20" spans="1:18" x14ac:dyDescent="0.55000000000000004">
      <c r="A20" s="9">
        <v>12</v>
      </c>
      <c r="B20" s="5">
        <v>43964</v>
      </c>
      <c r="C20" s="47">
        <v>2</v>
      </c>
      <c r="D20" s="57">
        <v>-1</v>
      </c>
      <c r="E20" s="58">
        <v>-1</v>
      </c>
      <c r="F20" s="59">
        <v>-1</v>
      </c>
      <c r="G20" s="22">
        <f t="shared" si="2"/>
        <v>136752.5328915329</v>
      </c>
      <c r="H20" s="22">
        <f t="shared" si="3"/>
        <v>135631.89100873002</v>
      </c>
      <c r="I20" s="22">
        <f t="shared" si="4"/>
        <v>141102.22406144979</v>
      </c>
      <c r="J20" s="44">
        <f t="shared" si="11"/>
        <v>4229.4597801505015</v>
      </c>
      <c r="K20" s="45">
        <f t="shared" si="12"/>
        <v>4194.8007528473199</v>
      </c>
      <c r="L20" s="46">
        <f t="shared" si="13"/>
        <v>4363.9863111788591</v>
      </c>
      <c r="M20" s="44">
        <f t="shared" si="14"/>
        <v>-4229.4597801505015</v>
      </c>
      <c r="N20" s="45">
        <f t="shared" si="15"/>
        <v>-4194.8007528473199</v>
      </c>
      <c r="O20" s="46">
        <f t="shared" si="16"/>
        <v>-4363.9863111788591</v>
      </c>
      <c r="P20" s="40"/>
      <c r="Q20" s="40"/>
      <c r="R20" s="40"/>
    </row>
    <row r="21" spans="1:18" x14ac:dyDescent="0.55000000000000004">
      <c r="A21" s="9">
        <v>13</v>
      </c>
      <c r="B21" s="5">
        <v>44014</v>
      </c>
      <c r="C21" s="47">
        <v>2</v>
      </c>
      <c r="D21" s="57">
        <v>1.27</v>
      </c>
      <c r="E21" s="58">
        <v>1.5</v>
      </c>
      <c r="F21" s="98">
        <v>2</v>
      </c>
      <c r="G21" s="22">
        <f t="shared" si="2"/>
        <v>141962.8043947003</v>
      </c>
      <c r="H21" s="22">
        <f t="shared" si="3"/>
        <v>141735.32610412285</v>
      </c>
      <c r="I21" s="22">
        <f t="shared" si="4"/>
        <v>149568.35750513678</v>
      </c>
      <c r="J21" s="44">
        <f t="shared" si="11"/>
        <v>4102.5759867459865</v>
      </c>
      <c r="K21" s="45">
        <f t="shared" si="12"/>
        <v>4068.9567302619002</v>
      </c>
      <c r="L21" s="46">
        <f t="shared" si="13"/>
        <v>4233.0667218434937</v>
      </c>
      <c r="M21" s="44">
        <f t="shared" si="14"/>
        <v>5210.2715031674034</v>
      </c>
      <c r="N21" s="45">
        <f t="shared" si="15"/>
        <v>6103.4350953928506</v>
      </c>
      <c r="O21" s="46">
        <f t="shared" si="16"/>
        <v>8466.1334436869874</v>
      </c>
      <c r="P21" s="40"/>
      <c r="Q21" s="40"/>
      <c r="R21" s="40"/>
    </row>
    <row r="22" spans="1:18" x14ac:dyDescent="0.55000000000000004">
      <c r="A22" s="9">
        <v>14</v>
      </c>
      <c r="B22" s="5">
        <v>44041</v>
      </c>
      <c r="C22" s="47">
        <v>2</v>
      </c>
      <c r="D22" s="57">
        <v>1.27</v>
      </c>
      <c r="E22" s="58">
        <v>1.5</v>
      </c>
      <c r="F22" s="59">
        <v>-1</v>
      </c>
      <c r="G22" s="22">
        <f t="shared" si="2"/>
        <v>147371.5872421384</v>
      </c>
      <c r="H22" s="22">
        <f t="shared" si="3"/>
        <v>148113.41577880838</v>
      </c>
      <c r="I22" s="22">
        <f t="shared" si="4"/>
        <v>145081.30677998267</v>
      </c>
      <c r="J22" s="44">
        <f t="shared" si="11"/>
        <v>4258.8841318410086</v>
      </c>
      <c r="K22" s="45">
        <f t="shared" si="12"/>
        <v>4252.0597831236855</v>
      </c>
      <c r="L22" s="46">
        <f t="shared" si="13"/>
        <v>4487.050725154103</v>
      </c>
      <c r="M22" s="44">
        <f t="shared" si="14"/>
        <v>5408.7828474380813</v>
      </c>
      <c r="N22" s="45">
        <f t="shared" si="15"/>
        <v>6378.0896746855287</v>
      </c>
      <c r="O22" s="46">
        <f t="shared" si="16"/>
        <v>-4487.050725154103</v>
      </c>
      <c r="P22" s="40"/>
      <c r="Q22" s="40"/>
      <c r="R22" s="40"/>
    </row>
    <row r="23" spans="1:18" x14ac:dyDescent="0.55000000000000004">
      <c r="A23" s="9">
        <v>15</v>
      </c>
      <c r="B23" s="5">
        <v>44060</v>
      </c>
      <c r="C23" s="47">
        <v>2</v>
      </c>
      <c r="D23" s="57">
        <v>1.27</v>
      </c>
      <c r="E23" s="58">
        <v>1.5</v>
      </c>
      <c r="F23" s="80">
        <v>2</v>
      </c>
      <c r="G23" s="22">
        <f t="shared" si="2"/>
        <v>152986.44471606388</v>
      </c>
      <c r="H23" s="22">
        <f t="shared" si="3"/>
        <v>154778.51948885477</v>
      </c>
      <c r="I23" s="22">
        <f t="shared" si="4"/>
        <v>153786.18518678163</v>
      </c>
      <c r="J23" s="44">
        <f t="shared" si="11"/>
        <v>4421.1476172641514</v>
      </c>
      <c r="K23" s="45">
        <f t="shared" si="12"/>
        <v>4443.4024733642509</v>
      </c>
      <c r="L23" s="46">
        <f t="shared" si="13"/>
        <v>4352.43920339948</v>
      </c>
      <c r="M23" s="44">
        <f t="shared" si="14"/>
        <v>5614.8574739254727</v>
      </c>
      <c r="N23" s="45">
        <f t="shared" si="15"/>
        <v>6665.1037100463764</v>
      </c>
      <c r="O23" s="46">
        <f t="shared" si="16"/>
        <v>8704.87840679896</v>
      </c>
      <c r="P23" s="40"/>
      <c r="Q23" s="40"/>
      <c r="R23" s="40"/>
    </row>
    <row r="24" spans="1:18" x14ac:dyDescent="0.55000000000000004">
      <c r="A24" s="9">
        <v>16</v>
      </c>
      <c r="B24" s="5">
        <v>44077</v>
      </c>
      <c r="C24" s="47">
        <v>1</v>
      </c>
      <c r="D24" s="57">
        <v>-1</v>
      </c>
      <c r="E24" s="58">
        <v>-1</v>
      </c>
      <c r="F24" s="59">
        <v>-1</v>
      </c>
      <c r="G24" s="22">
        <f t="shared" si="2"/>
        <v>148396.85137458195</v>
      </c>
      <c r="H24" s="22">
        <f t="shared" si="3"/>
        <v>150135.16390418913</v>
      </c>
      <c r="I24" s="22">
        <f t="shared" si="4"/>
        <v>149172.59963117819</v>
      </c>
      <c r="J24" s="44">
        <f t="shared" si="11"/>
        <v>4589.5933414819165</v>
      </c>
      <c r="K24" s="45">
        <f t="shared" si="12"/>
        <v>4643.3555846656427</v>
      </c>
      <c r="L24" s="46">
        <f t="shared" si="13"/>
        <v>4613.5855556034485</v>
      </c>
      <c r="M24" s="44">
        <f t="shared" si="14"/>
        <v>-4589.5933414819165</v>
      </c>
      <c r="N24" s="45">
        <f t="shared" si="15"/>
        <v>-4643.3555846656427</v>
      </c>
      <c r="O24" s="46">
        <f t="shared" si="16"/>
        <v>-4613.5855556034485</v>
      </c>
      <c r="P24" s="40" t="s">
        <v>40</v>
      </c>
      <c r="Q24" s="40"/>
      <c r="R24" s="40"/>
    </row>
    <row r="25" spans="1:18" x14ac:dyDescent="0.55000000000000004">
      <c r="A25" s="9">
        <v>17</v>
      </c>
      <c r="B25" s="5">
        <v>44085</v>
      </c>
      <c r="C25" s="47">
        <v>2</v>
      </c>
      <c r="D25" s="57">
        <v>1.27</v>
      </c>
      <c r="E25" s="58">
        <v>-1</v>
      </c>
      <c r="F25" s="59">
        <v>-1</v>
      </c>
      <c r="G25" s="22">
        <f t="shared" si="2"/>
        <v>154050.77141195352</v>
      </c>
      <c r="H25" s="22">
        <f t="shared" si="3"/>
        <v>145631.10898706346</v>
      </c>
      <c r="I25" s="22">
        <f t="shared" si="4"/>
        <v>144697.42164224284</v>
      </c>
      <c r="J25" s="44">
        <f t="shared" si="11"/>
        <v>4451.9055412374582</v>
      </c>
      <c r="K25" s="45">
        <f t="shared" si="12"/>
        <v>4504.0549171256735</v>
      </c>
      <c r="L25" s="46">
        <f t="shared" si="13"/>
        <v>4475.1779889353456</v>
      </c>
      <c r="M25" s="44">
        <f t="shared" si="14"/>
        <v>5653.9200373715721</v>
      </c>
      <c r="N25" s="45">
        <f t="shared" si="15"/>
        <v>-4504.0549171256735</v>
      </c>
      <c r="O25" s="46">
        <f t="shared" si="16"/>
        <v>-4475.1779889353456</v>
      </c>
      <c r="P25" s="40"/>
      <c r="Q25" s="40"/>
      <c r="R25" s="40"/>
    </row>
    <row r="26" spans="1:18" x14ac:dyDescent="0.55000000000000004">
      <c r="A26" s="9">
        <v>18</v>
      </c>
      <c r="B26" s="5">
        <v>44105</v>
      </c>
      <c r="C26" s="47">
        <v>2</v>
      </c>
      <c r="D26" s="57">
        <v>-1</v>
      </c>
      <c r="E26" s="58">
        <v>-1</v>
      </c>
      <c r="F26" s="59">
        <v>-1</v>
      </c>
      <c r="G26" s="22">
        <f t="shared" si="2"/>
        <v>149429.24826959491</v>
      </c>
      <c r="H26" s="22">
        <f t="shared" si="3"/>
        <v>141262.17571745155</v>
      </c>
      <c r="I26" s="22">
        <f t="shared" si="4"/>
        <v>140356.49899297557</v>
      </c>
      <c r="J26" s="44">
        <f t="shared" si="11"/>
        <v>4621.5231423586056</v>
      </c>
      <c r="K26" s="45">
        <f t="shared" si="12"/>
        <v>4368.9332696119036</v>
      </c>
      <c r="L26" s="46">
        <f t="shared" si="13"/>
        <v>4340.9226492672851</v>
      </c>
      <c r="M26" s="44">
        <f t="shared" si="14"/>
        <v>-4621.5231423586056</v>
      </c>
      <c r="N26" s="45">
        <f t="shared" si="15"/>
        <v>-4368.9332696119036</v>
      </c>
      <c r="O26" s="46">
        <f t="shared" si="16"/>
        <v>-4340.9226492672851</v>
      </c>
      <c r="P26" s="40" t="s">
        <v>41</v>
      </c>
      <c r="Q26" s="40"/>
      <c r="R26" s="40"/>
    </row>
    <row r="27" spans="1:18" x14ac:dyDescent="0.55000000000000004">
      <c r="A27" s="9">
        <v>19</v>
      </c>
      <c r="B27" s="5">
        <v>44133</v>
      </c>
      <c r="C27" s="47">
        <v>1</v>
      </c>
      <c r="D27" s="57">
        <v>1.27</v>
      </c>
      <c r="E27" s="58">
        <v>1.5</v>
      </c>
      <c r="F27" s="59">
        <v>2</v>
      </c>
      <c r="G27" s="22">
        <f t="shared" si="2"/>
        <v>155122.50262866649</v>
      </c>
      <c r="H27" s="22">
        <f t="shared" si="3"/>
        <v>147618.97362473689</v>
      </c>
      <c r="I27" s="22">
        <f t="shared" si="4"/>
        <v>148777.88893255411</v>
      </c>
      <c r="J27" s="44">
        <f t="shared" si="11"/>
        <v>4482.8774480878474</v>
      </c>
      <c r="K27" s="45">
        <f t="shared" si="12"/>
        <v>4237.8652715235467</v>
      </c>
      <c r="L27" s="46">
        <f t="shared" si="13"/>
        <v>4210.6949697892669</v>
      </c>
      <c r="M27" s="44">
        <f t="shared" si="14"/>
        <v>5693.2543590715659</v>
      </c>
      <c r="N27" s="45">
        <f t="shared" si="15"/>
        <v>6356.7979072853195</v>
      </c>
      <c r="O27" s="46">
        <f t="shared" si="16"/>
        <v>8421.3899395785338</v>
      </c>
      <c r="P27" s="40"/>
      <c r="Q27" s="40"/>
      <c r="R27" s="40"/>
    </row>
    <row r="28" spans="1:18" x14ac:dyDescent="0.55000000000000004">
      <c r="A28" s="9">
        <v>20</v>
      </c>
      <c r="B28" s="5">
        <v>44140</v>
      </c>
      <c r="C28" s="47">
        <v>2</v>
      </c>
      <c r="D28" s="57">
        <v>1.27</v>
      </c>
      <c r="E28" s="58">
        <v>1.5</v>
      </c>
      <c r="F28" s="59">
        <v>-1</v>
      </c>
      <c r="G28" s="22">
        <f t="shared" si="2"/>
        <v>161032.66997881868</v>
      </c>
      <c r="H28" s="22">
        <f t="shared" si="3"/>
        <v>154261.82743785004</v>
      </c>
      <c r="I28" s="22">
        <f t="shared" si="4"/>
        <v>144314.55226457748</v>
      </c>
      <c r="J28" s="44">
        <f t="shared" si="11"/>
        <v>4653.6750788599948</v>
      </c>
      <c r="K28" s="45">
        <f t="shared" si="12"/>
        <v>4428.5692087421066</v>
      </c>
      <c r="L28" s="46">
        <f t="shared" si="13"/>
        <v>4463.3366679766232</v>
      </c>
      <c r="M28" s="44">
        <f t="shared" si="14"/>
        <v>5910.1673501521936</v>
      </c>
      <c r="N28" s="45">
        <f t="shared" si="15"/>
        <v>6642.85381311316</v>
      </c>
      <c r="O28" s="46">
        <f t="shared" si="16"/>
        <v>-4463.3366679766232</v>
      </c>
      <c r="P28" s="40" t="s">
        <v>42</v>
      </c>
      <c r="Q28" s="40"/>
      <c r="R28" s="40"/>
    </row>
    <row r="29" spans="1:18" x14ac:dyDescent="0.55000000000000004">
      <c r="A29" s="9">
        <v>21</v>
      </c>
      <c r="B29" s="5">
        <v>44162</v>
      </c>
      <c r="C29" s="47">
        <v>2</v>
      </c>
      <c r="D29" s="57">
        <v>-1</v>
      </c>
      <c r="E29" s="58">
        <v>-1</v>
      </c>
      <c r="F29" s="80">
        <v>-1</v>
      </c>
      <c r="G29" s="22">
        <f t="shared" si="2"/>
        <v>156201.68987945412</v>
      </c>
      <c r="H29" s="22">
        <f t="shared" si="3"/>
        <v>149633.97261471453</v>
      </c>
      <c r="I29" s="22">
        <f t="shared" si="4"/>
        <v>139985.11569664016</v>
      </c>
      <c r="J29" s="44">
        <f t="shared" si="11"/>
        <v>4830.9800993645604</v>
      </c>
      <c r="K29" s="45">
        <f t="shared" si="12"/>
        <v>4627.8548231355007</v>
      </c>
      <c r="L29" s="46">
        <f t="shared" si="13"/>
        <v>4329.4365679373241</v>
      </c>
      <c r="M29" s="44">
        <f t="shared" si="14"/>
        <v>-4830.9800993645604</v>
      </c>
      <c r="N29" s="45">
        <f t="shared" si="15"/>
        <v>-4627.8548231355007</v>
      </c>
      <c r="O29" s="46">
        <f t="shared" si="16"/>
        <v>-4329.4365679373241</v>
      </c>
      <c r="P29" s="40"/>
      <c r="Q29" s="40"/>
      <c r="R29" s="40"/>
    </row>
    <row r="30" spans="1:18" x14ac:dyDescent="0.55000000000000004">
      <c r="A30" s="9">
        <v>22</v>
      </c>
      <c r="B30" s="5">
        <v>44204</v>
      </c>
      <c r="C30" s="47">
        <v>1</v>
      </c>
      <c r="D30" s="57">
        <v>1.27</v>
      </c>
      <c r="E30" s="58">
        <v>1.5</v>
      </c>
      <c r="F30" s="80">
        <v>2</v>
      </c>
      <c r="G30" s="22">
        <f t="shared" si="2"/>
        <v>162152.97426386131</v>
      </c>
      <c r="H30" s="22">
        <f t="shared" si="3"/>
        <v>156367.50138237668</v>
      </c>
      <c r="I30" s="22">
        <f t="shared" si="4"/>
        <v>148384.22263843857</v>
      </c>
      <c r="J30" s="44">
        <f t="shared" si="11"/>
        <v>4686.0506963836233</v>
      </c>
      <c r="K30" s="45">
        <f t="shared" si="12"/>
        <v>4489.0191784414355</v>
      </c>
      <c r="L30" s="46">
        <f t="shared" si="13"/>
        <v>4199.5534708992045</v>
      </c>
      <c r="M30" s="44">
        <f t="shared" si="14"/>
        <v>5951.2843844072013</v>
      </c>
      <c r="N30" s="45">
        <f t="shared" si="15"/>
        <v>6733.5287676621538</v>
      </c>
      <c r="O30" s="46">
        <f t="shared" si="16"/>
        <v>8399.106941798409</v>
      </c>
      <c r="P30" s="40"/>
      <c r="Q30" s="40"/>
      <c r="R30" s="40"/>
    </row>
    <row r="31" spans="1:18" x14ac:dyDescent="0.55000000000000004">
      <c r="A31" s="9">
        <v>23</v>
      </c>
      <c r="B31" s="5">
        <v>44229</v>
      </c>
      <c r="C31" s="47">
        <v>1</v>
      </c>
      <c r="D31" s="57">
        <v>1.27</v>
      </c>
      <c r="E31" s="99">
        <v>1.5</v>
      </c>
      <c r="F31" s="59">
        <v>-1</v>
      </c>
      <c r="G31" s="22">
        <f t="shared" si="2"/>
        <v>168331.00258331443</v>
      </c>
      <c r="H31" s="22">
        <f t="shared" si="3"/>
        <v>163404.03894458362</v>
      </c>
      <c r="I31" s="22">
        <f t="shared" si="4"/>
        <v>143932.69595928543</v>
      </c>
      <c r="J31" s="44">
        <f t="shared" si="11"/>
        <v>4864.5892279158388</v>
      </c>
      <c r="K31" s="45">
        <f t="shared" si="12"/>
        <v>4691.0250414713</v>
      </c>
      <c r="L31" s="46">
        <f t="shared" si="13"/>
        <v>4451.5266791531567</v>
      </c>
      <c r="M31" s="44">
        <f t="shared" si="14"/>
        <v>6178.0283194531157</v>
      </c>
      <c r="N31" s="45">
        <f t="shared" si="15"/>
        <v>7036.5375622069496</v>
      </c>
      <c r="O31" s="46">
        <f t="shared" si="16"/>
        <v>-4451.5266791531567</v>
      </c>
      <c r="P31" s="40"/>
      <c r="Q31" s="40"/>
      <c r="R31" s="40"/>
    </row>
    <row r="32" spans="1:18" x14ac:dyDescent="0.55000000000000004">
      <c r="A32" s="9">
        <v>24</v>
      </c>
      <c r="B32" s="5">
        <v>44263</v>
      </c>
      <c r="C32" s="47">
        <v>1</v>
      </c>
      <c r="D32" s="57">
        <v>-1</v>
      </c>
      <c r="E32" s="58">
        <v>-1</v>
      </c>
      <c r="F32" s="59">
        <v>-1</v>
      </c>
      <c r="G32" s="22">
        <f t="shared" si="2"/>
        <v>163281.07250581501</v>
      </c>
      <c r="H32" s="22">
        <f t="shared" si="3"/>
        <v>158501.91777624612</v>
      </c>
      <c r="I32" s="22">
        <f t="shared" si="4"/>
        <v>139614.71508050687</v>
      </c>
      <c r="J32" s="44">
        <f t="shared" si="11"/>
        <v>5049.9300774994326</v>
      </c>
      <c r="K32" s="45">
        <f t="shared" si="12"/>
        <v>4902.1211683375086</v>
      </c>
      <c r="L32" s="46">
        <f t="shared" si="13"/>
        <v>4317.9808787785623</v>
      </c>
      <c r="M32" s="44">
        <f t="shared" si="14"/>
        <v>-5049.9300774994326</v>
      </c>
      <c r="N32" s="45">
        <f t="shared" si="15"/>
        <v>-4902.1211683375086</v>
      </c>
      <c r="O32" s="46">
        <f t="shared" si="16"/>
        <v>-4317.9808787785623</v>
      </c>
      <c r="P32" s="40" t="s">
        <v>43</v>
      </c>
      <c r="Q32" s="40"/>
      <c r="R32" s="40"/>
    </row>
    <row r="33" spans="1:18" x14ac:dyDescent="0.55000000000000004">
      <c r="A33" s="9">
        <v>25</v>
      </c>
      <c r="B33" s="5">
        <v>44280</v>
      </c>
      <c r="C33" s="47">
        <v>1</v>
      </c>
      <c r="D33" s="57">
        <v>1.27</v>
      </c>
      <c r="E33" s="58">
        <v>1.5</v>
      </c>
      <c r="F33" s="59">
        <v>2</v>
      </c>
      <c r="G33" s="22">
        <f t="shared" si="2"/>
        <v>169502.08136828657</v>
      </c>
      <c r="H33" s="22">
        <f t="shared" si="3"/>
        <v>165634.5040761772</v>
      </c>
      <c r="I33" s="22">
        <f t="shared" si="4"/>
        <v>147991.59798533728</v>
      </c>
      <c r="J33" s="44">
        <f t="shared" si="11"/>
        <v>4898.4321751744501</v>
      </c>
      <c r="K33" s="45">
        <f t="shared" si="12"/>
        <v>4755.0575332873832</v>
      </c>
      <c r="L33" s="46">
        <f t="shared" si="13"/>
        <v>4188.4414524152062</v>
      </c>
      <c r="M33" s="44">
        <f t="shared" si="14"/>
        <v>6221.0088624715518</v>
      </c>
      <c r="N33" s="45">
        <f t="shared" si="15"/>
        <v>7132.5862999310748</v>
      </c>
      <c r="O33" s="46">
        <f t="shared" si="16"/>
        <v>8376.8829048304124</v>
      </c>
      <c r="P33" s="40"/>
      <c r="Q33" s="40"/>
      <c r="R33" s="40"/>
    </row>
    <row r="34" spans="1:18" x14ac:dyDescent="0.55000000000000004">
      <c r="A34" s="9">
        <v>26</v>
      </c>
      <c r="B34" s="5">
        <v>44292</v>
      </c>
      <c r="C34" s="47">
        <v>2</v>
      </c>
      <c r="D34" s="57">
        <v>1.27</v>
      </c>
      <c r="E34" s="58">
        <v>1.5</v>
      </c>
      <c r="F34" s="98">
        <v>2</v>
      </c>
      <c r="G34" s="22">
        <f t="shared" si="2"/>
        <v>175960.11066841829</v>
      </c>
      <c r="H34" s="22">
        <f t="shared" si="3"/>
        <v>173088.05675960518</v>
      </c>
      <c r="I34" s="22">
        <f t="shared" si="4"/>
        <v>156871.09386445751</v>
      </c>
      <c r="J34" s="44">
        <f t="shared" si="11"/>
        <v>5085.0624410485971</v>
      </c>
      <c r="K34" s="45">
        <f t="shared" si="12"/>
        <v>4969.035122285316</v>
      </c>
      <c r="L34" s="46">
        <f t="shared" si="13"/>
        <v>4439.7479395601185</v>
      </c>
      <c r="M34" s="44">
        <f t="shared" si="14"/>
        <v>6458.0293001317186</v>
      </c>
      <c r="N34" s="45">
        <f t="shared" si="15"/>
        <v>7453.5526834279735</v>
      </c>
      <c r="O34" s="46">
        <f t="shared" si="16"/>
        <v>8879.4958791202371</v>
      </c>
      <c r="P34" s="40"/>
      <c r="Q34" s="40"/>
      <c r="R34" s="40"/>
    </row>
    <row r="35" spans="1:18" x14ac:dyDescent="0.55000000000000004">
      <c r="A35" s="9">
        <v>27</v>
      </c>
      <c r="B35" s="5"/>
      <c r="C35" s="47"/>
      <c r="D35" s="57"/>
      <c r="E35" s="58"/>
      <c r="F35" s="80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4">
        <f t="shared" si="11"/>
        <v>5278.8033200525488</v>
      </c>
      <c r="K35" s="45">
        <f t="shared" si="12"/>
        <v>5192.6417027881553</v>
      </c>
      <c r="L35" s="46">
        <f t="shared" si="13"/>
        <v>4706.1328159337254</v>
      </c>
      <c r="M35" s="44" t="str">
        <f t="shared" si="14"/>
        <v/>
      </c>
      <c r="N35" s="45" t="str">
        <f t="shared" si="15"/>
        <v/>
      </c>
      <c r="O35" s="46" t="str">
        <f t="shared" si="16"/>
        <v/>
      </c>
      <c r="P35" s="40"/>
      <c r="Q35" s="40"/>
      <c r="R35" s="40"/>
    </row>
    <row r="36" spans="1:18" x14ac:dyDescent="0.55000000000000004">
      <c r="A36" s="9">
        <v>28</v>
      </c>
      <c r="B36" s="5"/>
      <c r="C36" s="47"/>
      <c r="D36" s="57"/>
      <c r="E36" s="58"/>
      <c r="F36" s="59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4" t="str">
        <f t="shared" si="11"/>
        <v/>
      </c>
      <c r="K36" s="45" t="str">
        <f t="shared" si="12"/>
        <v/>
      </c>
      <c r="L36" s="46" t="str">
        <f t="shared" si="13"/>
        <v/>
      </c>
      <c r="M36" s="44" t="str">
        <f t="shared" si="14"/>
        <v/>
      </c>
      <c r="N36" s="45" t="str">
        <f t="shared" si="15"/>
        <v/>
      </c>
      <c r="O36" s="46" t="str">
        <f t="shared" si="16"/>
        <v/>
      </c>
      <c r="P36" s="40"/>
      <c r="Q36" s="40"/>
      <c r="R36" s="40"/>
    </row>
    <row r="37" spans="1:18" x14ac:dyDescent="0.55000000000000004">
      <c r="A37" s="9">
        <v>29</v>
      </c>
      <c r="B37" s="5"/>
      <c r="C37" s="47"/>
      <c r="D37" s="57"/>
      <c r="E37" s="58"/>
      <c r="F37" s="59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4" t="str">
        <f t="shared" si="11"/>
        <v/>
      </c>
      <c r="K37" s="45" t="str">
        <f t="shared" si="12"/>
        <v/>
      </c>
      <c r="L37" s="46" t="str">
        <f t="shared" si="13"/>
        <v/>
      </c>
      <c r="M37" s="44" t="str">
        <f t="shared" si="14"/>
        <v/>
      </c>
      <c r="N37" s="45" t="str">
        <f t="shared" si="15"/>
        <v/>
      </c>
      <c r="O37" s="46" t="str">
        <f t="shared" si="16"/>
        <v/>
      </c>
      <c r="P37" s="40"/>
      <c r="Q37" s="40"/>
      <c r="R37" s="40"/>
    </row>
    <row r="38" spans="1:18" x14ac:dyDescent="0.55000000000000004">
      <c r="A38" s="9">
        <v>30</v>
      </c>
      <c r="B38" s="5"/>
      <c r="C38" s="47"/>
      <c r="D38" s="57"/>
      <c r="E38" s="58"/>
      <c r="F38" s="59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4" t="str">
        <f t="shared" si="11"/>
        <v/>
      </c>
      <c r="K38" s="45" t="str">
        <f t="shared" si="12"/>
        <v/>
      </c>
      <c r="L38" s="46" t="str">
        <f t="shared" si="13"/>
        <v/>
      </c>
      <c r="M38" s="44" t="str">
        <f t="shared" si="14"/>
        <v/>
      </c>
      <c r="N38" s="45" t="str">
        <f t="shared" si="15"/>
        <v/>
      </c>
      <c r="O38" s="46" t="str">
        <f t="shared" si="16"/>
        <v/>
      </c>
      <c r="P38" s="40"/>
      <c r="Q38" s="40"/>
      <c r="R38" s="40"/>
    </row>
    <row r="39" spans="1:18" x14ac:dyDescent="0.55000000000000004">
      <c r="A39" s="9">
        <v>31</v>
      </c>
      <c r="B39" s="5"/>
      <c r="C39" s="47"/>
      <c r="D39" s="57"/>
      <c r="E39" s="60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 t="str">
        <f t="shared" si="11"/>
        <v/>
      </c>
      <c r="K39" s="45" t="str">
        <f t="shared" si="12"/>
        <v/>
      </c>
      <c r="L39" s="46" t="str">
        <f t="shared" si="13"/>
        <v/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 x14ac:dyDescent="0.55000000000000004">
      <c r="A40" s="9">
        <v>32</v>
      </c>
      <c r="B40" s="5"/>
      <c r="C40" s="47"/>
      <c r="D40" s="57"/>
      <c r="E40" s="60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 x14ac:dyDescent="0.55000000000000004">
      <c r="A41" s="9">
        <v>33</v>
      </c>
      <c r="B41" s="5"/>
      <c r="C41" s="47"/>
      <c r="D41" s="57"/>
      <c r="E41" s="60"/>
      <c r="F41" s="80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 x14ac:dyDescent="0.55000000000000004">
      <c r="A42" s="9">
        <v>34</v>
      </c>
      <c r="B42" s="5"/>
      <c r="C42" s="47"/>
      <c r="D42" s="57"/>
      <c r="E42" s="60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 x14ac:dyDescent="0.55000000000000004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 x14ac:dyDescent="0.55000000000000004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 x14ac:dyDescent="0.55000000000000004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 x14ac:dyDescent="0.55000000000000004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 x14ac:dyDescent="0.55000000000000004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 x14ac:dyDescent="0.55000000000000004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 x14ac:dyDescent="0.55000000000000004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 x14ac:dyDescent="0.55000000000000004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 x14ac:dyDescent="0.55000000000000004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 x14ac:dyDescent="0.55000000000000004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 x14ac:dyDescent="0.55000000000000004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 x14ac:dyDescent="0.55000000000000004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 x14ac:dyDescent="0.55000000000000004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 x14ac:dyDescent="0.55000000000000004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 x14ac:dyDescent="0.55000000000000004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8.5" thickBot="1" x14ac:dyDescent="0.6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8.5" thickBot="1" x14ac:dyDescent="0.6">
      <c r="A59" s="9"/>
      <c r="B59" s="92" t="s">
        <v>5</v>
      </c>
      <c r="C59" s="93"/>
      <c r="D59" s="7">
        <f>COUNTIF(D9:D58,1.27)</f>
        <v>20</v>
      </c>
      <c r="E59" s="7">
        <f>COUNTIF(E9:E58,1.5)</f>
        <v>18</v>
      </c>
      <c r="F59" s="8">
        <f>COUNTIF(F9:F58,2)</f>
        <v>14</v>
      </c>
      <c r="G59" s="70">
        <f>M59+G8</f>
        <v>175960.11066841826</v>
      </c>
      <c r="H59" s="71">
        <f>N59+H8</f>
        <v>173088.05675960516</v>
      </c>
      <c r="I59" s="72">
        <f>O59+I8</f>
        <v>156871.09386445751</v>
      </c>
      <c r="J59" s="67" t="s">
        <v>32</v>
      </c>
      <c r="K59" s="68">
        <f>B58-B9</f>
        <v>-43763</v>
      </c>
      <c r="L59" s="69" t="s">
        <v>33</v>
      </c>
      <c r="M59" s="81">
        <f>SUM(M9:M58)</f>
        <v>75960.11066841826</v>
      </c>
      <c r="N59" s="82">
        <f>SUM(N9:N58)</f>
        <v>73088.056759605155</v>
      </c>
      <c r="O59" s="83">
        <f>SUM(O9:O58)</f>
        <v>56871.0938644575</v>
      </c>
    </row>
    <row r="60" spans="1:15" ht="18.5" thickBot="1" x14ac:dyDescent="0.6">
      <c r="A60" s="9"/>
      <c r="B60" s="86" t="s">
        <v>6</v>
      </c>
      <c r="C60" s="87"/>
      <c r="D60" s="7">
        <f>COUNTIF(D9:D58,-1)</f>
        <v>6</v>
      </c>
      <c r="E60" s="7">
        <f>COUNTIF(E9:E58,-1)</f>
        <v>8</v>
      </c>
      <c r="F60" s="8">
        <f>COUNTIF(F9:F58,-1)</f>
        <v>12</v>
      </c>
      <c r="G60" s="84" t="s">
        <v>31</v>
      </c>
      <c r="H60" s="85"/>
      <c r="I60" s="91"/>
      <c r="J60" s="84" t="s">
        <v>34</v>
      </c>
      <c r="K60" s="85"/>
      <c r="L60" s="91"/>
      <c r="M60" s="9"/>
      <c r="N60" s="3"/>
      <c r="O60" s="4"/>
    </row>
    <row r="61" spans="1:15" ht="18.5" thickBot="1" x14ac:dyDescent="0.6">
      <c r="A61" s="9"/>
      <c r="B61" s="86" t="s">
        <v>36</v>
      </c>
      <c r="C61" s="87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1.7596011066841826</v>
      </c>
      <c r="H61" s="77">
        <f t="shared" ref="H61" si="21">H59/H8</f>
        <v>1.7308805675960515</v>
      </c>
      <c r="I61" s="78">
        <f>I59/I8</f>
        <v>1.568710938644575</v>
      </c>
      <c r="J61" s="65">
        <f>(G61-100%)*30/K59</f>
        <v>-5.2071460367263383E-4</v>
      </c>
      <c r="K61" s="65">
        <f>(H61-100%)*30/K59</f>
        <v>-5.0102636994450896E-4</v>
      </c>
      <c r="L61" s="66">
        <f>(I61-100%)*30/K59</f>
        <v>-3.8985737173724951E-4</v>
      </c>
      <c r="M61" s="10"/>
      <c r="N61" s="2"/>
      <c r="O61" s="11"/>
    </row>
    <row r="62" spans="1:15" ht="18.5" thickBot="1" x14ac:dyDescent="0.6">
      <c r="A62" s="3"/>
      <c r="B62" s="84" t="s">
        <v>4</v>
      </c>
      <c r="C62" s="85"/>
      <c r="D62" s="79">
        <f t="shared" ref="D62:E62" si="22">D59/(D59+D60+D61)</f>
        <v>0.76923076923076927</v>
      </c>
      <c r="E62" s="74">
        <f t="shared" si="22"/>
        <v>0.69230769230769229</v>
      </c>
      <c r="F62" s="75">
        <f>F59/(F59+F60+F61)</f>
        <v>0.53846153846153844</v>
      </c>
    </row>
    <row r="64" spans="1:15" x14ac:dyDescent="0.55000000000000004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1:A701"/>
  <sheetViews>
    <sheetView topLeftCell="A673" zoomScale="80" zoomScaleNormal="80" workbookViewId="0">
      <selection activeCell="A702" sqref="A702"/>
    </sheetView>
  </sheetViews>
  <sheetFormatPr defaultColWidth="8.08203125" defaultRowHeight="14" x14ac:dyDescent="0.55000000000000004"/>
  <cols>
    <col min="1" max="1" width="6.58203125" style="53" customWidth="1"/>
    <col min="2" max="2" width="7.25" style="52" customWidth="1"/>
    <col min="3" max="256" width="8.08203125" style="52"/>
    <col min="257" max="257" width="6.58203125" style="52" customWidth="1"/>
    <col min="258" max="258" width="7.25" style="52" customWidth="1"/>
    <col min="259" max="512" width="8.08203125" style="52"/>
    <col min="513" max="513" width="6.58203125" style="52" customWidth="1"/>
    <col min="514" max="514" width="7.25" style="52" customWidth="1"/>
    <col min="515" max="768" width="8.08203125" style="52"/>
    <col min="769" max="769" width="6.58203125" style="52" customWidth="1"/>
    <col min="770" max="770" width="7.25" style="52" customWidth="1"/>
    <col min="771" max="1024" width="8.08203125" style="52"/>
    <col min="1025" max="1025" width="6.58203125" style="52" customWidth="1"/>
    <col min="1026" max="1026" width="7.25" style="52" customWidth="1"/>
    <col min="1027" max="1280" width="8.08203125" style="52"/>
    <col min="1281" max="1281" width="6.58203125" style="52" customWidth="1"/>
    <col min="1282" max="1282" width="7.25" style="52" customWidth="1"/>
    <col min="1283" max="1536" width="8.08203125" style="52"/>
    <col min="1537" max="1537" width="6.58203125" style="52" customWidth="1"/>
    <col min="1538" max="1538" width="7.25" style="52" customWidth="1"/>
    <col min="1539" max="1792" width="8.08203125" style="52"/>
    <col min="1793" max="1793" width="6.58203125" style="52" customWidth="1"/>
    <col min="1794" max="1794" width="7.25" style="52" customWidth="1"/>
    <col min="1795" max="2048" width="8.08203125" style="52"/>
    <col min="2049" max="2049" width="6.58203125" style="52" customWidth="1"/>
    <col min="2050" max="2050" width="7.25" style="52" customWidth="1"/>
    <col min="2051" max="2304" width="8.08203125" style="52"/>
    <col min="2305" max="2305" width="6.58203125" style="52" customWidth="1"/>
    <col min="2306" max="2306" width="7.25" style="52" customWidth="1"/>
    <col min="2307" max="2560" width="8.08203125" style="52"/>
    <col min="2561" max="2561" width="6.58203125" style="52" customWidth="1"/>
    <col min="2562" max="2562" width="7.25" style="52" customWidth="1"/>
    <col min="2563" max="2816" width="8.08203125" style="52"/>
    <col min="2817" max="2817" width="6.58203125" style="52" customWidth="1"/>
    <col min="2818" max="2818" width="7.25" style="52" customWidth="1"/>
    <col min="2819" max="3072" width="8.08203125" style="52"/>
    <col min="3073" max="3073" width="6.58203125" style="52" customWidth="1"/>
    <col min="3074" max="3074" width="7.25" style="52" customWidth="1"/>
    <col min="3075" max="3328" width="8.08203125" style="52"/>
    <col min="3329" max="3329" width="6.58203125" style="52" customWidth="1"/>
    <col min="3330" max="3330" width="7.25" style="52" customWidth="1"/>
    <col min="3331" max="3584" width="8.08203125" style="52"/>
    <col min="3585" max="3585" width="6.58203125" style="52" customWidth="1"/>
    <col min="3586" max="3586" width="7.25" style="52" customWidth="1"/>
    <col min="3587" max="3840" width="8.08203125" style="52"/>
    <col min="3841" max="3841" width="6.58203125" style="52" customWidth="1"/>
    <col min="3842" max="3842" width="7.25" style="52" customWidth="1"/>
    <col min="3843" max="4096" width="8.08203125" style="52"/>
    <col min="4097" max="4097" width="6.58203125" style="52" customWidth="1"/>
    <col min="4098" max="4098" width="7.25" style="52" customWidth="1"/>
    <col min="4099" max="4352" width="8.08203125" style="52"/>
    <col min="4353" max="4353" width="6.58203125" style="52" customWidth="1"/>
    <col min="4354" max="4354" width="7.25" style="52" customWidth="1"/>
    <col min="4355" max="4608" width="8.08203125" style="52"/>
    <col min="4609" max="4609" width="6.58203125" style="52" customWidth="1"/>
    <col min="4610" max="4610" width="7.25" style="52" customWidth="1"/>
    <col min="4611" max="4864" width="8.08203125" style="52"/>
    <col min="4865" max="4865" width="6.58203125" style="52" customWidth="1"/>
    <col min="4866" max="4866" width="7.25" style="52" customWidth="1"/>
    <col min="4867" max="5120" width="8.08203125" style="52"/>
    <col min="5121" max="5121" width="6.58203125" style="52" customWidth="1"/>
    <col min="5122" max="5122" width="7.25" style="52" customWidth="1"/>
    <col min="5123" max="5376" width="8.08203125" style="52"/>
    <col min="5377" max="5377" width="6.58203125" style="52" customWidth="1"/>
    <col min="5378" max="5378" width="7.25" style="52" customWidth="1"/>
    <col min="5379" max="5632" width="8.08203125" style="52"/>
    <col min="5633" max="5633" width="6.58203125" style="52" customWidth="1"/>
    <col min="5634" max="5634" width="7.25" style="52" customWidth="1"/>
    <col min="5635" max="5888" width="8.08203125" style="52"/>
    <col min="5889" max="5889" width="6.58203125" style="52" customWidth="1"/>
    <col min="5890" max="5890" width="7.25" style="52" customWidth="1"/>
    <col min="5891" max="6144" width="8.08203125" style="52"/>
    <col min="6145" max="6145" width="6.58203125" style="52" customWidth="1"/>
    <col min="6146" max="6146" width="7.25" style="52" customWidth="1"/>
    <col min="6147" max="6400" width="8.08203125" style="52"/>
    <col min="6401" max="6401" width="6.58203125" style="52" customWidth="1"/>
    <col min="6402" max="6402" width="7.25" style="52" customWidth="1"/>
    <col min="6403" max="6656" width="8.08203125" style="52"/>
    <col min="6657" max="6657" width="6.58203125" style="52" customWidth="1"/>
    <col min="6658" max="6658" width="7.25" style="52" customWidth="1"/>
    <col min="6659" max="6912" width="8.08203125" style="52"/>
    <col min="6913" max="6913" width="6.58203125" style="52" customWidth="1"/>
    <col min="6914" max="6914" width="7.25" style="52" customWidth="1"/>
    <col min="6915" max="7168" width="8.08203125" style="52"/>
    <col min="7169" max="7169" width="6.58203125" style="52" customWidth="1"/>
    <col min="7170" max="7170" width="7.25" style="52" customWidth="1"/>
    <col min="7171" max="7424" width="8.08203125" style="52"/>
    <col min="7425" max="7425" width="6.58203125" style="52" customWidth="1"/>
    <col min="7426" max="7426" width="7.25" style="52" customWidth="1"/>
    <col min="7427" max="7680" width="8.08203125" style="52"/>
    <col min="7681" max="7681" width="6.58203125" style="52" customWidth="1"/>
    <col min="7682" max="7682" width="7.25" style="52" customWidth="1"/>
    <col min="7683" max="7936" width="8.08203125" style="52"/>
    <col min="7937" max="7937" width="6.58203125" style="52" customWidth="1"/>
    <col min="7938" max="7938" width="7.25" style="52" customWidth="1"/>
    <col min="7939" max="8192" width="8.08203125" style="52"/>
    <col min="8193" max="8193" width="6.58203125" style="52" customWidth="1"/>
    <col min="8194" max="8194" width="7.25" style="52" customWidth="1"/>
    <col min="8195" max="8448" width="8.08203125" style="52"/>
    <col min="8449" max="8449" width="6.58203125" style="52" customWidth="1"/>
    <col min="8450" max="8450" width="7.25" style="52" customWidth="1"/>
    <col min="8451" max="8704" width="8.08203125" style="52"/>
    <col min="8705" max="8705" width="6.58203125" style="52" customWidth="1"/>
    <col min="8706" max="8706" width="7.25" style="52" customWidth="1"/>
    <col min="8707" max="8960" width="8.08203125" style="52"/>
    <col min="8961" max="8961" width="6.58203125" style="52" customWidth="1"/>
    <col min="8962" max="8962" width="7.25" style="52" customWidth="1"/>
    <col min="8963" max="9216" width="8.08203125" style="52"/>
    <col min="9217" max="9217" width="6.58203125" style="52" customWidth="1"/>
    <col min="9218" max="9218" width="7.25" style="52" customWidth="1"/>
    <col min="9219" max="9472" width="8.08203125" style="52"/>
    <col min="9473" max="9473" width="6.58203125" style="52" customWidth="1"/>
    <col min="9474" max="9474" width="7.25" style="52" customWidth="1"/>
    <col min="9475" max="9728" width="8.08203125" style="52"/>
    <col min="9729" max="9729" width="6.58203125" style="52" customWidth="1"/>
    <col min="9730" max="9730" width="7.25" style="52" customWidth="1"/>
    <col min="9731" max="9984" width="8.08203125" style="52"/>
    <col min="9985" max="9985" width="6.58203125" style="52" customWidth="1"/>
    <col min="9986" max="9986" width="7.25" style="52" customWidth="1"/>
    <col min="9987" max="10240" width="8.08203125" style="52"/>
    <col min="10241" max="10241" width="6.58203125" style="52" customWidth="1"/>
    <col min="10242" max="10242" width="7.25" style="52" customWidth="1"/>
    <col min="10243" max="10496" width="8.08203125" style="52"/>
    <col min="10497" max="10497" width="6.58203125" style="52" customWidth="1"/>
    <col min="10498" max="10498" width="7.25" style="52" customWidth="1"/>
    <col min="10499" max="10752" width="8.08203125" style="52"/>
    <col min="10753" max="10753" width="6.58203125" style="52" customWidth="1"/>
    <col min="10754" max="10754" width="7.25" style="52" customWidth="1"/>
    <col min="10755" max="11008" width="8.08203125" style="52"/>
    <col min="11009" max="11009" width="6.58203125" style="52" customWidth="1"/>
    <col min="11010" max="11010" width="7.25" style="52" customWidth="1"/>
    <col min="11011" max="11264" width="8.08203125" style="52"/>
    <col min="11265" max="11265" width="6.58203125" style="52" customWidth="1"/>
    <col min="11266" max="11266" width="7.25" style="52" customWidth="1"/>
    <col min="11267" max="11520" width="8.08203125" style="52"/>
    <col min="11521" max="11521" width="6.58203125" style="52" customWidth="1"/>
    <col min="11522" max="11522" width="7.25" style="52" customWidth="1"/>
    <col min="11523" max="11776" width="8.08203125" style="52"/>
    <col min="11777" max="11777" width="6.58203125" style="52" customWidth="1"/>
    <col min="11778" max="11778" width="7.25" style="52" customWidth="1"/>
    <col min="11779" max="12032" width="8.08203125" style="52"/>
    <col min="12033" max="12033" width="6.58203125" style="52" customWidth="1"/>
    <col min="12034" max="12034" width="7.25" style="52" customWidth="1"/>
    <col min="12035" max="12288" width="8.08203125" style="52"/>
    <col min="12289" max="12289" width="6.58203125" style="52" customWidth="1"/>
    <col min="12290" max="12290" width="7.25" style="52" customWidth="1"/>
    <col min="12291" max="12544" width="8.08203125" style="52"/>
    <col min="12545" max="12545" width="6.58203125" style="52" customWidth="1"/>
    <col min="12546" max="12546" width="7.25" style="52" customWidth="1"/>
    <col min="12547" max="12800" width="8.08203125" style="52"/>
    <col min="12801" max="12801" width="6.58203125" style="52" customWidth="1"/>
    <col min="12802" max="12802" width="7.25" style="52" customWidth="1"/>
    <col min="12803" max="13056" width="8.08203125" style="52"/>
    <col min="13057" max="13057" width="6.58203125" style="52" customWidth="1"/>
    <col min="13058" max="13058" width="7.25" style="52" customWidth="1"/>
    <col min="13059" max="13312" width="8.08203125" style="52"/>
    <col min="13313" max="13313" width="6.58203125" style="52" customWidth="1"/>
    <col min="13314" max="13314" width="7.25" style="52" customWidth="1"/>
    <col min="13315" max="13568" width="8.08203125" style="52"/>
    <col min="13569" max="13569" width="6.58203125" style="52" customWidth="1"/>
    <col min="13570" max="13570" width="7.25" style="52" customWidth="1"/>
    <col min="13571" max="13824" width="8.08203125" style="52"/>
    <col min="13825" max="13825" width="6.58203125" style="52" customWidth="1"/>
    <col min="13826" max="13826" width="7.25" style="52" customWidth="1"/>
    <col min="13827" max="14080" width="8.08203125" style="52"/>
    <col min="14081" max="14081" width="6.58203125" style="52" customWidth="1"/>
    <col min="14082" max="14082" width="7.25" style="52" customWidth="1"/>
    <col min="14083" max="14336" width="8.08203125" style="52"/>
    <col min="14337" max="14337" width="6.58203125" style="52" customWidth="1"/>
    <col min="14338" max="14338" width="7.25" style="52" customWidth="1"/>
    <col min="14339" max="14592" width="8.08203125" style="52"/>
    <col min="14593" max="14593" width="6.58203125" style="52" customWidth="1"/>
    <col min="14594" max="14594" width="7.25" style="52" customWidth="1"/>
    <col min="14595" max="14848" width="8.08203125" style="52"/>
    <col min="14849" max="14849" width="6.58203125" style="52" customWidth="1"/>
    <col min="14850" max="14850" width="7.25" style="52" customWidth="1"/>
    <col min="14851" max="15104" width="8.08203125" style="52"/>
    <col min="15105" max="15105" width="6.58203125" style="52" customWidth="1"/>
    <col min="15106" max="15106" width="7.25" style="52" customWidth="1"/>
    <col min="15107" max="15360" width="8.08203125" style="52"/>
    <col min="15361" max="15361" width="6.58203125" style="52" customWidth="1"/>
    <col min="15362" max="15362" width="7.25" style="52" customWidth="1"/>
    <col min="15363" max="15616" width="8.08203125" style="52"/>
    <col min="15617" max="15617" width="6.58203125" style="52" customWidth="1"/>
    <col min="15618" max="15618" width="7.25" style="52" customWidth="1"/>
    <col min="15619" max="15872" width="8.08203125" style="52"/>
    <col min="15873" max="15873" width="6.58203125" style="52" customWidth="1"/>
    <col min="15874" max="15874" width="7.25" style="52" customWidth="1"/>
    <col min="15875" max="16128" width="8.08203125" style="52"/>
    <col min="16129" max="16129" width="6.58203125" style="52" customWidth="1"/>
    <col min="16130" max="16130" width="7.25" style="52" customWidth="1"/>
    <col min="16131" max="16384" width="8.08203125" style="52"/>
  </cols>
  <sheetData>
    <row r="1" spans="1:1" x14ac:dyDescent="0.55000000000000004">
      <c r="A1" s="53">
        <v>1</v>
      </c>
    </row>
    <row r="29" spans="1:1" x14ac:dyDescent="0.55000000000000004">
      <c r="A29" s="53">
        <v>2</v>
      </c>
    </row>
    <row r="57" spans="1:1" x14ac:dyDescent="0.55000000000000004">
      <c r="A57" s="53">
        <v>3</v>
      </c>
    </row>
    <row r="85" spans="1:1" x14ac:dyDescent="0.55000000000000004">
      <c r="A85" s="53">
        <v>4</v>
      </c>
    </row>
    <row r="113" spans="1:1" x14ac:dyDescent="0.55000000000000004">
      <c r="A113" s="53">
        <v>5</v>
      </c>
    </row>
    <row r="141" spans="1:1" x14ac:dyDescent="0.55000000000000004">
      <c r="A141" s="53">
        <v>6</v>
      </c>
    </row>
    <row r="169" spans="1:1" x14ac:dyDescent="0.55000000000000004">
      <c r="A169" s="53">
        <v>7</v>
      </c>
    </row>
    <row r="197" spans="1:1" x14ac:dyDescent="0.55000000000000004">
      <c r="A197" s="53">
        <v>8</v>
      </c>
    </row>
    <row r="225" spans="1:1" x14ac:dyDescent="0.55000000000000004">
      <c r="A225" s="53">
        <v>9</v>
      </c>
    </row>
    <row r="253" spans="1:1" x14ac:dyDescent="0.55000000000000004">
      <c r="A253" s="53">
        <v>10</v>
      </c>
    </row>
    <row r="281" spans="1:1" x14ac:dyDescent="0.55000000000000004">
      <c r="A281" s="53">
        <v>11</v>
      </c>
    </row>
    <row r="309" spans="1:1" x14ac:dyDescent="0.55000000000000004">
      <c r="A309" s="53">
        <v>12</v>
      </c>
    </row>
    <row r="337" spans="1:1" x14ac:dyDescent="0.55000000000000004">
      <c r="A337" s="53">
        <v>13</v>
      </c>
    </row>
    <row r="365" spans="1:1" x14ac:dyDescent="0.55000000000000004">
      <c r="A365" s="53">
        <v>14</v>
      </c>
    </row>
    <row r="393" spans="1:1" x14ac:dyDescent="0.55000000000000004">
      <c r="A393" s="53">
        <v>15</v>
      </c>
    </row>
    <row r="421" spans="1:1" x14ac:dyDescent="0.55000000000000004">
      <c r="A421" s="53">
        <v>16</v>
      </c>
    </row>
    <row r="449" spans="1:1" x14ac:dyDescent="0.55000000000000004">
      <c r="A449" s="53">
        <v>17</v>
      </c>
    </row>
    <row r="477" spans="1:1" x14ac:dyDescent="0.55000000000000004">
      <c r="A477" s="53">
        <v>18</v>
      </c>
    </row>
    <row r="505" spans="1:1" x14ac:dyDescent="0.55000000000000004">
      <c r="A505" s="53">
        <v>19</v>
      </c>
    </row>
    <row r="533" spans="1:1" x14ac:dyDescent="0.55000000000000004">
      <c r="A533" s="53">
        <v>20</v>
      </c>
    </row>
    <row r="561" spans="1:1" x14ac:dyDescent="0.55000000000000004">
      <c r="A561" s="53">
        <v>21</v>
      </c>
    </row>
    <row r="589" spans="1:1" x14ac:dyDescent="0.55000000000000004">
      <c r="A589" s="53">
        <v>22</v>
      </c>
    </row>
    <row r="617" spans="1:1" x14ac:dyDescent="0.55000000000000004">
      <c r="A617" s="53">
        <v>23</v>
      </c>
    </row>
    <row r="645" spans="1:1" x14ac:dyDescent="0.55000000000000004">
      <c r="A645" s="53">
        <v>24</v>
      </c>
    </row>
    <row r="673" spans="1:1" x14ac:dyDescent="0.55000000000000004">
      <c r="A673" s="53">
        <v>25</v>
      </c>
    </row>
    <row r="701" spans="1:1" x14ac:dyDescent="0.55000000000000004">
      <c r="A701" s="53">
        <v>26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tabSelected="1" topLeftCell="A7" zoomScale="145" zoomScaleSheetLayoutView="100" workbookViewId="0">
      <selection activeCell="A22" sqref="A22:J29"/>
    </sheetView>
  </sheetViews>
  <sheetFormatPr defaultColWidth="8.08203125" defaultRowHeight="13" x14ac:dyDescent="0.55000000000000004"/>
  <cols>
    <col min="1" max="16384" width="8.08203125" style="52"/>
  </cols>
  <sheetData>
    <row r="1" spans="1:10" x14ac:dyDescent="0.55000000000000004">
      <c r="A1" s="52" t="s">
        <v>27</v>
      </c>
    </row>
    <row r="2" spans="1:10" x14ac:dyDescent="0.55000000000000004">
      <c r="A2" s="94"/>
      <c r="B2" s="95"/>
      <c r="C2" s="95"/>
      <c r="D2" s="95"/>
      <c r="E2" s="95"/>
      <c r="F2" s="95"/>
      <c r="G2" s="95"/>
      <c r="H2" s="95"/>
      <c r="I2" s="95"/>
      <c r="J2" s="95"/>
    </row>
    <row r="3" spans="1:10" x14ac:dyDescent="0.55000000000000004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 x14ac:dyDescent="0.55000000000000004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 x14ac:dyDescent="0.55000000000000004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x14ac:dyDescent="0.55000000000000004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 x14ac:dyDescent="0.55000000000000004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 x14ac:dyDescent="0.55000000000000004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 x14ac:dyDescent="0.55000000000000004">
      <c r="A9" s="95"/>
      <c r="B9" s="95"/>
      <c r="C9" s="95"/>
      <c r="D9" s="95"/>
      <c r="E9" s="95"/>
      <c r="F9" s="95"/>
      <c r="G9" s="95"/>
      <c r="H9" s="95"/>
      <c r="I9" s="95"/>
      <c r="J9" s="95"/>
    </row>
    <row r="11" spans="1:10" x14ac:dyDescent="0.55000000000000004">
      <c r="A11" s="52" t="s">
        <v>28</v>
      </c>
    </row>
    <row r="12" spans="1:10" x14ac:dyDescent="0.55000000000000004">
      <c r="A12" s="96" t="s">
        <v>44</v>
      </c>
      <c r="B12" s="97"/>
      <c r="C12" s="97"/>
      <c r="D12" s="97"/>
      <c r="E12" s="97"/>
      <c r="F12" s="97"/>
      <c r="G12" s="97"/>
      <c r="H12" s="97"/>
      <c r="I12" s="97"/>
      <c r="J12" s="97"/>
    </row>
    <row r="13" spans="1:10" x14ac:dyDescent="0.55000000000000004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 x14ac:dyDescent="0.55000000000000004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 x14ac:dyDescent="0.55000000000000004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 x14ac:dyDescent="0.55000000000000004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 x14ac:dyDescent="0.55000000000000004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 x14ac:dyDescent="0.55000000000000004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 x14ac:dyDescent="0.55000000000000004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 x14ac:dyDescent="0.55000000000000004">
      <c r="A21" s="52" t="s">
        <v>29</v>
      </c>
    </row>
    <row r="22" spans="1:10" x14ac:dyDescent="0.55000000000000004">
      <c r="A22" s="96"/>
      <c r="B22" s="96"/>
      <c r="C22" s="96"/>
      <c r="D22" s="96"/>
      <c r="E22" s="96"/>
      <c r="F22" s="96"/>
      <c r="G22" s="96"/>
      <c r="H22" s="96"/>
      <c r="I22" s="96"/>
      <c r="J22" s="96"/>
    </row>
    <row r="23" spans="1:10" x14ac:dyDescent="0.55000000000000004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 x14ac:dyDescent="0.55000000000000004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 x14ac:dyDescent="0.55000000000000004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 x14ac:dyDescent="0.55000000000000004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 x14ac:dyDescent="0.55000000000000004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 x14ac:dyDescent="0.55000000000000004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 x14ac:dyDescent="0.55000000000000004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8" x14ac:dyDescent="0.55000000000000004"/>
  <cols>
    <col min="1" max="1" width="14" customWidth="1"/>
    <col min="2" max="2" width="13.25" customWidth="1"/>
    <col min="4" max="4" width="14.75" customWidth="1"/>
    <col min="6" max="6" width="14.25" customWidth="1"/>
    <col min="8" max="8" width="15.58203125" customWidth="1"/>
  </cols>
  <sheetData>
    <row r="1" spans="1:8" x14ac:dyDescent="0.55000000000000004">
      <c r="A1" s="30" t="s">
        <v>14</v>
      </c>
      <c r="B1" s="31"/>
      <c r="C1" s="32"/>
      <c r="D1" s="33"/>
      <c r="E1" s="32"/>
      <c r="F1" s="33"/>
      <c r="G1" s="32"/>
      <c r="H1" s="33"/>
    </row>
    <row r="2" spans="1:8" x14ac:dyDescent="0.55000000000000004">
      <c r="A2" s="34"/>
      <c r="B2" s="32"/>
      <c r="C2" s="32"/>
      <c r="D2" s="33"/>
      <c r="E2" s="32"/>
      <c r="F2" s="33"/>
      <c r="G2" s="32"/>
      <c r="H2" s="33"/>
    </row>
    <row r="3" spans="1:8" x14ac:dyDescent="0.55000000000000004">
      <c r="A3" s="35" t="s">
        <v>15</v>
      </c>
      <c r="B3" s="35" t="s">
        <v>16</v>
      </c>
      <c r="C3" s="35" t="s">
        <v>17</v>
      </c>
      <c r="D3" s="36" t="s">
        <v>18</v>
      </c>
      <c r="E3" s="35" t="s">
        <v>19</v>
      </c>
      <c r="F3" s="36" t="s">
        <v>18</v>
      </c>
      <c r="G3" s="35" t="s">
        <v>20</v>
      </c>
      <c r="H3" s="36" t="s">
        <v>18</v>
      </c>
    </row>
    <row r="4" spans="1:8" x14ac:dyDescent="0.55000000000000004">
      <c r="A4" s="37" t="s">
        <v>21</v>
      </c>
      <c r="B4" s="37" t="s">
        <v>22</v>
      </c>
      <c r="C4" s="37"/>
      <c r="D4" s="38"/>
      <c r="E4" s="37"/>
      <c r="F4" s="38"/>
      <c r="G4" s="37"/>
      <c r="H4" s="38"/>
    </row>
    <row r="5" spans="1:8" x14ac:dyDescent="0.55000000000000004">
      <c r="A5" s="37" t="s">
        <v>21</v>
      </c>
      <c r="B5" s="37"/>
      <c r="C5" s="37"/>
      <c r="D5" s="38"/>
      <c r="E5" s="37"/>
      <c r="F5" s="39"/>
      <c r="G5" s="37"/>
      <c r="H5" s="39"/>
    </row>
    <row r="6" spans="1:8" x14ac:dyDescent="0.55000000000000004">
      <c r="A6" s="37" t="s">
        <v>21</v>
      </c>
      <c r="B6" s="37"/>
      <c r="C6" s="37"/>
      <c r="D6" s="39"/>
      <c r="E6" s="37"/>
      <c r="F6" s="39"/>
      <c r="G6" s="37"/>
      <c r="H6" s="39"/>
    </row>
    <row r="7" spans="1:8" x14ac:dyDescent="0.55000000000000004">
      <c r="A7" s="37" t="s">
        <v>21</v>
      </c>
      <c r="B7" s="37"/>
      <c r="C7" s="37"/>
      <c r="D7" s="39"/>
      <c r="E7" s="37"/>
      <c r="F7" s="39"/>
      <c r="G7" s="37"/>
      <c r="H7" s="39"/>
    </row>
    <row r="8" spans="1:8" x14ac:dyDescent="0.55000000000000004">
      <c r="A8" s="37" t="s">
        <v>21</v>
      </c>
      <c r="B8" s="37"/>
      <c r="C8" s="37"/>
      <c r="D8" s="39"/>
      <c r="E8" s="37"/>
      <c r="F8" s="39"/>
      <c r="G8" s="37"/>
      <c r="H8" s="39"/>
    </row>
    <row r="9" spans="1:8" x14ac:dyDescent="0.55000000000000004">
      <c r="A9" s="37" t="s">
        <v>21</v>
      </c>
      <c r="B9" s="37"/>
      <c r="C9" s="37"/>
      <c r="D9" s="39"/>
      <c r="E9" s="37"/>
      <c r="F9" s="39"/>
      <c r="G9" s="37"/>
      <c r="H9" s="39"/>
    </row>
    <row r="10" spans="1:8" x14ac:dyDescent="0.55000000000000004">
      <c r="A10" s="37" t="s">
        <v>21</v>
      </c>
      <c r="B10" s="37"/>
      <c r="C10" s="37"/>
      <c r="D10" s="39"/>
      <c r="E10" s="37"/>
      <c r="F10" s="39"/>
      <c r="G10" s="37"/>
      <c r="H10" s="39"/>
    </row>
    <row r="11" spans="1:8" x14ac:dyDescent="0.55000000000000004">
      <c r="A11" s="37" t="s">
        <v>21</v>
      </c>
      <c r="B11" s="37"/>
      <c r="C11" s="37"/>
      <c r="D11" s="39"/>
      <c r="E11" s="37"/>
      <c r="F11" s="39"/>
      <c r="G11" s="37"/>
      <c r="H11" s="39"/>
    </row>
    <row r="12" spans="1:8" x14ac:dyDescent="0.55000000000000004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秋廣のぼる</cp:lastModifiedBy>
  <dcterms:created xsi:type="dcterms:W3CDTF">2020-09-18T03:10:57Z</dcterms:created>
  <dcterms:modified xsi:type="dcterms:W3CDTF">2021-06-04T08:06:22Z</dcterms:modified>
</cp:coreProperties>
</file>