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https://d.docs.live.net/332f18db86e9b390/デスクトップ/トレード管理シート/"/>
    </mc:Choice>
  </mc:AlternateContent>
  <xr:revisionPtr revIDLastSave="138" documentId="8_{87DA06F0-A6B0-44E1-9AAE-39CBA98A8D1C}" xr6:coauthVersionLast="47" xr6:coauthVersionMax="47" xr10:uidLastSave="{73F43914-4C80-49C1-BED1-9FEFA1C207F2}"/>
  <bookViews>
    <workbookView xWindow="38280" yWindow="8085" windowWidth="29040" windowHeight="15840" activeTab="2"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<sst xmlns="http://schemas.openxmlformats.org/spreadsheetml/2006/main" count="63" uniqueCount="52">
  <si>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</si>
  <si>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</si>
  <si>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</si>
  <si>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</si>
  <si>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</si>
  <si>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</si>
  <si>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</si>
  <si>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</si>
  <si>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</si>
  <si>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</si>
  <si>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</si>
  <si>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</si>
  <si>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</si>
  <si>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</si>
  <si>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</si>
  <si>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</si>
  <si>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</si>
  <si>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</si>
  <si>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</si>
  <si>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</si>
  <si>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</si>
  <si>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</si>
  <si>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</si>
  <si>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</si>
  <si>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</si>
  <si>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</si>
  <si>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</si>
  <si>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</si>
  <si>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</si>
  <si>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</si>
  <si>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</si>
  <si>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</si>
  <si>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</si>
  <si>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</si>
  <si>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</si>
  <si>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</si>
  <si>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USDJPY</t>
    <phoneticPr fontId="1"/>
  </si>
  <si>
    <t>1H足</t>
    <rPh sb="2" eb="3">
      <t>アシ</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</si>
  <si>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</si>
  <si>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</si>
  <si>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</si>
  <si>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</si>
  <si>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</si>
  <si>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</si>
  <si>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</si>
  <si>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</si>
  <si>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</si>
  <si>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</si>
  <si>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</si>
  <si>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・PBはレンジの場面では機能しずらいので、MAの傾きに注意してトレードする必要がある
・トレンドの向きがわかるオシレータ系のものを入れるのもいいかもしれないと感じた（ボリンジャーバンドなど）
・質問：PBのひげ長さが、短いもの等ありますがそういうものはどんどん排除していけばいいのでしょうか？
　→トレードの厳選という意味で（⑪が良いトレードでした）</t>
    <rPh sb="8" eb="10">
      <t>バメン</t>
    </rPh>
    <rPh sb="12" eb="14">
      <t>キノウ</t>
    </rPh>
    <rPh sb="24" eb="25">
      <t>カタム</t>
    </rPh>
    <rPh sb="27" eb="29">
      <t>チュウイ</t>
    </rPh>
    <rPh sb="37" eb="39">
      <t>ヒツヨウ</t>
    </rPh>
    <rPh sb="49" eb="50">
      <t>ム</t>
    </rPh>
    <rPh sb="60" eb="61">
      <t>ケイ</t>
    </rPh>
    <rPh sb="65" eb="66">
      <t>イ</t>
    </rPh>
    <rPh sb="79" eb="80">
      <t>カン</t>
    </rPh>
    <rPh sb="98" eb="100">
      <t>シツモン</t>
    </rPh>
    <rPh sb="106" eb="107">
      <t>ナガ</t>
    </rPh>
    <rPh sb="110" eb="111">
      <t>ミジカ</t>
    </rPh>
    <rPh sb="114" eb="115">
      <t>ナド</t>
    </rPh>
    <rPh sb="131" eb="133">
      <t>ハイジョ</t>
    </rPh>
    <rPh sb="155" eb="157">
      <t>ゲンセン</t>
    </rPh>
    <rPh sb="160" eb="162">
      <t>イミ</t>
    </rPh>
    <rPh sb="166" eb="167">
      <t>イ</t>
    </rPh>
    <phoneticPr fontId="1"/>
  </si>
  <si>
    <t>シンプルではありますが、１トレードで大きくとれるので、安心してトレードできました
今までデイトレを中心にやっていたのと、利食いのタイミングは完全に指標がない状態だったので
フィボナッチを使用した指標があるとホントに楽にトレードできると実感しました</t>
    <rPh sb="18" eb="19">
      <t>オオ</t>
    </rPh>
    <rPh sb="27" eb="29">
      <t>アンシン</t>
    </rPh>
    <rPh sb="41" eb="42">
      <t>イマ</t>
    </rPh>
    <rPh sb="49" eb="51">
      <t>チュウシン</t>
    </rPh>
    <rPh sb="60" eb="62">
      <t>リグ</t>
    </rPh>
    <rPh sb="70" eb="72">
      <t>カンゼン</t>
    </rPh>
    <rPh sb="73" eb="75">
      <t>シヒョウ</t>
    </rPh>
    <rPh sb="78" eb="80">
      <t>ジョウタイ</t>
    </rPh>
    <rPh sb="93" eb="95">
      <t>シヨウ</t>
    </rPh>
    <rPh sb="97" eb="99">
      <t>シヒョウ</t>
    </rPh>
    <rPh sb="107" eb="108">
      <t>ラク</t>
    </rPh>
    <rPh sb="117" eb="119">
      <t>ジッカン</t>
    </rPh>
    <phoneticPr fontId="1"/>
  </si>
  <si>
    <t xml:space="preserve">引き続き、ドル円　１Hの検証を行い、PBの検証は全体で４通貨まで検証できるようにする（各通貨最低３０件ずつ）
・４通貨PBの検証後、EBの検証を行う（１週間以内にやりきる）
・オリジナルアイデアのものを検証してみる（PB+RSI+ボリンジャー　など）
</t>
    <rPh sb="0" eb="1">
      <t>ヒ</t>
    </rPh>
    <rPh sb="2" eb="3">
      <t>ツヅ</t>
    </rPh>
    <rPh sb="7" eb="8">
      <t>エン</t>
    </rPh>
    <rPh sb="12" eb="14">
      <t>ケンショウ</t>
    </rPh>
    <rPh sb="15" eb="16">
      <t>オコナ</t>
    </rPh>
    <rPh sb="21" eb="23">
      <t>ケンショウ</t>
    </rPh>
    <rPh sb="24" eb="26">
      <t>ゼンタイ</t>
    </rPh>
    <rPh sb="28" eb="30">
      <t>ツウカ</t>
    </rPh>
    <rPh sb="32" eb="34">
      <t>ケンショウ</t>
    </rPh>
    <rPh sb="43" eb="46">
      <t>カクツウカ</t>
    </rPh>
    <rPh sb="46" eb="48">
      <t>サイテイ</t>
    </rPh>
    <rPh sb="50" eb="51">
      <t>ケン</t>
    </rPh>
    <rPh sb="58" eb="60">
      <t>ツウカ</t>
    </rPh>
    <rPh sb="63" eb="66">
      <t>ケンショウゴ</t>
    </rPh>
    <rPh sb="70" eb="72">
      <t>ケンショウ</t>
    </rPh>
    <rPh sb="73" eb="74">
      <t>オコナ</t>
    </rPh>
    <rPh sb="77" eb="79">
      <t>シュウカン</t>
    </rPh>
    <rPh sb="79" eb="81">
      <t>イナイ</t>
    </rPh>
    <rPh sb="103" eb="105">
      <t>ケンショウ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</si>
</sst>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2</xdr:row>
      <xdr:rowOff>0</xdr:rowOff>
    </xdr:from>
    <xdr:to>
      <xdr:col>14</xdr:col>
      <xdr:colOff>396459</xdr:colOff>
      <xdr:row>43</xdr:row>
      <xdr:rowOff>150254</xdr:rowOff>
    </xdr:to>
    <xdr:pic>
      <xdr:nvPicPr>
        <xdr:cNvPr id="26" name="図 25">
          <a:extLst>
            <a:ext uri="{FF2B5EF4-FFF2-40B4-BE49-F238E27FC236}">
              <a16:creationId xmlns:a16="http://schemas.microsoft.com/office/drawing/2014/main" id="{FD877DAB-A2DC-4116-A25B-470C4115F7D3}"/>
            </a:ext>
          </a:extLst>
        </xdr:cNvPr>
        <xdr:cNvPicPr>
          <a:picLocks noChangeAspect="1"/>
        </xdr:cNvPicPr>
      </xdr:nvPicPr>
      <xdr:blipFill>
        <a:blip xmlns:r="http://schemas.openxmlformats.org/officeDocument/2006/relationships" r:embed="rId1"/>
        <a:stretch>
          <a:fillRect/>
        </a:stretch>
      </xdr:blipFill>
      <xdr:spPr>
        <a:xfrm>
          <a:off x="0" y="357188"/>
          <a:ext cx="8873709" cy="7472597"/>
        </a:xfrm>
        <a:prstGeom prst="rect">
          <a:avLst/>
        </a:prstGeom>
      </xdr:spPr>
    </xdr:pic>
    <xdr:clientData/>
  </xdr:twoCellAnchor>
  <xdr:twoCellAnchor editAs="oneCell">
    <xdr:from>
      <xdr:col>14</xdr:col>
      <xdr:colOff>500063</xdr:colOff>
      <xdr:row>2</xdr:row>
      <xdr:rowOff>35719</xdr:rowOff>
    </xdr:from>
    <xdr:to>
      <xdr:col>21</xdr:col>
      <xdr:colOff>435113</xdr:colOff>
      <xdr:row>42</xdr:row>
      <xdr:rowOff>133896</xdr:rowOff>
    </xdr:to>
    <xdr:pic>
      <xdr:nvPicPr>
        <xdr:cNvPr id="27" name="図 26">
          <a:extLst>
            <a:ext uri="{FF2B5EF4-FFF2-40B4-BE49-F238E27FC236}">
              <a16:creationId xmlns:a16="http://schemas.microsoft.com/office/drawing/2014/main" id="{7BC97257-9AE9-4F37-88C9-E2D5C4661E5B}"/>
            </a:ext>
          </a:extLst>
        </xdr:cNvPr>
        <xdr:cNvPicPr>
          <a:picLocks noChangeAspect="1"/>
        </xdr:cNvPicPr>
      </xdr:nvPicPr>
      <xdr:blipFill>
        <a:blip xmlns:r="http://schemas.openxmlformats.org/officeDocument/2006/relationships" r:embed="rId2"/>
        <a:stretch>
          <a:fillRect/>
        </a:stretch>
      </xdr:blipFill>
      <xdr:spPr>
        <a:xfrm>
          <a:off x="8977313" y="392907"/>
          <a:ext cx="4268925" cy="7241927"/>
        </a:xfrm>
        <a:prstGeom prst="rect">
          <a:avLst/>
        </a:prstGeom>
      </xdr:spPr>
    </xdr:pic>
    <xdr:clientData/>
  </xdr:twoCellAnchor>
  <xdr:twoCellAnchor editAs="oneCell">
    <xdr:from>
      <xdr:col>22</xdr:col>
      <xdr:colOff>11905</xdr:colOff>
      <xdr:row>2</xdr:row>
      <xdr:rowOff>35718</xdr:rowOff>
    </xdr:from>
    <xdr:to>
      <xdr:col>27</xdr:col>
      <xdr:colOff>575359</xdr:colOff>
      <xdr:row>43</xdr:row>
      <xdr:rowOff>174466</xdr:rowOff>
    </xdr:to>
    <xdr:pic>
      <xdr:nvPicPr>
        <xdr:cNvPr id="28" name="図 27">
          <a:extLst>
            <a:ext uri="{FF2B5EF4-FFF2-40B4-BE49-F238E27FC236}">
              <a16:creationId xmlns:a16="http://schemas.microsoft.com/office/drawing/2014/main" id="{875A06CA-718A-46AA-8DEB-B998EEE8B189}"/>
            </a:ext>
          </a:extLst>
        </xdr:cNvPr>
        <xdr:cNvPicPr>
          <a:picLocks noChangeAspect="1"/>
        </xdr:cNvPicPr>
      </xdr:nvPicPr>
      <xdr:blipFill>
        <a:blip xmlns:r="http://schemas.openxmlformats.org/officeDocument/2006/relationships" r:embed="rId3"/>
        <a:stretch>
          <a:fillRect/>
        </a:stretch>
      </xdr:blipFill>
      <xdr:spPr>
        <a:xfrm>
          <a:off x="13442155" y="392906"/>
          <a:ext cx="3659079" cy="7461091"/>
        </a:xfrm>
        <a:prstGeom prst="rect">
          <a:avLst/>
        </a:prstGeom>
      </xdr:spPr>
    </xdr:pic>
    <xdr:clientData/>
  </xdr:twoCellAnchor>
  <xdr:twoCellAnchor editAs="oneCell">
    <xdr:from>
      <xdr:col>28</xdr:col>
      <xdr:colOff>83344</xdr:colOff>
      <xdr:row>2</xdr:row>
      <xdr:rowOff>107156</xdr:rowOff>
    </xdr:from>
    <xdr:to>
      <xdr:col>32</xdr:col>
      <xdr:colOff>360682</xdr:colOff>
      <xdr:row>42</xdr:row>
      <xdr:rowOff>100516</xdr:rowOff>
    </xdr:to>
    <xdr:pic>
      <xdr:nvPicPr>
        <xdr:cNvPr id="25" name="図 24">
          <a:extLst>
            <a:ext uri="{FF2B5EF4-FFF2-40B4-BE49-F238E27FC236}">
              <a16:creationId xmlns:a16="http://schemas.microsoft.com/office/drawing/2014/main" id="{263E8014-C6CE-4C49-ADCD-BD09E4055654}"/>
            </a:ext>
          </a:extLst>
        </xdr:cNvPr>
        <xdr:cNvPicPr>
          <a:picLocks noChangeAspect="1"/>
        </xdr:cNvPicPr>
      </xdr:nvPicPr>
      <xdr:blipFill>
        <a:blip xmlns:r="http://schemas.openxmlformats.org/officeDocument/2006/relationships" r:embed="rId4"/>
        <a:stretch>
          <a:fillRect/>
        </a:stretch>
      </xdr:blipFill>
      <xdr:spPr>
        <a:xfrm>
          <a:off x="17228344" y="464344"/>
          <a:ext cx="2753838" cy="7137110"/>
        </a:xfrm>
        <a:prstGeom prst="rect">
          <a:avLst/>
        </a:prstGeom>
      </xdr:spPr>
    </xdr:pic>
    <xdr:clientData/>
  </xdr:twoCellAnchor>
  <xdr:twoCellAnchor editAs="oneCell">
    <xdr:from>
      <xdr:col>0</xdr:col>
      <xdr:colOff>0</xdr:colOff>
      <xdr:row>46</xdr:row>
      <xdr:rowOff>11908</xdr:rowOff>
    </xdr:from>
    <xdr:to>
      <xdr:col>8</xdr:col>
      <xdr:colOff>297320</xdr:colOff>
      <xdr:row>88</xdr:row>
      <xdr:rowOff>86408</xdr:rowOff>
    </xdr:to>
    <xdr:pic>
      <xdr:nvPicPr>
        <xdr:cNvPr id="29" name="図 28">
          <a:extLst>
            <a:ext uri="{FF2B5EF4-FFF2-40B4-BE49-F238E27FC236}">
              <a16:creationId xmlns:a16="http://schemas.microsoft.com/office/drawing/2014/main" id="{F5358C04-2536-4BDC-8A53-35223456C32C}"/>
            </a:ext>
          </a:extLst>
        </xdr:cNvPr>
        <xdr:cNvPicPr>
          <a:picLocks noChangeAspect="1"/>
        </xdr:cNvPicPr>
      </xdr:nvPicPr>
      <xdr:blipFill>
        <a:blip xmlns:r="http://schemas.openxmlformats.org/officeDocument/2006/relationships" r:embed="rId5"/>
        <a:stretch>
          <a:fillRect/>
        </a:stretch>
      </xdr:blipFill>
      <xdr:spPr>
        <a:xfrm>
          <a:off x="0" y="8227221"/>
          <a:ext cx="5059820" cy="7575437"/>
        </a:xfrm>
        <a:prstGeom prst="rect">
          <a:avLst/>
        </a:prstGeom>
      </xdr:spPr>
    </xdr:pic>
    <xdr:clientData/>
  </xdr:twoCellAnchor>
  <xdr:twoCellAnchor editAs="oneCell">
    <xdr:from>
      <xdr:col>9</xdr:col>
      <xdr:colOff>35719</xdr:colOff>
      <xdr:row>46</xdr:row>
      <xdr:rowOff>71437</xdr:rowOff>
    </xdr:from>
    <xdr:to>
      <xdr:col>13</xdr:col>
      <xdr:colOff>189182</xdr:colOff>
      <xdr:row>85</xdr:row>
      <xdr:rowOff>33756</xdr:rowOff>
    </xdr:to>
    <xdr:pic>
      <xdr:nvPicPr>
        <xdr:cNvPr id="30" name="図 29">
          <a:extLst>
            <a:ext uri="{FF2B5EF4-FFF2-40B4-BE49-F238E27FC236}">
              <a16:creationId xmlns:a16="http://schemas.microsoft.com/office/drawing/2014/main" id="{74F2663B-92AC-4BAC-A35C-5F06379FC711}"/>
            </a:ext>
          </a:extLst>
        </xdr:cNvPr>
        <xdr:cNvPicPr>
          <a:picLocks noChangeAspect="1"/>
        </xdr:cNvPicPr>
      </xdr:nvPicPr>
      <xdr:blipFill>
        <a:blip xmlns:r="http://schemas.openxmlformats.org/officeDocument/2006/relationships" r:embed="rId6"/>
        <a:stretch>
          <a:fillRect/>
        </a:stretch>
      </xdr:blipFill>
      <xdr:spPr>
        <a:xfrm>
          <a:off x="5417344" y="8286750"/>
          <a:ext cx="2629963" cy="6927475"/>
        </a:xfrm>
        <a:prstGeom prst="rect">
          <a:avLst/>
        </a:prstGeom>
      </xdr:spPr>
    </xdr:pic>
    <xdr:clientData/>
  </xdr:twoCellAnchor>
  <xdr:twoCellAnchor editAs="oneCell">
    <xdr:from>
      <xdr:col>13</xdr:col>
      <xdr:colOff>571500</xdr:colOff>
      <xdr:row>46</xdr:row>
      <xdr:rowOff>95249</xdr:rowOff>
    </xdr:from>
    <xdr:to>
      <xdr:col>21</xdr:col>
      <xdr:colOff>573503</xdr:colOff>
      <xdr:row>89</xdr:row>
      <xdr:rowOff>86443</xdr:rowOff>
    </xdr:to>
    <xdr:pic>
      <xdr:nvPicPr>
        <xdr:cNvPr id="31" name="図 30">
          <a:extLst>
            <a:ext uri="{FF2B5EF4-FFF2-40B4-BE49-F238E27FC236}">
              <a16:creationId xmlns:a16="http://schemas.microsoft.com/office/drawing/2014/main" id="{01B9D99D-7F76-43AA-9D21-4B29461D2B98}"/>
            </a:ext>
          </a:extLst>
        </xdr:cNvPr>
        <xdr:cNvPicPr>
          <a:picLocks noChangeAspect="1"/>
        </xdr:cNvPicPr>
      </xdr:nvPicPr>
      <xdr:blipFill>
        <a:blip xmlns:r="http://schemas.openxmlformats.org/officeDocument/2006/relationships" r:embed="rId7"/>
        <a:stretch>
          <a:fillRect/>
        </a:stretch>
      </xdr:blipFill>
      <xdr:spPr>
        <a:xfrm>
          <a:off x="8429625" y="8310562"/>
          <a:ext cx="4955003" cy="7670725"/>
        </a:xfrm>
        <a:prstGeom prst="rect">
          <a:avLst/>
        </a:prstGeom>
      </xdr:spPr>
    </xdr:pic>
    <xdr:clientData/>
  </xdr:twoCellAnchor>
  <xdr:twoCellAnchor editAs="oneCell">
    <xdr:from>
      <xdr:col>22</xdr:col>
      <xdr:colOff>59531</xdr:colOff>
      <xdr:row>46</xdr:row>
      <xdr:rowOff>95249</xdr:rowOff>
    </xdr:from>
    <xdr:to>
      <xdr:col>32</xdr:col>
      <xdr:colOff>262140</xdr:colOff>
      <xdr:row>89</xdr:row>
      <xdr:rowOff>86443</xdr:rowOff>
    </xdr:to>
    <xdr:pic>
      <xdr:nvPicPr>
        <xdr:cNvPr id="32" name="図 31">
          <a:extLst>
            <a:ext uri="{FF2B5EF4-FFF2-40B4-BE49-F238E27FC236}">
              <a16:creationId xmlns:a16="http://schemas.microsoft.com/office/drawing/2014/main" id="{F9894B43-48E6-4193-A519-7BD86122AB59}"/>
            </a:ext>
          </a:extLst>
        </xdr:cNvPr>
        <xdr:cNvPicPr>
          <a:picLocks noChangeAspect="1"/>
        </xdr:cNvPicPr>
      </xdr:nvPicPr>
      <xdr:blipFill>
        <a:blip xmlns:r="http://schemas.openxmlformats.org/officeDocument/2006/relationships" r:embed="rId8"/>
        <a:stretch>
          <a:fillRect/>
        </a:stretch>
      </xdr:blipFill>
      <xdr:spPr>
        <a:xfrm>
          <a:off x="13489781" y="8310562"/>
          <a:ext cx="6393859" cy="7670725"/>
        </a:xfrm>
        <a:prstGeom prst="rect">
          <a:avLst/>
        </a:prstGeom>
      </xdr:spPr>
    </xdr:pic>
    <xdr:clientData/>
  </xdr:twoCellAnchor>
  <xdr:twoCellAnchor editAs="oneCell">
    <xdr:from>
      <xdr:col>0</xdr:col>
      <xdr:colOff>0</xdr:colOff>
      <xdr:row>94</xdr:row>
      <xdr:rowOff>0</xdr:rowOff>
    </xdr:from>
    <xdr:to>
      <xdr:col>6</xdr:col>
      <xdr:colOff>106242</xdr:colOff>
      <xdr:row>138</xdr:row>
      <xdr:rowOff>69879</xdr:rowOff>
    </xdr:to>
    <xdr:pic>
      <xdr:nvPicPr>
        <xdr:cNvPr id="33" name="図 32">
          <a:extLst>
            <a:ext uri="{FF2B5EF4-FFF2-40B4-BE49-F238E27FC236}">
              <a16:creationId xmlns:a16="http://schemas.microsoft.com/office/drawing/2014/main" id="{D6D24B53-8B4B-413F-B9F3-DE23061A1B7A}"/>
            </a:ext>
          </a:extLst>
        </xdr:cNvPr>
        <xdr:cNvPicPr>
          <a:picLocks noChangeAspect="1"/>
        </xdr:cNvPicPr>
      </xdr:nvPicPr>
      <xdr:blipFill>
        <a:blip xmlns:r="http://schemas.openxmlformats.org/officeDocument/2006/relationships" r:embed="rId9"/>
        <a:stretch>
          <a:fillRect/>
        </a:stretch>
      </xdr:blipFill>
      <xdr:spPr>
        <a:xfrm>
          <a:off x="0" y="16787813"/>
          <a:ext cx="3630492" cy="7928004"/>
        </a:xfrm>
        <a:prstGeom prst="rect">
          <a:avLst/>
        </a:prstGeom>
      </xdr:spPr>
    </xdr:pic>
    <xdr:clientData/>
  </xdr:twoCellAnchor>
  <xdr:twoCellAnchor editAs="oneCell">
    <xdr:from>
      <xdr:col>7</xdr:col>
      <xdr:colOff>0</xdr:colOff>
      <xdr:row>94</xdr:row>
      <xdr:rowOff>0</xdr:rowOff>
    </xdr:from>
    <xdr:to>
      <xdr:col>13</xdr:col>
      <xdr:colOff>68204</xdr:colOff>
      <xdr:row>138</xdr:row>
      <xdr:rowOff>107995</xdr:rowOff>
    </xdr:to>
    <xdr:pic>
      <xdr:nvPicPr>
        <xdr:cNvPr id="34" name="図 33">
          <a:extLst>
            <a:ext uri="{FF2B5EF4-FFF2-40B4-BE49-F238E27FC236}">
              <a16:creationId xmlns:a16="http://schemas.microsoft.com/office/drawing/2014/main" id="{70DE8315-1363-4C2D-B570-3B90C5346511}"/>
            </a:ext>
          </a:extLst>
        </xdr:cNvPr>
        <xdr:cNvPicPr>
          <a:picLocks noChangeAspect="1"/>
        </xdr:cNvPicPr>
      </xdr:nvPicPr>
      <xdr:blipFill>
        <a:blip xmlns:r="http://schemas.openxmlformats.org/officeDocument/2006/relationships" r:embed="rId10"/>
        <a:stretch>
          <a:fillRect/>
        </a:stretch>
      </xdr:blipFill>
      <xdr:spPr>
        <a:xfrm>
          <a:off x="4143375" y="16787813"/>
          <a:ext cx="3782954" cy="7966120"/>
        </a:xfrm>
        <a:prstGeom prst="rect">
          <a:avLst/>
        </a:prstGeom>
      </xdr:spPr>
    </xdr:pic>
    <xdr:clientData/>
  </xdr:twoCellAnchor>
  <xdr:twoCellAnchor editAs="oneCell">
    <xdr:from>
      <xdr:col>14</xdr:col>
      <xdr:colOff>0</xdr:colOff>
      <xdr:row>93</xdr:row>
      <xdr:rowOff>0</xdr:rowOff>
    </xdr:from>
    <xdr:to>
      <xdr:col>25</xdr:col>
      <xdr:colOff>136158</xdr:colOff>
      <xdr:row>135</xdr:row>
      <xdr:rowOff>84029</xdr:rowOff>
    </xdr:to>
    <xdr:pic>
      <xdr:nvPicPr>
        <xdr:cNvPr id="36" name="図 35">
          <a:extLst>
            <a:ext uri="{FF2B5EF4-FFF2-40B4-BE49-F238E27FC236}">
              <a16:creationId xmlns:a16="http://schemas.microsoft.com/office/drawing/2014/main" id="{EB61CC2F-C058-4610-A3E1-D05CD5DC405F}"/>
            </a:ext>
          </a:extLst>
        </xdr:cNvPr>
        <xdr:cNvPicPr>
          <a:picLocks noChangeAspect="1"/>
        </xdr:cNvPicPr>
      </xdr:nvPicPr>
      <xdr:blipFill>
        <a:blip xmlns:r="http://schemas.openxmlformats.org/officeDocument/2006/relationships" r:embed="rId11"/>
        <a:stretch>
          <a:fillRect/>
        </a:stretch>
      </xdr:blipFill>
      <xdr:spPr>
        <a:xfrm>
          <a:off x="8477250" y="16609219"/>
          <a:ext cx="6946533" cy="758496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Normal="100" workbookViewId="0">
      <pane xSplit="1" ySplit="8" topLeftCell="B9" activePane="bottomRight" state="frozen"/>
      <selection pane="topRight" activeCell="B1" sqref="B1"/>
      <selection pane="bottomLeft" activeCell="A9" sqref="A9"/>
      <selection pane="bottomRight" activeCell="D29" sqref="D29"/>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36</v>
      </c>
    </row>
    <row r="2" spans="1:18" x14ac:dyDescent="0.4">
      <c r="A2" s="1" t="s">
        <v>8</v>
      </c>
      <c r="C2" t="s">
        <v>37</v>
      </c>
    </row>
    <row r="3" spans="1:18" x14ac:dyDescent="0.4">
      <c r="A3" s="1" t="s">
        <v>10</v>
      </c>
      <c r="C3" s="29">
        <v>100000</v>
      </c>
    </row>
    <row r="4" spans="1:18" x14ac:dyDescent="0.4">
      <c r="A4" s="1" t="s">
        <v>11</v>
      </c>
      <c r="C4" s="29" t="s">
        <v>13</v>
      </c>
    </row>
    <row r="5" spans="1:18" ht="19.5" thickBot="1" x14ac:dyDescent="0.45">
      <c r="A5" s="1" t="s">
        <v>12</v>
      </c>
      <c r="C5" s="29" t="s">
        <v>34</v>
      </c>
    </row>
    <row r="6" spans="1:18" ht="19.5" thickBot="1" x14ac:dyDescent="0.45">
      <c r="A6" s="24" t="s">
        <v>0</v>
      </c>
      <c r="B6" s="24" t="s">
        <v>1</v>
      </c>
      <c r="C6" s="24" t="s">
        <v>1</v>
      </c>
      <c r="D6" s="48" t="s">
        <v>25</v>
      </c>
      <c r="E6" s="25"/>
      <c r="F6" s="26"/>
      <c r="G6" s="84" t="s">
        <v>3</v>
      </c>
      <c r="H6" s="85"/>
      <c r="I6" s="91"/>
      <c r="J6" s="84" t="s">
        <v>23</v>
      </c>
      <c r="K6" s="85"/>
      <c r="L6" s="91"/>
      <c r="M6" s="84" t="s">
        <v>24</v>
      </c>
      <c r="N6" s="85"/>
      <c r="O6" s="91"/>
    </row>
    <row r="7" spans="1:18" ht="19.5" thickBot="1" x14ac:dyDescent="0.45">
      <c r="A7" s="27"/>
      <c r="B7" s="27" t="s">
        <v>2</v>
      </c>
      <c r="C7" s="64" t="s">
        <v>29</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88" t="s">
        <v>23</v>
      </c>
      <c r="K8" s="89"/>
      <c r="L8" s="90"/>
      <c r="M8" s="88"/>
      <c r="N8" s="89"/>
      <c r="O8" s="90"/>
    </row>
    <row r="9" spans="1:18" x14ac:dyDescent="0.4">
      <c r="A9" s="9">
        <v>1</v>
      </c>
      <c r="B9" s="23">
        <v>43475</v>
      </c>
      <c r="C9" s="50">
        <v>1</v>
      </c>
      <c r="D9" s="54">
        <v>-1</v>
      </c>
      <c r="E9" s="55">
        <v>-1</v>
      </c>
      <c r="F9" s="56">
        <v>-1</v>
      </c>
      <c r="G9" s="22">
        <f>IF(D9="","",G8+M9)</f>
        <v>97000</v>
      </c>
      <c r="H9" s="22">
        <f t="shared" ref="H9" si="0">IF(E9="","",H8+N9)</f>
        <v>97000</v>
      </c>
      <c r="I9" s="22">
        <f t="shared" ref="I9" si="1">IF(F9="","",I8+O9)</f>
        <v>97000</v>
      </c>
      <c r="J9" s="41">
        <f>IF(G8="","",G8*0.03)</f>
        <v>3000</v>
      </c>
      <c r="K9" s="42">
        <f>IF(H8="","",H8*0.03)</f>
        <v>3000</v>
      </c>
      <c r="L9" s="43">
        <f>IF(I8="","",I8*0.03)</f>
        <v>3000</v>
      </c>
      <c r="M9" s="41">
        <f>IF(D9="","",J9*D9)</f>
        <v>-3000</v>
      </c>
      <c r="N9" s="42">
        <f>IF(E9="","",K9*E9)</f>
        <v>-3000</v>
      </c>
      <c r="O9" s="43">
        <f>IF(F9="","",L9*F9)</f>
        <v>-3000</v>
      </c>
      <c r="P9" s="40"/>
      <c r="Q9" s="40"/>
      <c r="R9" s="40"/>
    </row>
    <row r="10" spans="1:18" x14ac:dyDescent="0.4">
      <c r="A10" s="9">
        <v>2</v>
      </c>
      <c r="B10" s="5">
        <v>43479</v>
      </c>
      <c r="C10" s="47">
        <v>2</v>
      </c>
      <c r="D10" s="57">
        <v>1.27</v>
      </c>
      <c r="E10" s="58">
        <v>1.5</v>
      </c>
      <c r="F10" s="59">
        <v>2</v>
      </c>
      <c r="G10" s="22">
        <f t="shared" ref="G10:G42" si="2">IF(D10="","",G9+M10)</f>
        <v>100695.7</v>
      </c>
      <c r="H10" s="22">
        <f t="shared" ref="H10:H42" si="3">IF(E10="","",H9+N10)</f>
        <v>101365</v>
      </c>
      <c r="I10" s="22">
        <f t="shared" ref="I10:I42" si="4">IF(F10="","",I9+O10)</f>
        <v>102820</v>
      </c>
      <c r="J10" s="44">
        <f t="shared" ref="J10:J12" si="5">IF(G9="","",G9*0.03)</f>
        <v>2910</v>
      </c>
      <c r="K10" s="45">
        <f t="shared" ref="K10:K12" si="6">IF(H9="","",H9*0.03)</f>
        <v>2910</v>
      </c>
      <c r="L10" s="46">
        <f t="shared" ref="L10:L12" si="7">IF(I9="","",I9*0.03)</f>
        <v>2910</v>
      </c>
      <c r="M10" s="44">
        <f t="shared" ref="M10:M12" si="8">IF(D10="","",J10*D10)</f>
        <v>3695.7000000000003</v>
      </c>
      <c r="N10" s="45">
        <f t="shared" ref="N10:N12" si="9">IF(E10="","",K10*E10)</f>
        <v>4365</v>
      </c>
      <c r="O10" s="46">
        <f t="shared" ref="O10:O12" si="10">IF(F10="","",L10*F10)</f>
        <v>5820</v>
      </c>
      <c r="P10" s="40"/>
      <c r="Q10" s="40"/>
      <c r="R10" s="40"/>
    </row>
    <row r="11" spans="1:18" x14ac:dyDescent="0.4">
      <c r="A11" s="9">
        <v>3</v>
      </c>
      <c r="B11" s="5">
        <v>43483</v>
      </c>
      <c r="C11" s="47">
        <v>2</v>
      </c>
      <c r="D11" s="57">
        <v>-1</v>
      </c>
      <c r="E11" s="58">
        <v>-1</v>
      </c>
      <c r="F11" s="80">
        <v>-1</v>
      </c>
      <c r="G11" s="22">
        <f t="shared" si="2"/>
        <v>97674.828999999998</v>
      </c>
      <c r="H11" s="22">
        <f t="shared" si="3"/>
        <v>98324.05</v>
      </c>
      <c r="I11" s="22">
        <f t="shared" si="4"/>
        <v>99735.4</v>
      </c>
      <c r="J11" s="44">
        <f t="shared" si="5"/>
        <v>3020.8709999999996</v>
      </c>
      <c r="K11" s="45">
        <f t="shared" si="6"/>
        <v>3040.95</v>
      </c>
      <c r="L11" s="46">
        <f t="shared" si="7"/>
        <v>3084.6</v>
      </c>
      <c r="M11" s="44">
        <f t="shared" si="8"/>
        <v>-3020.8709999999996</v>
      </c>
      <c r="N11" s="45">
        <f t="shared" si="9"/>
        <v>-3040.95</v>
      </c>
      <c r="O11" s="46">
        <f t="shared" si="10"/>
        <v>-3084.6</v>
      </c>
      <c r="P11" s="40"/>
      <c r="Q11" s="40"/>
      <c r="R11" s="40"/>
    </row>
    <row r="12" spans="1:18" x14ac:dyDescent="0.4">
      <c r="A12" s="9">
        <v>4</v>
      </c>
      <c r="B12" s="5">
        <v>43503</v>
      </c>
      <c r="C12" s="47">
        <v>2</v>
      </c>
      <c r="D12" s="57">
        <v>-1</v>
      </c>
      <c r="E12" s="58">
        <v>-1</v>
      </c>
      <c r="F12" s="59">
        <v>-1</v>
      </c>
      <c r="G12" s="22">
        <f t="shared" si="2"/>
        <v>94744.584130000003</v>
      </c>
      <c r="H12" s="22">
        <f t="shared" si="3"/>
        <v>95374.328500000003</v>
      </c>
      <c r="I12" s="22">
        <f t="shared" si="4"/>
        <v>96743.337999999989</v>
      </c>
      <c r="J12" s="44">
        <f t="shared" si="5"/>
        <v>2930.24487</v>
      </c>
      <c r="K12" s="45">
        <f t="shared" si="6"/>
        <v>2949.7215000000001</v>
      </c>
      <c r="L12" s="46">
        <f t="shared" si="7"/>
        <v>2992.0619999999999</v>
      </c>
      <c r="M12" s="44">
        <f t="shared" si="8"/>
        <v>-2930.24487</v>
      </c>
      <c r="N12" s="45">
        <f t="shared" si="9"/>
        <v>-2949.7215000000001</v>
      </c>
      <c r="O12" s="46">
        <f t="shared" si="10"/>
        <v>-2992.0619999999999</v>
      </c>
      <c r="P12" s="40"/>
      <c r="Q12" s="40"/>
      <c r="R12" s="40"/>
    </row>
    <row r="13" spans="1:18" x14ac:dyDescent="0.4">
      <c r="A13" s="9">
        <v>5</v>
      </c>
      <c r="B13" s="5">
        <v>43504</v>
      </c>
      <c r="C13" s="47">
        <v>2</v>
      </c>
      <c r="D13" s="57">
        <v>-1</v>
      </c>
      <c r="E13" s="58">
        <v>-1</v>
      </c>
      <c r="F13" s="80">
        <v>-1</v>
      </c>
      <c r="G13" s="22">
        <f t="shared" si="2"/>
        <v>91902.246606100001</v>
      </c>
      <c r="H13" s="22">
        <f t="shared" si="3"/>
        <v>92513.098645000005</v>
      </c>
      <c r="I13" s="22">
        <f t="shared" si="4"/>
        <v>93841.037859999982</v>
      </c>
      <c r="J13" s="44">
        <f t="shared" ref="J13:J58" si="11">IF(G12="","",G12*0.03)</f>
        <v>2842.3375239000002</v>
      </c>
      <c r="K13" s="45">
        <f t="shared" ref="K13:K58" si="12">IF(H12="","",H12*0.03)</f>
        <v>2861.229855</v>
      </c>
      <c r="L13" s="46">
        <f t="shared" ref="L13:L58" si="13">IF(I12="","",I12*0.03)</f>
        <v>2902.3001399999994</v>
      </c>
      <c r="M13" s="44">
        <f t="shared" ref="M13:M58" si="14">IF(D13="","",J13*D13)</f>
        <v>-2842.3375239000002</v>
      </c>
      <c r="N13" s="45">
        <f t="shared" ref="N13:N58" si="15">IF(E13="","",K13*E13)</f>
        <v>-2861.229855</v>
      </c>
      <c r="O13" s="46">
        <f t="shared" ref="O13:O58" si="16">IF(F13="","",L13*F13)</f>
        <v>-2902.3001399999994</v>
      </c>
      <c r="P13" s="40"/>
      <c r="Q13" s="40"/>
      <c r="R13" s="40"/>
    </row>
    <row r="14" spans="1:18" x14ac:dyDescent="0.4">
      <c r="A14" s="9">
        <v>6</v>
      </c>
      <c r="B14" s="5">
        <v>43507</v>
      </c>
      <c r="C14" s="47">
        <v>1</v>
      </c>
      <c r="D14" s="57">
        <v>1.27</v>
      </c>
      <c r="E14" s="58">
        <v>1.5</v>
      </c>
      <c r="F14" s="59">
        <v>2</v>
      </c>
      <c r="G14" s="22">
        <f t="shared" si="2"/>
        <v>95403.722201792407</v>
      </c>
      <c r="H14" s="22">
        <f t="shared" si="3"/>
        <v>96676.188084025009</v>
      </c>
      <c r="I14" s="22">
        <f t="shared" si="4"/>
        <v>99471.500131599983</v>
      </c>
      <c r="J14" s="44">
        <f t="shared" si="11"/>
        <v>2757.067398183</v>
      </c>
      <c r="K14" s="45">
        <f t="shared" si="12"/>
        <v>2775.3929593500002</v>
      </c>
      <c r="L14" s="46">
        <f t="shared" si="13"/>
        <v>2815.2311357999993</v>
      </c>
      <c r="M14" s="44">
        <f t="shared" si="14"/>
        <v>3501.47559569241</v>
      </c>
      <c r="N14" s="45">
        <f t="shared" si="15"/>
        <v>4163.0894390250005</v>
      </c>
      <c r="O14" s="46">
        <f t="shared" si="16"/>
        <v>5630.4622715999985</v>
      </c>
      <c r="P14" s="40"/>
      <c r="Q14" s="40"/>
      <c r="R14" s="40"/>
    </row>
    <row r="15" spans="1:18" x14ac:dyDescent="0.4">
      <c r="A15" s="9">
        <v>7</v>
      </c>
      <c r="B15" s="5">
        <v>43508</v>
      </c>
      <c r="C15" s="47">
        <v>1</v>
      </c>
      <c r="D15" s="57">
        <v>1.27</v>
      </c>
      <c r="E15" s="58">
        <v>1.5</v>
      </c>
      <c r="F15" s="59">
        <v>-1</v>
      </c>
      <c r="G15" s="22">
        <f t="shared" si="2"/>
        <v>99038.6040176807</v>
      </c>
      <c r="H15" s="22">
        <f t="shared" si="3"/>
        <v>101026.61654780613</v>
      </c>
      <c r="I15" s="22">
        <f t="shared" si="4"/>
        <v>96487.355127651987</v>
      </c>
      <c r="J15" s="44">
        <f t="shared" si="11"/>
        <v>2862.1116660537723</v>
      </c>
      <c r="K15" s="45">
        <f t="shared" si="12"/>
        <v>2900.2856425207501</v>
      </c>
      <c r="L15" s="46">
        <f t="shared" si="13"/>
        <v>2984.1450039479996</v>
      </c>
      <c r="M15" s="44">
        <f t="shared" si="14"/>
        <v>3634.8818158882909</v>
      </c>
      <c r="N15" s="45">
        <f t="shared" si="15"/>
        <v>4350.4284637811252</v>
      </c>
      <c r="O15" s="46">
        <f t="shared" si="16"/>
        <v>-2984.1450039479996</v>
      </c>
      <c r="P15" s="40"/>
      <c r="Q15" s="40"/>
      <c r="R15" s="40"/>
    </row>
    <row r="16" spans="1:18" x14ac:dyDescent="0.4">
      <c r="A16" s="9">
        <v>8</v>
      </c>
      <c r="B16" s="5">
        <v>43509</v>
      </c>
      <c r="C16" s="47">
        <v>1</v>
      </c>
      <c r="D16" s="57">
        <v>1.27</v>
      </c>
      <c r="E16" s="58">
        <v>1.5</v>
      </c>
      <c r="F16" s="59">
        <v>2</v>
      </c>
      <c r="G16" s="22">
        <f t="shared" si="2"/>
        <v>102811.97483075433</v>
      </c>
      <c r="H16" s="22">
        <f t="shared" si="3"/>
        <v>105572.81429245741</v>
      </c>
      <c r="I16" s="22">
        <f t="shared" si="4"/>
        <v>102276.5964353111</v>
      </c>
      <c r="J16" s="44">
        <f t="shared" si="11"/>
        <v>2971.158120530421</v>
      </c>
      <c r="K16" s="45">
        <f t="shared" si="12"/>
        <v>3030.798496434184</v>
      </c>
      <c r="L16" s="46">
        <f t="shared" si="13"/>
        <v>2894.6206538295596</v>
      </c>
      <c r="M16" s="44">
        <f t="shared" si="14"/>
        <v>3773.3708130736345</v>
      </c>
      <c r="N16" s="45">
        <f t="shared" si="15"/>
        <v>4546.1977446512756</v>
      </c>
      <c r="O16" s="46">
        <f t="shared" si="16"/>
        <v>5789.2413076591192</v>
      </c>
      <c r="P16" s="40"/>
      <c r="Q16" s="40"/>
      <c r="R16" s="40"/>
    </row>
    <row r="17" spans="1:18" x14ac:dyDescent="0.4">
      <c r="A17" s="9">
        <v>9</v>
      </c>
      <c r="B17" s="5">
        <v>43516</v>
      </c>
      <c r="C17" s="47">
        <v>1</v>
      </c>
      <c r="D17" s="57">
        <v>-1</v>
      </c>
      <c r="E17" s="58">
        <v>-1</v>
      </c>
      <c r="F17" s="59">
        <v>-1</v>
      </c>
      <c r="G17" s="22">
        <f t="shared" si="2"/>
        <v>99727.615585831707</v>
      </c>
      <c r="H17" s="22">
        <f t="shared" si="3"/>
        <v>102405.62986368369</v>
      </c>
      <c r="I17" s="22">
        <f t="shared" si="4"/>
        <v>99208.298542251767</v>
      </c>
      <c r="J17" s="44">
        <f t="shared" si="11"/>
        <v>3084.3592449226298</v>
      </c>
      <c r="K17" s="45">
        <f t="shared" si="12"/>
        <v>3167.1844287737222</v>
      </c>
      <c r="L17" s="46">
        <f t="shared" si="13"/>
        <v>3068.2978930593331</v>
      </c>
      <c r="M17" s="44">
        <f t="shared" si="14"/>
        <v>-3084.3592449226298</v>
      </c>
      <c r="N17" s="45">
        <f t="shared" si="15"/>
        <v>-3167.1844287737222</v>
      </c>
      <c r="O17" s="46">
        <f t="shared" si="16"/>
        <v>-3068.2978930593331</v>
      </c>
      <c r="P17" s="40"/>
      <c r="Q17" s="40"/>
      <c r="R17" s="40"/>
    </row>
    <row r="18" spans="1:18" x14ac:dyDescent="0.4">
      <c r="A18" s="9">
        <v>10</v>
      </c>
      <c r="B18" s="5">
        <v>43518</v>
      </c>
      <c r="C18" s="47">
        <v>1</v>
      </c>
      <c r="D18" s="57">
        <v>1.27</v>
      </c>
      <c r="E18" s="58">
        <v>1.5</v>
      </c>
      <c r="F18" s="59">
        <v>2</v>
      </c>
      <c r="G18" s="22">
        <f t="shared" si="2"/>
        <v>103527.2377396519</v>
      </c>
      <c r="H18" s="22">
        <f t="shared" si="3"/>
        <v>107013.88320754946</v>
      </c>
      <c r="I18" s="22">
        <f t="shared" si="4"/>
        <v>105160.79645478688</v>
      </c>
      <c r="J18" s="44">
        <f t="shared" si="11"/>
        <v>2991.828467574951</v>
      </c>
      <c r="K18" s="45">
        <f t="shared" si="12"/>
        <v>3072.1688959105104</v>
      </c>
      <c r="L18" s="46">
        <f t="shared" si="13"/>
        <v>2976.2489562675528</v>
      </c>
      <c r="M18" s="44">
        <f t="shared" si="14"/>
        <v>3799.622153820188</v>
      </c>
      <c r="N18" s="45">
        <f t="shared" si="15"/>
        <v>4608.2533438657656</v>
      </c>
      <c r="O18" s="46">
        <f t="shared" si="16"/>
        <v>5952.4979125351056</v>
      </c>
      <c r="P18" s="40"/>
      <c r="Q18" s="40"/>
      <c r="R18" s="40"/>
    </row>
    <row r="19" spans="1:18" x14ac:dyDescent="0.4">
      <c r="A19" s="9">
        <v>11</v>
      </c>
      <c r="B19" s="5">
        <v>43522</v>
      </c>
      <c r="C19" s="47">
        <v>2</v>
      </c>
      <c r="D19" s="57">
        <v>1.27</v>
      </c>
      <c r="E19" s="58">
        <v>1.5</v>
      </c>
      <c r="F19" s="59">
        <v>2</v>
      </c>
      <c r="G19" s="22">
        <f t="shared" si="2"/>
        <v>107471.62549753264</v>
      </c>
      <c r="H19" s="22">
        <f t="shared" si="3"/>
        <v>111829.50795188919</v>
      </c>
      <c r="I19" s="22">
        <f t="shared" si="4"/>
        <v>111470.44424207408</v>
      </c>
      <c r="J19" s="44">
        <f t="shared" si="11"/>
        <v>3105.817132189557</v>
      </c>
      <c r="K19" s="45">
        <f t="shared" si="12"/>
        <v>3210.4164962264836</v>
      </c>
      <c r="L19" s="46">
        <f t="shared" si="13"/>
        <v>3154.823893643606</v>
      </c>
      <c r="M19" s="44">
        <f t="shared" si="14"/>
        <v>3944.3877578807374</v>
      </c>
      <c r="N19" s="45">
        <f t="shared" si="15"/>
        <v>4815.6247443397251</v>
      </c>
      <c r="O19" s="46">
        <f t="shared" si="16"/>
        <v>6309.6477872872119</v>
      </c>
      <c r="P19" s="40"/>
      <c r="Q19" s="40"/>
      <c r="R19" s="40"/>
    </row>
    <row r="20" spans="1:18" x14ac:dyDescent="0.4">
      <c r="A20" s="9">
        <v>12</v>
      </c>
      <c r="B20" s="5"/>
      <c r="C20" s="47"/>
      <c r="D20" s="57"/>
      <c r="E20" s="58"/>
      <c r="F20" s="59"/>
      <c r="G20" s="22" t="str">
        <f t="shared" si="2"/>
        <v/>
      </c>
      <c r="H20" s="22" t="str">
        <f t="shared" si="3"/>
        <v/>
      </c>
      <c r="I20" s="22" t="str">
        <f t="shared" si="4"/>
        <v/>
      </c>
      <c r="J20" s="44">
        <f t="shared" si="11"/>
        <v>3224.1487649259793</v>
      </c>
      <c r="K20" s="45">
        <f t="shared" si="12"/>
        <v>3354.8852385566756</v>
      </c>
      <c r="L20" s="46">
        <f t="shared" si="13"/>
        <v>3344.1133272622224</v>
      </c>
      <c r="M20" s="44" t="str">
        <f t="shared" si="14"/>
        <v/>
      </c>
      <c r="N20" s="45" t="str">
        <f t="shared" si="15"/>
        <v/>
      </c>
      <c r="O20" s="46" t="str">
        <f t="shared" si="16"/>
        <v/>
      </c>
      <c r="P20" s="40"/>
      <c r="Q20" s="40"/>
      <c r="R20" s="40"/>
    </row>
    <row r="21" spans="1:18" x14ac:dyDescent="0.4">
      <c r="A21" s="9">
        <v>13</v>
      </c>
      <c r="B21" s="5"/>
      <c r="C21" s="47"/>
      <c r="D21" s="57"/>
      <c r="E21" s="58"/>
      <c r="F21" s="59"/>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
      <c r="A22" s="9">
        <v>14</v>
      </c>
      <c r="B22" s="5"/>
      <c r="C22" s="47"/>
      <c r="D22" s="57"/>
      <c r="E22" s="58"/>
      <c r="F22" s="59"/>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
      <c r="A23" s="9">
        <v>15</v>
      </c>
      <c r="B23" s="5"/>
      <c r="C23" s="47"/>
      <c r="D23" s="57"/>
      <c r="E23" s="58"/>
      <c r="F23" s="80"/>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
      <c r="A24" s="9">
        <v>16</v>
      </c>
      <c r="B24" s="5"/>
      <c r="C24" s="47"/>
      <c r="D24" s="57"/>
      <c r="E24" s="58"/>
      <c r="F24" s="59"/>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
      <c r="A25" s="9">
        <v>17</v>
      </c>
      <c r="B25" s="5"/>
      <c r="C25" s="47"/>
      <c r="D25" s="57"/>
      <c r="E25" s="58"/>
      <c r="F25" s="59"/>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
      <c r="A26" s="9">
        <v>18</v>
      </c>
      <c r="B26" s="5"/>
      <c r="C26" s="47"/>
      <c r="D26" s="57"/>
      <c r="E26" s="58"/>
      <c r="F26" s="59"/>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
      <c r="A27" s="9">
        <v>19</v>
      </c>
      <c r="B27" s="5"/>
      <c r="C27" s="47"/>
      <c r="D27" s="57"/>
      <c r="E27" s="58"/>
      <c r="F27" s="59"/>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
      <c r="A28" s="9">
        <v>20</v>
      </c>
      <c r="B28" s="5"/>
      <c r="C28" s="47"/>
      <c r="D28" s="57"/>
      <c r="E28" s="58"/>
      <c r="F28" s="59"/>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
      <c r="A29" s="9">
        <v>21</v>
      </c>
      <c r="B29" s="5"/>
      <c r="C29" s="47"/>
      <c r="D29" s="57"/>
      <c r="E29" s="58"/>
      <c r="F29" s="80"/>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2" t="s">
        <v>5</v>
      </c>
      <c r="C59" s="93"/>
      <c r="D59" s="7">
        <f>COUNTIF(D9:D58,1.27)</f>
        <v>6</v>
      </c>
      <c r="E59" s="7">
        <f>COUNTIF(E9:E58,1.5)</f>
        <v>6</v>
      </c>
      <c r="F59" s="8">
        <f>COUNTIF(F9:F58,2)</f>
        <v>5</v>
      </c>
      <c r="G59" s="70">
        <f>M59+G8</f>
        <v>107471.62549753263</v>
      </c>
      <c r="H59" s="71">
        <f>N59+H8</f>
        <v>111829.50795188917</v>
      </c>
      <c r="I59" s="72">
        <f>O59+I8</f>
        <v>111470.4442420741</v>
      </c>
      <c r="J59" s="67" t="s">
        <v>31</v>
      </c>
      <c r="K59" s="68">
        <f>B58-B9</f>
        <v>-43475</v>
      </c>
      <c r="L59" s="69" t="s">
        <v>32</v>
      </c>
      <c r="M59" s="81">
        <f>SUM(M9:M58)</f>
        <v>7471.6254975326319</v>
      </c>
      <c r="N59" s="82">
        <f>SUM(N9:N58)</f>
        <v>11829.507951889169</v>
      </c>
      <c r="O59" s="83">
        <f>SUM(O9:O58)</f>
        <v>11470.444242074103</v>
      </c>
    </row>
    <row r="60" spans="1:15" ht="19.5" thickBot="1" x14ac:dyDescent="0.45">
      <c r="A60" s="9"/>
      <c r="B60" s="86" t="s">
        <v>6</v>
      </c>
      <c r="C60" s="87"/>
      <c r="D60" s="7">
        <f>COUNTIF(D9:D58,-1)</f>
        <v>5</v>
      </c>
      <c r="E60" s="7">
        <f>COUNTIF(E9:E58,-1)</f>
        <v>5</v>
      </c>
      <c r="F60" s="8">
        <f>COUNTIF(F9:F58,-1)</f>
        <v>6</v>
      </c>
      <c r="G60" s="84" t="s">
        <v>30</v>
      </c>
      <c r="H60" s="85"/>
      <c r="I60" s="91"/>
      <c r="J60" s="84" t="s">
        <v>33</v>
      </c>
      <c r="K60" s="85"/>
      <c r="L60" s="91"/>
      <c r="M60" s="9"/>
      <c r="N60" s="3"/>
      <c r="O60" s="4"/>
    </row>
    <row r="61" spans="1:15" ht="19.5" thickBot="1" x14ac:dyDescent="0.45">
      <c r="A61" s="9"/>
      <c r="B61" s="86" t="s">
        <v>35</v>
      </c>
      <c r="C61" s="87"/>
      <c r="D61" s="7">
        <f>COUNTIF(D9:D58,0)</f>
        <v>0</v>
      </c>
      <c r="E61" s="7">
        <f>COUNTIF(E9:E58,0)</f>
        <v>0</v>
      </c>
      <c r="F61" s="7">
        <f>COUNTIF(F9:F58,0)</f>
        <v>0</v>
      </c>
      <c r="G61" s="76">
        <f>G59/G8</f>
        <v>1.0747162549753262</v>
      </c>
      <c r="H61" s="77">
        <f t="shared" ref="H61" si="21">H59/H8</f>
        <v>1.1182950795188917</v>
      </c>
      <c r="I61" s="78">
        <f>I59/I8</f>
        <v>1.1147044424207411</v>
      </c>
      <c r="J61" s="65">
        <f>(G61-100%)*30/K59</f>
        <v>-5.1558082789184257E-5</v>
      </c>
      <c r="K61" s="65">
        <f>(H61-100%)*30/K59</f>
        <v>-8.1629727097567607E-5</v>
      </c>
      <c r="L61" s="66">
        <f>(I61-100%)*30/K59</f>
        <v>-7.915200167043662E-5</v>
      </c>
      <c r="M61" s="10"/>
      <c r="N61" s="2"/>
      <c r="O61" s="11"/>
    </row>
    <row r="62" spans="1:15" ht="19.5" thickBot="1" x14ac:dyDescent="0.45">
      <c r="A62" s="3"/>
      <c r="B62" s="84" t="s">
        <v>4</v>
      </c>
      <c r="C62" s="85"/>
      <c r="D62" s="79">
        <f t="shared" ref="D62:E62" si="22">D59/(D59+D60+D61)</f>
        <v>0.54545454545454541</v>
      </c>
      <c r="E62" s="74">
        <f t="shared" si="22"/>
        <v>0.54545454545454541</v>
      </c>
      <c r="F62" s="75">
        <f>F59/(F59+F60+F61)</f>
        <v>0.45454545454545453</v>
      </c>
    </row>
    <row r="64" spans="1:15" x14ac:dyDescent="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2:AC93"/>
  <sheetViews>
    <sheetView topLeftCell="A61" zoomScale="80" zoomScaleNormal="80" workbookViewId="0">
      <selection activeCell="O94" sqref="O94"/>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2" spans="1:29" x14ac:dyDescent="0.4">
      <c r="A2" s="53" t="s">
        <v>38</v>
      </c>
      <c r="P2" s="52" t="s">
        <v>39</v>
      </c>
      <c r="W2" s="52" t="s">
        <v>40</v>
      </c>
      <c r="AC2" s="52" t="s">
        <v>41</v>
      </c>
    </row>
    <row r="46" spans="1:23" x14ac:dyDescent="0.4">
      <c r="A46" s="53" t="s">
        <v>42</v>
      </c>
      <c r="J46" s="52" t="s">
        <v>43</v>
      </c>
      <c r="O46" s="52" t="s">
        <v>44</v>
      </c>
      <c r="W46" s="52" t="s">
        <v>45</v>
      </c>
    </row>
    <row r="93" spans="1:15" x14ac:dyDescent="0.4">
      <c r="A93" s="53" t="s">
        <v>46</v>
      </c>
      <c r="H93" s="52" t="s">
        <v>47</v>
      </c>
      <c r="O93" s="52" t="s">
        <v>48</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abSelected="1" topLeftCell="A7" zoomScale="145" zoomScaleSheetLayoutView="100" workbookViewId="0">
      <selection activeCell="A30" sqref="A30"/>
    </sheetView>
  </sheetViews>
  <sheetFormatPr defaultColWidth="8.125" defaultRowHeight="13.5" x14ac:dyDescent="0.4"/>
  <cols>
    <col min="1" max="16384" width="8.125" style="52"/>
  </cols>
  <sheetData>
    <row r="1" spans="1:10" x14ac:dyDescent="0.4">
      <c r="A1" s="52" t="s">
        <v>26</v>
      </c>
    </row>
    <row r="2" spans="1:10" x14ac:dyDescent="0.4">
      <c r="A2" s="94" t="s">
        <v>49</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2" t="s">
        <v>27</v>
      </c>
    </row>
    <row r="12" spans="1:10" x14ac:dyDescent="0.4">
      <c r="A12" s="96" t="s">
        <v>50</v>
      </c>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28</v>
      </c>
    </row>
    <row r="22" spans="1:10" x14ac:dyDescent="0.4">
      <c r="A22" s="96" t="s">
        <v>51</v>
      </c>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14</v>
      </c>
      <c r="B1" s="31"/>
      <c r="C1" s="32"/>
      <c r="D1" s="33"/>
      <c r="E1" s="32"/>
      <c r="F1" s="33"/>
      <c r="G1" s="32"/>
      <c r="H1" s="33"/>
    </row>
    <row r="2" spans="1:8" x14ac:dyDescent="0.4">
      <c r="A2" s="34"/>
      <c r="B2" s="32"/>
      <c r="C2" s="32"/>
      <c r="D2" s="33"/>
      <c r="E2" s="32"/>
      <c r="F2" s="33"/>
      <c r="G2" s="32"/>
      <c r="H2" s="33"/>
    </row>
    <row r="3" spans="1:8" x14ac:dyDescent="0.4">
      <c r="A3" s="35" t="s">
        <v>15</v>
      </c>
      <c r="B3" s="35" t="s">
        <v>16</v>
      </c>
      <c r="C3" s="35" t="s">
        <v>17</v>
      </c>
      <c r="D3" s="36" t="s">
        <v>18</v>
      </c>
      <c r="E3" s="35" t="s">
        <v>19</v>
      </c>
      <c r="F3" s="36" t="s">
        <v>18</v>
      </c>
      <c r="G3" s="35" t="s">
        <v>20</v>
      </c>
      <c r="H3" s="36" t="s">
        <v>18</v>
      </c>
    </row>
    <row r="4" spans="1:8" x14ac:dyDescent="0.4">
      <c r="A4" s="37" t="s">
        <v>21</v>
      </c>
      <c r="B4" s="37" t="s">
        <v>22</v>
      </c>
      <c r="C4" s="37"/>
      <c r="D4" s="38"/>
      <c r="E4" s="37"/>
      <c r="F4" s="38"/>
      <c r="G4" s="37"/>
      <c r="H4" s="38"/>
    </row>
    <row r="5" spans="1:8" x14ac:dyDescent="0.4">
      <c r="A5" s="37" t="s">
        <v>21</v>
      </c>
      <c r="B5" s="37"/>
      <c r="C5" s="37"/>
      <c r="D5" s="38"/>
      <c r="E5" s="37"/>
      <c r="F5" s="39"/>
      <c r="G5" s="37"/>
      <c r="H5" s="39"/>
    </row>
    <row r="6" spans="1:8" x14ac:dyDescent="0.4">
      <c r="A6" s="37" t="s">
        <v>21</v>
      </c>
      <c r="B6" s="37"/>
      <c r="C6" s="37"/>
      <c r="D6" s="39"/>
      <c r="E6" s="37"/>
      <c r="F6" s="39"/>
      <c r="G6" s="37"/>
      <c r="H6" s="39"/>
    </row>
    <row r="7" spans="1:8" x14ac:dyDescent="0.4">
      <c r="A7" s="37" t="s">
        <v>21</v>
      </c>
      <c r="B7" s="37"/>
      <c r="C7" s="37"/>
      <c r="D7" s="39"/>
      <c r="E7" s="37"/>
      <c r="F7" s="39"/>
      <c r="G7" s="37"/>
      <c r="H7" s="39"/>
    </row>
    <row r="8" spans="1:8" x14ac:dyDescent="0.4">
      <c r="A8" s="37" t="s">
        <v>21</v>
      </c>
      <c r="B8" s="37"/>
      <c r="C8" s="37"/>
      <c r="D8" s="39"/>
      <c r="E8" s="37"/>
      <c r="F8" s="39"/>
      <c r="G8" s="37"/>
      <c r="H8" s="39"/>
    </row>
    <row r="9" spans="1:8" x14ac:dyDescent="0.4">
      <c r="A9" s="37" t="s">
        <v>21</v>
      </c>
      <c r="B9" s="37"/>
      <c r="C9" s="37"/>
      <c r="D9" s="39"/>
      <c r="E9" s="37"/>
      <c r="F9" s="39"/>
      <c r="G9" s="37"/>
      <c r="H9" s="39"/>
    </row>
    <row r="10" spans="1:8" x14ac:dyDescent="0.4">
      <c r="A10" s="37" t="s">
        <v>21</v>
      </c>
      <c r="B10" s="37"/>
      <c r="C10" s="37"/>
      <c r="D10" s="39"/>
      <c r="E10" s="37"/>
      <c r="F10" s="39"/>
      <c r="G10" s="37"/>
      <c r="H10" s="39"/>
    </row>
    <row r="11" spans="1:8" x14ac:dyDescent="0.4">
      <c r="A11" s="37" t="s">
        <v>21</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ルーシー モバイル</cp:lastModifiedBy>
  <dcterms:created xsi:type="dcterms:W3CDTF">2020-09-18T03:10:57Z</dcterms:created>
  <dcterms:modified xsi:type="dcterms:W3CDTF">2021-06-15T04:55:26Z</dcterms:modified>
</cp:coreProperties>
</file>