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7E02767-2595-4512-8C0E-379CADD51E93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 l="1"/>
  <c r="E61" i="1"/>
  <c r="D61" i="1"/>
  <c r="F60" i="1"/>
  <c r="E60" i="1"/>
  <c r="D60" i="1"/>
  <c r="K59" i="1"/>
  <c r="F59" i="1"/>
  <c r="E59" i="1"/>
  <c r="D59" i="1"/>
  <c r="O58" i="1"/>
  <c r="N58" i="1"/>
  <c r="M58" i="1"/>
  <c r="I58" i="1"/>
  <c r="H58" i="1"/>
  <c r="G58" i="1"/>
  <c r="O57" i="1"/>
  <c r="N57" i="1"/>
  <c r="M57" i="1"/>
  <c r="I57" i="1"/>
  <c r="L58" i="1" s="1"/>
  <c r="H57" i="1"/>
  <c r="K58" i="1" s="1"/>
  <c r="G57" i="1"/>
  <c r="J58" i="1" s="1"/>
  <c r="O56" i="1"/>
  <c r="N56" i="1"/>
  <c r="M56" i="1"/>
  <c r="I56" i="1"/>
  <c r="L57" i="1" s="1"/>
  <c r="H56" i="1"/>
  <c r="K57" i="1" s="1"/>
  <c r="G56" i="1"/>
  <c r="J57" i="1" s="1"/>
  <c r="O55" i="1"/>
  <c r="N55" i="1"/>
  <c r="M55" i="1"/>
  <c r="I55" i="1"/>
  <c r="L56" i="1" s="1"/>
  <c r="H55" i="1"/>
  <c r="K56" i="1" s="1"/>
  <c r="G55" i="1"/>
  <c r="J56" i="1" s="1"/>
  <c r="O54" i="1"/>
  <c r="N54" i="1"/>
  <c r="M54" i="1"/>
  <c r="I54" i="1"/>
  <c r="L55" i="1" s="1"/>
  <c r="H54" i="1"/>
  <c r="K55" i="1" s="1"/>
  <c r="G54" i="1"/>
  <c r="J55" i="1" s="1"/>
  <c r="O53" i="1"/>
  <c r="N53" i="1"/>
  <c r="M53" i="1"/>
  <c r="I53" i="1"/>
  <c r="L54" i="1" s="1"/>
  <c r="H53" i="1"/>
  <c r="K54" i="1" s="1"/>
  <c r="G53" i="1"/>
  <c r="J54" i="1" s="1"/>
  <c r="O52" i="1"/>
  <c r="N52" i="1"/>
  <c r="M52" i="1"/>
  <c r="I52" i="1"/>
  <c r="L53" i="1" s="1"/>
  <c r="H52" i="1"/>
  <c r="K53" i="1" s="1"/>
  <c r="G52" i="1"/>
  <c r="J53" i="1" s="1"/>
  <c r="O51" i="1"/>
  <c r="N51" i="1"/>
  <c r="M51" i="1"/>
  <c r="I51" i="1"/>
  <c r="L52" i="1" s="1"/>
  <c r="H51" i="1"/>
  <c r="K52" i="1" s="1"/>
  <c r="G51" i="1"/>
  <c r="J52" i="1" s="1"/>
  <c r="O50" i="1"/>
  <c r="N50" i="1"/>
  <c r="M50" i="1"/>
  <c r="I50" i="1"/>
  <c r="L51" i="1" s="1"/>
  <c r="H50" i="1"/>
  <c r="K51" i="1" s="1"/>
  <c r="G50" i="1"/>
  <c r="J51" i="1" s="1"/>
  <c r="O49" i="1"/>
  <c r="N49" i="1"/>
  <c r="M49" i="1"/>
  <c r="I49" i="1"/>
  <c r="L50" i="1" s="1"/>
  <c r="H49" i="1"/>
  <c r="K50" i="1" s="1"/>
  <c r="G49" i="1"/>
  <c r="J50" i="1" s="1"/>
  <c r="O48" i="1"/>
  <c r="N48" i="1"/>
  <c r="M48" i="1"/>
  <c r="I48" i="1"/>
  <c r="L49" i="1" s="1"/>
  <c r="H48" i="1"/>
  <c r="K49" i="1" s="1"/>
  <c r="G48" i="1"/>
  <c r="J49" i="1" s="1"/>
  <c r="O47" i="1"/>
  <c r="N47" i="1"/>
  <c r="M47" i="1"/>
  <c r="I47" i="1"/>
  <c r="L48" i="1" s="1"/>
  <c r="H47" i="1"/>
  <c r="K48" i="1" s="1"/>
  <c r="G47" i="1"/>
  <c r="J48" i="1" s="1"/>
  <c r="O46" i="1"/>
  <c r="N46" i="1"/>
  <c r="M46" i="1"/>
  <c r="I46" i="1"/>
  <c r="L47" i="1" s="1"/>
  <c r="H46" i="1"/>
  <c r="K47" i="1" s="1"/>
  <c r="G46" i="1"/>
  <c r="J47" i="1" s="1"/>
  <c r="O45" i="1"/>
  <c r="N45" i="1"/>
  <c r="M45" i="1"/>
  <c r="I45" i="1"/>
  <c r="L46" i="1" s="1"/>
  <c r="H45" i="1"/>
  <c r="K46" i="1" s="1"/>
  <c r="G45" i="1"/>
  <c r="J46" i="1" s="1"/>
  <c r="O44" i="1"/>
  <c r="N44" i="1"/>
  <c r="M44" i="1"/>
  <c r="I44" i="1"/>
  <c r="L45" i="1" s="1"/>
  <c r="H44" i="1"/>
  <c r="K45" i="1" s="1"/>
  <c r="G44" i="1"/>
  <c r="J45" i="1" s="1"/>
  <c r="O43" i="1"/>
  <c r="N43" i="1"/>
  <c r="M43" i="1"/>
  <c r="I43" i="1"/>
  <c r="L44" i="1" s="1"/>
  <c r="H43" i="1"/>
  <c r="K44" i="1" s="1"/>
  <c r="G43" i="1"/>
  <c r="J44" i="1" s="1"/>
  <c r="O42" i="1"/>
  <c r="N42" i="1"/>
  <c r="M42" i="1"/>
  <c r="I42" i="1"/>
  <c r="L43" i="1" s="1"/>
  <c r="H42" i="1"/>
  <c r="K43" i="1" s="1"/>
  <c r="G42" i="1"/>
  <c r="J43" i="1" s="1"/>
  <c r="O41" i="1"/>
  <c r="N41" i="1"/>
  <c r="M41" i="1"/>
  <c r="I41" i="1"/>
  <c r="L42" i="1" s="1"/>
  <c r="H41" i="1"/>
  <c r="K42" i="1" s="1"/>
  <c r="G41" i="1"/>
  <c r="J42" i="1" s="1"/>
  <c r="O40" i="1"/>
  <c r="N40" i="1"/>
  <c r="M40" i="1"/>
  <c r="I40" i="1"/>
  <c r="L41" i="1" s="1"/>
  <c r="H40" i="1"/>
  <c r="K41" i="1" s="1"/>
  <c r="G40" i="1"/>
  <c r="J41" i="1" s="1"/>
  <c r="O39" i="1"/>
  <c r="N39" i="1"/>
  <c r="M39" i="1"/>
  <c r="I39" i="1"/>
  <c r="L40" i="1" s="1"/>
  <c r="H39" i="1"/>
  <c r="K40" i="1" s="1"/>
  <c r="G39" i="1"/>
  <c r="J40" i="1" s="1"/>
  <c r="O38" i="1"/>
  <c r="N38" i="1"/>
  <c r="M38" i="1"/>
  <c r="I38" i="1"/>
  <c r="L39" i="1" s="1"/>
  <c r="H38" i="1"/>
  <c r="K39" i="1" s="1"/>
  <c r="G38" i="1"/>
  <c r="J39" i="1" s="1"/>
  <c r="O37" i="1"/>
  <c r="N37" i="1"/>
  <c r="M37" i="1"/>
  <c r="I37" i="1"/>
  <c r="L38" i="1" s="1"/>
  <c r="H37" i="1"/>
  <c r="K38" i="1" s="1"/>
  <c r="G37" i="1"/>
  <c r="J38" i="1" s="1"/>
  <c r="O36" i="1"/>
  <c r="N36" i="1"/>
  <c r="M36" i="1"/>
  <c r="I36" i="1"/>
  <c r="L37" i="1" s="1"/>
  <c r="H36" i="1"/>
  <c r="K37" i="1" s="1"/>
  <c r="G36" i="1"/>
  <c r="J37" i="1" s="1"/>
  <c r="O35" i="1"/>
  <c r="N35" i="1"/>
  <c r="M35" i="1"/>
  <c r="I35" i="1"/>
  <c r="L36" i="1" s="1"/>
  <c r="H35" i="1"/>
  <c r="K36" i="1" s="1"/>
  <c r="G35" i="1"/>
  <c r="J36" i="1" s="1"/>
  <c r="O34" i="1"/>
  <c r="N34" i="1"/>
  <c r="M34" i="1"/>
  <c r="I34" i="1"/>
  <c r="L35" i="1" s="1"/>
  <c r="H34" i="1"/>
  <c r="K35" i="1" s="1"/>
  <c r="G34" i="1"/>
  <c r="J35" i="1" s="1"/>
  <c r="O33" i="1"/>
  <c r="N33" i="1"/>
  <c r="M33" i="1"/>
  <c r="I33" i="1"/>
  <c r="L34" i="1" s="1"/>
  <c r="H33" i="1"/>
  <c r="K34" i="1" s="1"/>
  <c r="G33" i="1"/>
  <c r="J34" i="1" s="1"/>
  <c r="O32" i="1"/>
  <c r="N32" i="1"/>
  <c r="M32" i="1"/>
  <c r="I32" i="1"/>
  <c r="L33" i="1" s="1"/>
  <c r="H32" i="1"/>
  <c r="K33" i="1" s="1"/>
  <c r="G32" i="1"/>
  <c r="J33" i="1" s="1"/>
  <c r="O31" i="1"/>
  <c r="N31" i="1"/>
  <c r="M31" i="1"/>
  <c r="I31" i="1"/>
  <c r="L32" i="1" s="1"/>
  <c r="H31" i="1"/>
  <c r="K32" i="1" s="1"/>
  <c r="G31" i="1"/>
  <c r="J32" i="1" s="1"/>
  <c r="O30" i="1"/>
  <c r="N30" i="1"/>
  <c r="M30" i="1"/>
  <c r="I30" i="1"/>
  <c r="L31" i="1" s="1"/>
  <c r="H30" i="1"/>
  <c r="K31" i="1" s="1"/>
  <c r="G30" i="1"/>
  <c r="J31" i="1" s="1"/>
  <c r="O29" i="1"/>
  <c r="N29" i="1"/>
  <c r="M29" i="1"/>
  <c r="I29" i="1"/>
  <c r="L30" i="1" s="1"/>
  <c r="H29" i="1"/>
  <c r="K30" i="1" s="1"/>
  <c r="G29" i="1"/>
  <c r="J30" i="1" s="1"/>
  <c r="O28" i="1"/>
  <c r="I28" i="1" s="1"/>
  <c r="L29" i="1" s="1"/>
  <c r="N28" i="1"/>
  <c r="M28" i="1"/>
  <c r="H28" i="1"/>
  <c r="K29" i="1" s="1"/>
  <c r="G28" i="1"/>
  <c r="J29" i="1" s="1"/>
  <c r="O27" i="1"/>
  <c r="I27" i="1" s="1"/>
  <c r="L28" i="1" s="1"/>
  <c r="N27" i="1"/>
  <c r="H27" i="1" s="1"/>
  <c r="K28" i="1" s="1"/>
  <c r="M27" i="1"/>
  <c r="G27" i="1" s="1"/>
  <c r="J28" i="1" s="1"/>
  <c r="O26" i="1"/>
  <c r="I26" i="1" s="1"/>
  <c r="L27" i="1" s="1"/>
  <c r="N26" i="1"/>
  <c r="H26" i="1" s="1"/>
  <c r="K27" i="1" s="1"/>
  <c r="M26" i="1"/>
  <c r="G26" i="1"/>
  <c r="J27" i="1" s="1"/>
  <c r="I8" i="1"/>
  <c r="L9" i="1" s="1"/>
  <c r="O9" i="1" s="1"/>
  <c r="H8" i="1"/>
  <c r="K9" i="1" s="1"/>
  <c r="N9" i="1" s="1"/>
  <c r="G8" i="1"/>
  <c r="D62" i="1" l="1"/>
  <c r="F62" i="1"/>
  <c r="E62" i="1"/>
  <c r="I9" i="1"/>
  <c r="H9" i="1"/>
  <c r="J9" i="1"/>
  <c r="M9" i="1" s="1"/>
  <c r="G9" i="1" s="1"/>
  <c r="J10" i="1" l="1"/>
  <c r="M10" i="1" s="1"/>
  <c r="G10" i="1"/>
  <c r="K10" i="1"/>
  <c r="N10" i="1" s="1"/>
  <c r="L10" i="1"/>
  <c r="O10" i="1" s="1"/>
  <c r="J11" i="1" l="1"/>
  <c r="M11" i="1" s="1"/>
  <c r="G11" i="1" s="1"/>
  <c r="I10" i="1"/>
  <c r="H10" i="1"/>
  <c r="K11" i="1" l="1"/>
  <c r="N11" i="1" s="1"/>
  <c r="H11" i="1" s="1"/>
  <c r="L11" i="1"/>
  <c r="O11" i="1" s="1"/>
  <c r="I11" i="1" s="1"/>
  <c r="J12" i="1"/>
  <c r="M12" i="1" s="1"/>
  <c r="K12" i="1" l="1"/>
  <c r="N12" i="1" s="1"/>
  <c r="H12" i="1" s="1"/>
  <c r="G12" i="1"/>
  <c r="L12" i="1"/>
  <c r="O12" i="1" s="1"/>
  <c r="I12" i="1" s="1"/>
  <c r="K13" i="1" l="1"/>
  <c r="N13" i="1" s="1"/>
  <c r="H13" i="1" s="1"/>
  <c r="L13" i="1"/>
  <c r="O13" i="1" s="1"/>
  <c r="I13" i="1" s="1"/>
  <c r="J13" i="1"/>
  <c r="M13" i="1" s="1"/>
  <c r="G13" i="1" s="1"/>
  <c r="J14" i="1" l="1"/>
  <c r="M14" i="1" s="1"/>
  <c r="G14" i="1" s="1"/>
  <c r="K14" i="1"/>
  <c r="N14" i="1" s="1"/>
  <c r="H14" i="1" s="1"/>
  <c r="L14" i="1"/>
  <c r="O14" i="1" s="1"/>
  <c r="I14" i="1" s="1"/>
  <c r="L15" i="1" l="1"/>
  <c r="O15" i="1" s="1"/>
  <c r="I15" i="1" s="1"/>
  <c r="K15" i="1"/>
  <c r="N15" i="1" s="1"/>
  <c r="H15" i="1" s="1"/>
  <c r="J15" i="1"/>
  <c r="M15" i="1" s="1"/>
  <c r="G15" i="1" s="1"/>
  <c r="L16" i="1" l="1"/>
  <c r="O16" i="1" s="1"/>
  <c r="I16" i="1" s="1"/>
  <c r="J16" i="1"/>
  <c r="M16" i="1" s="1"/>
  <c r="G16" i="1" s="1"/>
  <c r="K16" i="1"/>
  <c r="N16" i="1" s="1"/>
  <c r="H16" i="1" s="1"/>
  <c r="K17" i="1" l="1"/>
  <c r="N17" i="1" s="1"/>
  <c r="H17" i="1" s="1"/>
  <c r="L17" i="1"/>
  <c r="O17" i="1" s="1"/>
  <c r="I17" i="1" s="1"/>
  <c r="J17" i="1"/>
  <c r="M17" i="1" s="1"/>
  <c r="G17" i="1" s="1"/>
  <c r="J18" i="1" l="1"/>
  <c r="M18" i="1" s="1"/>
  <c r="L18" i="1"/>
  <c r="O18" i="1" s="1"/>
  <c r="K18" i="1"/>
  <c r="N18" i="1" s="1"/>
  <c r="H18" i="1" l="1"/>
  <c r="K19" i="1" s="1"/>
  <c r="N19" i="1" s="1"/>
  <c r="H19" i="1" s="1"/>
  <c r="K20" i="1" s="1"/>
  <c r="N20" i="1" s="1"/>
  <c r="H20" i="1" s="1"/>
  <c r="I18" i="1"/>
  <c r="L19" i="1" s="1"/>
  <c r="O19" i="1" s="1"/>
  <c r="I19" i="1" s="1"/>
  <c r="L20" i="1" s="1"/>
  <c r="O20" i="1" s="1"/>
  <c r="I20" i="1" s="1"/>
  <c r="L21" i="1" s="1"/>
  <c r="O21" i="1" s="1"/>
  <c r="I21" i="1" s="1"/>
  <c r="L22" i="1" s="1"/>
  <c r="O22" i="1" s="1"/>
  <c r="I22" i="1" s="1"/>
  <c r="L23" i="1" s="1"/>
  <c r="O23" i="1" s="1"/>
  <c r="I23" i="1" s="1"/>
  <c r="G18" i="1"/>
  <c r="J19" i="1" s="1"/>
  <c r="M19" i="1" s="1"/>
  <c r="G19" i="1" s="1"/>
  <c r="J20" i="1" s="1"/>
  <c r="M20" i="1" s="1"/>
  <c r="G20" i="1" s="1"/>
  <c r="J21" i="1" l="1"/>
  <c r="M21" i="1" s="1"/>
  <c r="G21" i="1"/>
  <c r="L24" i="1"/>
  <c r="O24" i="1" s="1"/>
  <c r="I24" i="1" s="1"/>
  <c r="L25" i="1" s="1"/>
  <c r="O25" i="1" s="1"/>
  <c r="I25" i="1" s="1"/>
  <c r="L26" i="1" s="1"/>
  <c r="K21" i="1"/>
  <c r="N21" i="1" s="1"/>
  <c r="H21" i="1" s="1"/>
  <c r="K22" i="1" l="1"/>
  <c r="N22" i="1" s="1"/>
  <c r="H22" i="1"/>
  <c r="K23" i="1" s="1"/>
  <c r="N23" i="1" s="1"/>
  <c r="H23" i="1" s="1"/>
  <c r="K24" i="1" s="1"/>
  <c r="N24" i="1" s="1"/>
  <c r="H24" i="1" s="1"/>
  <c r="K25" i="1" s="1"/>
  <c r="N25" i="1" s="1"/>
  <c r="H25" i="1" s="1"/>
  <c r="K26" i="1" s="1"/>
  <c r="O59" i="1"/>
  <c r="I59" i="1" s="1"/>
  <c r="I61" i="1" s="1"/>
  <c r="L61" i="1" s="1"/>
  <c r="J22" i="1"/>
  <c r="M22" i="1" s="1"/>
  <c r="G22" i="1"/>
  <c r="N59" i="1" l="1"/>
  <c r="H59" i="1" s="1"/>
  <c r="H61" i="1" s="1"/>
  <c r="K61" i="1" s="1"/>
  <c r="J23" i="1"/>
  <c r="M23" i="1" s="1"/>
  <c r="G23" i="1" s="1"/>
  <c r="J24" i="1" s="1"/>
  <c r="M24" i="1" s="1"/>
  <c r="G24" i="1" l="1"/>
  <c r="J25" i="1" l="1"/>
  <c r="M25" i="1" s="1"/>
  <c r="M59" i="1" s="1"/>
  <c r="G59" i="1" s="1"/>
  <c r="G61" i="1" s="1"/>
  <c r="J61" i="1" s="1"/>
  <c r="G25" i="1" l="1"/>
  <c r="J26" i="1" s="1"/>
</calcChain>
</file>

<file path=xl/sharedStrings.xml><?xml version="1.0" encoding="utf-8"?>
<sst xmlns="http://schemas.openxmlformats.org/spreadsheetml/2006/main" count="96" uniqueCount="69">
  <si>
    <t>通貨ペア</t>
  </si>
  <si>
    <t>時間足</t>
  </si>
  <si>
    <t>当初資金</t>
  </si>
  <si>
    <t>エントリー理由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</si>
  <si>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</si>
  <si>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</si>
  <si>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</si>
  <si>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</si>
  <si>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</si>
  <si>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</si>
  <si>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</si>
  <si>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</si>
  <si>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</si>
  <si>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</si>
  <si>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</si>
  <si>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</si>
  <si>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</si>
  <si>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</si>
  <si>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</si>
  <si>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</si>
  <si>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</si>
  <si>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</si>
  <si>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</si>
  <si>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No.1</t>
  </si>
  <si>
    <t>No.3</t>
  </si>
  <si>
    <t>No.4</t>
  </si>
  <si>
    <t>No.6</t>
  </si>
  <si>
    <t>No.8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</si>
  <si>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</si>
  <si>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</si>
  <si>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</si>
  <si>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</si>
  <si>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</si>
  <si>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</si>
  <si>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</si>
  <si>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</si>
  <si>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</si>
  <si>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</si>
  <si>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No.11</t>
    <phoneticPr fontId="13"/>
  </si>
  <si>
    <t>No.12</t>
    <phoneticPr fontId="13"/>
  </si>
  <si>
    <t>No.13</t>
    <phoneticPr fontId="13"/>
  </si>
  <si>
    <t>No.14</t>
    <phoneticPr fontId="13"/>
  </si>
  <si>
    <t>No.15</t>
    <phoneticPr fontId="13"/>
  </si>
  <si>
    <t>No.16</t>
    <phoneticPr fontId="13"/>
  </si>
  <si>
    <t>No.17</t>
    <phoneticPr fontId="13"/>
  </si>
  <si>
    <t>No.18</t>
    <phoneticPr fontId="13"/>
  </si>
  <si>
    <t>No.19</t>
    <phoneticPr fontId="13"/>
  </si>
  <si>
    <t>No20</t>
    <phoneticPr fontId="13"/>
  </si>
  <si>
    <t>No.2</t>
    <phoneticPr fontId="13"/>
  </si>
  <si>
    <t>No.3</t>
    <phoneticPr fontId="13"/>
  </si>
  <si>
    <t>No.4</t>
    <phoneticPr fontId="13"/>
  </si>
  <si>
    <t>No.5</t>
    <phoneticPr fontId="13"/>
  </si>
  <si>
    <t>No.7</t>
    <phoneticPr fontId="13"/>
  </si>
  <si>
    <t>No.8</t>
    <phoneticPr fontId="13"/>
  </si>
  <si>
    <t>No.9</t>
    <phoneticPr fontId="13"/>
  </si>
  <si>
    <t>No.10</t>
    <phoneticPr fontId="13"/>
  </si>
  <si>
    <t>NO.19</t>
    <phoneticPr fontId="13"/>
  </si>
  <si>
    <t>No.20</t>
    <phoneticPr fontId="13"/>
  </si>
  <si>
    <t>4H足</t>
    <phoneticPr fontId="15"/>
  </si>
  <si>
    <t>10MA・20MAの両方の上側にキャンドルがあれば買い方向、下側なら売り方向。MAに触れてEB出現でエントリー待ち、EB高値or安値ブレイクでエントリー。</t>
    <phoneticPr fontId="15"/>
  </si>
  <si>
    <t>NO.14</t>
    <phoneticPr fontId="13"/>
  </si>
  <si>
    <t>NO.15</t>
    <phoneticPr fontId="13"/>
  </si>
  <si>
    <t>NO.16</t>
    <phoneticPr fontId="13"/>
  </si>
  <si>
    <t>EURJPY</t>
    <phoneticPr fontId="15"/>
  </si>
  <si>
    <t>No.6</t>
    <phoneticPr fontId="13"/>
  </si>
  <si>
    <t xml:space="preserve">10MAの傾きに要注意
No.6hは実体はEBだと思いますがヒゲ長かったの気になりました。何か関係がありますか？
</t>
    <rPh sb="5" eb="6">
      <t>カタム</t>
    </rPh>
    <rPh sb="8" eb="11">
      <t>ヨウチュウイ</t>
    </rPh>
    <rPh sb="18" eb="20">
      <t>ジッタイ</t>
    </rPh>
    <rPh sb="25" eb="26">
      <t>オモ</t>
    </rPh>
    <rPh sb="32" eb="33">
      <t>ナガ</t>
    </rPh>
    <rPh sb="37" eb="38">
      <t>キ</t>
    </rPh>
    <rPh sb="45" eb="46">
      <t>ナニ</t>
    </rPh>
    <rPh sb="47" eb="49">
      <t>カンケイ</t>
    </rPh>
    <phoneticPr fontId="15"/>
  </si>
  <si>
    <t>気付き　質問 1-10</t>
    <phoneticPr fontId="15"/>
  </si>
  <si>
    <t>No.13EBのプライスアクション出てもやはり10MAの傾きの注意しなければいけない</t>
    <rPh sb="17" eb="18">
      <t>デ</t>
    </rPh>
    <rPh sb="28" eb="29">
      <t>カタム</t>
    </rPh>
    <rPh sb="31" eb="33">
      <t>チュウイ</t>
    </rPh>
    <phoneticPr fontId="15"/>
  </si>
  <si>
    <t>気付き　質問11-16</t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</si>
</sst>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#,##0_ "/>
    <numFmt numFmtId="178" formatCode="#,##0_);[Red]\(#,##0\)"/>
    <numFmt numFmtId="179" formatCode="yyyy/m/d;@"/>
  </numFmts>
  <fonts count="18" x14ac:knownFonts="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b/>
      <sz val="11"/>
      <color theme="1"/>
      <name val="游ゴシック"/>
      <charset val="128"/>
    </font>
    <font>
      <b/>
      <sz val="9"/>
      <color theme="1"/>
      <name val="游ゴシック"/>
      <charset val="128"/>
    </font>
    <font>
      <sz val="11"/>
      <color theme="1"/>
      <name val="游ゴシック"/>
      <charset val="128"/>
      <scheme val="minor"/>
    </font>
    <font>
      <sz val="6"/>
      <name val="游ゴシック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12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3">
      <alignment vertical="center"/>
    </xf>
    <xf numFmtId="0" fontId="5" fillId="0" borderId="0" xfId="3" applyFont="1" applyAlignment="1">
      <alignment horizontal="center" vertical="center"/>
    </xf>
    <xf numFmtId="0" fontId="6" fillId="0" borderId="0" xfId="0" applyFont="1">
      <alignment vertical="center"/>
    </xf>
    <xf numFmtId="177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8" fontId="0" fillId="0" borderId="6" xfId="0" applyNumberFormat="1" applyFont="1" applyBorder="1">
      <alignment vertical="center"/>
    </xf>
    <xf numFmtId="178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9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178" fontId="0" fillId="0" borderId="0" xfId="0" applyNumberForma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9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8" fontId="0" fillId="0" borderId="6" xfId="0" applyNumberFormat="1" applyFill="1" applyBorder="1">
      <alignment vertical="center"/>
    </xf>
    <xf numFmtId="178" fontId="0" fillId="0" borderId="7" xfId="0" applyNumberFormat="1" applyFill="1" applyBorder="1">
      <alignment vertical="center"/>
    </xf>
    <xf numFmtId="9" fontId="6" fillId="0" borderId="6" xfId="2" applyFont="1" applyBorder="1">
      <alignment vertical="center"/>
    </xf>
    <xf numFmtId="9" fontId="6" fillId="0" borderId="7" xfId="2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178" fontId="0" fillId="0" borderId="9" xfId="0" applyNumberFormat="1" applyBorder="1">
      <alignment vertical="center"/>
    </xf>
    <xf numFmtId="178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8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2" applyFont="1" applyBorder="1">
      <alignment vertical="center"/>
    </xf>
    <xf numFmtId="176" fontId="6" fillId="0" borderId="6" xfId="2" applyNumberFormat="1" applyFont="1" applyBorder="1">
      <alignment vertical="center"/>
    </xf>
    <xf numFmtId="176" fontId="6" fillId="0" borderId="10" xfId="2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14" fillId="0" borderId="0" xfId="3" applyFont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>
      <alignment vertical="center"/>
    </xf>
    <xf numFmtId="179" fontId="0" fillId="0" borderId="12" xfId="0" applyNumberFormat="1" applyFill="1" applyBorder="1">
      <alignment vertical="center"/>
    </xf>
    <xf numFmtId="0" fontId="0" fillId="0" borderId="11" xfId="0" applyFill="1" applyBorder="1" applyAlignment="1">
      <alignment horizontal="center" vertical="center"/>
    </xf>
    <xf numFmtId="0" fontId="8" fillId="0" borderId="11" xfId="0" applyNumberFormat="1" applyFont="1" applyFill="1" applyBorder="1">
      <alignment vertical="center"/>
    </xf>
    <xf numFmtId="0" fontId="8" fillId="0" borderId="13" xfId="0" applyNumberFormat="1" applyFont="1" applyFill="1" applyBorder="1">
      <alignment vertical="center"/>
    </xf>
    <xf numFmtId="179" fontId="17" fillId="0" borderId="12" xfId="0" applyNumberFormat="1" applyFont="1" applyFill="1" applyBorder="1">
      <alignment vertical="center"/>
    </xf>
    <xf numFmtId="0" fontId="0" fillId="0" borderId="11" xfId="0" applyFill="1" applyBorder="1">
      <alignment vertical="center"/>
    </xf>
    <xf numFmtId="178" fontId="0" fillId="0" borderId="0" xfId="0" applyNumberFormat="1" applyFill="1" applyBorder="1">
      <alignment vertical="center"/>
    </xf>
    <xf numFmtId="38" fontId="0" fillId="0" borderId="11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13" xfId="1" applyFont="1" applyFill="1" applyBorder="1">
      <alignment vertical="center"/>
    </xf>
    <xf numFmtId="177" fontId="17" fillId="0" borderId="0" xfId="0" applyNumberFormat="1" applyFont="1">
      <alignment vertical="center"/>
    </xf>
    <xf numFmtId="0" fontId="16" fillId="0" borderId="0" xfId="3" applyFont="1">
      <alignment vertical="center"/>
    </xf>
    <xf numFmtId="0" fontId="16" fillId="0" borderId="0" xfId="3" applyFont="1" applyAlignment="1">
      <alignment vertical="top" wrapText="1"/>
    </xf>
    <xf numFmtId="0" fontId="4" fillId="0" borderId="0" xfId="3" applyAlignment="1">
      <alignment vertical="top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6" fillId="0" borderId="0" xfId="3" applyFont="1" applyAlignment="1">
      <alignment horizontal="left" vertical="top" wrapText="1"/>
    </xf>
    <xf numFmtId="0" fontId="4" fillId="0" borderId="0" xfId="3" applyAlignment="1">
      <alignment horizontal="left" vertical="top"/>
    </xf>
    <xf numFmtId="0" fontId="16" fillId="0" borderId="0" xfId="3" applyFont="1" applyAlignment="1">
      <alignment vertical="top" wrapText="1"/>
    </xf>
    <xf numFmtId="0" fontId="4" fillId="0" borderId="0" xfId="3" applyAlignment="1">
      <alignment vertical="top"/>
    </xf>
    <xf numFmtId="0" fontId="4" fillId="0" borderId="0" xfId="3" applyAlignment="1">
      <alignment vertical="top" wrapText="1"/>
    </xf>
    <xf numFmtId="0" fontId="0" fillId="4" borderId="11" xfId="0" applyFill="1" applyBorder="1">
      <alignment vertical="center"/>
    </xf>
    <xf numFmtId="179" fontId="17" fillId="4" borderId="2" xfId="0" applyNumberFormat="1" applyFont="1" applyFill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8" fillId="4" borderId="3" xfId="0" applyNumberFormat="1" applyFont="1" applyFill="1" applyBorder="1">
      <alignment vertical="center"/>
    </xf>
    <xf numFmtId="0" fontId="8" fillId="4" borderId="4" xfId="0" applyNumberFormat="1" applyFont="1" applyFill="1" applyBorder="1">
      <alignment vertical="center"/>
    </xf>
    <xf numFmtId="0" fontId="8" fillId="4" borderId="5" xfId="0" applyNumberFormat="1" applyFont="1" applyFill="1" applyBorder="1">
      <alignment vertical="center"/>
    </xf>
    <xf numFmtId="178" fontId="0" fillId="4" borderId="0" xfId="0" applyNumberFormat="1" applyFill="1" applyBorder="1">
      <alignment vertical="center"/>
    </xf>
    <xf numFmtId="38" fontId="0" fillId="4" borderId="3" xfId="1" applyFont="1" applyFill="1" applyBorder="1">
      <alignment vertical="center"/>
    </xf>
    <xf numFmtId="38" fontId="0" fillId="4" borderId="4" xfId="1" applyFont="1" applyFill="1" applyBorder="1">
      <alignment vertical="center"/>
    </xf>
    <xf numFmtId="38" fontId="0" fillId="4" borderId="5" xfId="1" applyFont="1" applyFill="1" applyBorder="1">
      <alignment vertical="center"/>
    </xf>
    <xf numFmtId="179" fontId="17" fillId="4" borderId="12" xfId="0" applyNumberFormat="1" applyFont="1" applyFill="1" applyBorder="1">
      <alignment vertical="center"/>
    </xf>
    <xf numFmtId="0" fontId="0" fillId="4" borderId="11" xfId="0" applyFill="1" applyBorder="1" applyAlignment="1">
      <alignment horizontal="center" vertical="center"/>
    </xf>
    <xf numFmtId="0" fontId="8" fillId="4" borderId="11" xfId="0" applyNumberFormat="1" applyFont="1" applyFill="1" applyBorder="1">
      <alignment vertical="center"/>
    </xf>
    <xf numFmtId="0" fontId="8" fillId="4" borderId="0" xfId="0" applyNumberFormat="1" applyFont="1" applyFill="1" applyBorder="1">
      <alignment vertical="center"/>
    </xf>
    <xf numFmtId="0" fontId="8" fillId="4" borderId="13" xfId="0" applyNumberFormat="1" applyFont="1" applyFill="1" applyBorder="1">
      <alignment vertical="center"/>
    </xf>
    <xf numFmtId="38" fontId="0" fillId="4" borderId="11" xfId="1" applyFont="1" applyFill="1" applyBorder="1">
      <alignment vertical="center"/>
    </xf>
    <xf numFmtId="38" fontId="0" fillId="4" borderId="0" xfId="1" applyFont="1" applyFill="1" applyBorder="1">
      <alignment vertical="center"/>
    </xf>
    <xf numFmtId="38" fontId="0" fillId="4" borderId="13" xfId="1" applyFont="1" applyFill="1" applyBorder="1">
      <alignment vertical="center"/>
    </xf>
    <xf numFmtId="179" fontId="17" fillId="4" borderId="12" xfId="0" applyNumberFormat="1" applyFont="1" applyFill="1" applyBorder="1" applyAlignment="1">
      <alignment horizontal="right" vertical="center"/>
    </xf>
    <xf numFmtId="179" fontId="0" fillId="4" borderId="12" xfId="0" applyNumberFormat="1" applyFill="1" applyBorder="1">
      <alignment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171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171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181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232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224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272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287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265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313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313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356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361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364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366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729</xdr:row>
      <xdr:rowOff>0</xdr:rowOff>
    </xdr:from>
    <xdr:to>
      <xdr:col>29</xdr:col>
      <xdr:colOff>531270</xdr:colOff>
      <xdr:row>769</xdr:row>
      <xdr:rowOff>155350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306CAC9-86EA-4B39-B494-5871A901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695781"/>
          <a:ext cx="18295395" cy="729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29</xdr:col>
      <xdr:colOff>493155</xdr:colOff>
      <xdr:row>812</xdr:row>
      <xdr:rowOff>69591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9BABB9FE-19DF-496C-AA2C-97142007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375313"/>
          <a:ext cx="18257280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29</xdr:col>
      <xdr:colOff>474097</xdr:colOff>
      <xdr:row>42</xdr:row>
      <xdr:rowOff>21946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BFBC9090-40A1-456C-B952-527BC8FB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7188"/>
          <a:ext cx="18238222" cy="7165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29</xdr:col>
      <xdr:colOff>521741</xdr:colOff>
      <xdr:row>84</xdr:row>
      <xdr:rowOff>2889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E9C8E4D-BF91-42A8-82B4-9B9C495D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858125"/>
          <a:ext cx="18285866" cy="71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29</xdr:col>
      <xdr:colOff>502683</xdr:colOff>
      <xdr:row>136</xdr:row>
      <xdr:rowOff>77532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FDD7FF1-8BEF-43BC-B1AC-AC8BFAF5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180469"/>
          <a:ext cx="18266808" cy="91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29</xdr:col>
      <xdr:colOff>483626</xdr:colOff>
      <xdr:row>189</xdr:row>
      <xdr:rowOff>87061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C6E40680-780E-40C9-8554-E0B3887F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645938"/>
          <a:ext cx="18247751" cy="9195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29</xdr:col>
      <xdr:colOff>493155</xdr:colOff>
      <xdr:row>231</xdr:row>
      <xdr:rowOff>79119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B61F20-4468-4AF2-B593-0C28AC14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111406"/>
          <a:ext cx="18257280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29</xdr:col>
      <xdr:colOff>502683</xdr:colOff>
      <xdr:row>273</xdr:row>
      <xdr:rowOff>88648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4730658-8CB0-43BF-8B60-962E87FF4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612344"/>
          <a:ext cx="18266808" cy="7232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29</xdr:col>
      <xdr:colOff>455039</xdr:colOff>
      <xdr:row>315</xdr:row>
      <xdr:rowOff>79119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AC4FB4E-815D-43B0-8204-19F052F39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9113281"/>
          <a:ext cx="18219164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29</xdr:col>
      <xdr:colOff>455039</xdr:colOff>
      <xdr:row>357</xdr:row>
      <xdr:rowOff>79119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1B39762-3806-4F9B-B32E-8AD99F00A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614219"/>
          <a:ext cx="18219164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29</xdr:col>
      <xdr:colOff>502683</xdr:colOff>
      <xdr:row>315</xdr:row>
      <xdr:rowOff>88648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B070710-8ED7-4C87-9E33-1CC8AB2B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9113281"/>
          <a:ext cx="18266808" cy="7232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29</xdr:col>
      <xdr:colOff>512212</xdr:colOff>
      <xdr:row>273</xdr:row>
      <xdr:rowOff>12418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3357E15-B4ED-42E5-A49C-E5E75035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1612344"/>
          <a:ext cx="18276337" cy="715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29</xdr:col>
      <xdr:colOff>521741</xdr:colOff>
      <xdr:row>399</xdr:row>
      <xdr:rowOff>41004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0E7AA4C-B610-4236-BCE2-32E8CE25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4115156"/>
          <a:ext cx="18285866" cy="71847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29</xdr:col>
      <xdr:colOff>521741</xdr:colOff>
      <xdr:row>441</xdr:row>
      <xdr:rowOff>60062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BA0AFDE-32DA-4FC3-A412-E286125F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1616094"/>
          <a:ext cx="18285866" cy="7203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29</xdr:col>
      <xdr:colOff>455039</xdr:colOff>
      <xdr:row>483</xdr:row>
      <xdr:rowOff>107706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F3FB59E-24CF-48F6-8448-0831EEEAF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9117031"/>
          <a:ext cx="18219164" cy="7251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29</xdr:col>
      <xdr:colOff>435981</xdr:colOff>
      <xdr:row>525</xdr:row>
      <xdr:rowOff>98177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2CB6055-34E1-47D4-AAA9-F35DF4ED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6617969"/>
          <a:ext cx="18200106" cy="7241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29</xdr:col>
      <xdr:colOff>388337</xdr:colOff>
      <xdr:row>567</xdr:row>
      <xdr:rowOff>60062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A3F0FBF-450C-4102-AD0D-5A7B7CD8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4118906"/>
          <a:ext cx="18152462" cy="7203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29</xdr:col>
      <xdr:colOff>426453</xdr:colOff>
      <xdr:row>609</xdr:row>
      <xdr:rowOff>107706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B1A98AA-2CD3-47E8-9FC0-EEA306B2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1619844"/>
          <a:ext cx="18190578" cy="7251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29</xdr:col>
      <xdr:colOff>426453</xdr:colOff>
      <xdr:row>652</xdr:row>
      <xdr:rowOff>164879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2DA94CC2-2C63-44C6-BC5E-F91F8D3B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9299375"/>
          <a:ext cx="18190578" cy="730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workbookViewId="0">
      <pane xSplit="1" ySplit="8" topLeftCell="B9" activePane="bottomRight" state="frozen"/>
      <selection pane="topRight"/>
      <selection pane="bottomLeft"/>
      <selection pane="bottomRight" activeCell="F25" sqref="F25"/>
    </sheetView>
  </sheetViews>
  <sheetFormatPr defaultColWidth="9"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3" t="s">
        <v>0</v>
      </c>
      <c r="C1" s="78" t="s">
        <v>63</v>
      </c>
    </row>
    <row r="2" spans="1:18" x14ac:dyDescent="0.4">
      <c r="A2" s="13" t="s">
        <v>1</v>
      </c>
      <c r="C2" s="78" t="s">
        <v>58</v>
      </c>
    </row>
    <row r="3" spans="1:18" x14ac:dyDescent="0.4">
      <c r="A3" s="13" t="s">
        <v>2</v>
      </c>
      <c r="C3" s="14">
        <v>500000</v>
      </c>
    </row>
    <row r="4" spans="1:18" x14ac:dyDescent="0.4">
      <c r="A4" s="13" t="s">
        <v>3</v>
      </c>
      <c r="C4" s="89" t="s">
        <v>59</v>
      </c>
    </row>
    <row r="5" spans="1:18" x14ac:dyDescent="0.4">
      <c r="A5" s="13" t="s">
        <v>4</v>
      </c>
      <c r="C5" s="14" t="s">
        <v>5</v>
      </c>
    </row>
    <row r="6" spans="1:18" x14ac:dyDescent="0.4">
      <c r="A6" s="15" t="s">
        <v>6</v>
      </c>
      <c r="B6" s="15" t="s">
        <v>7</v>
      </c>
      <c r="C6" s="15" t="s">
        <v>7</v>
      </c>
      <c r="D6" s="16" t="s">
        <v>8</v>
      </c>
      <c r="E6" s="17"/>
      <c r="F6" s="18"/>
      <c r="G6" s="93" t="s">
        <v>9</v>
      </c>
      <c r="H6" s="94"/>
      <c r="I6" s="99"/>
      <c r="J6" s="93" t="s">
        <v>10</v>
      </c>
      <c r="K6" s="94"/>
      <c r="L6" s="99"/>
      <c r="M6" s="93" t="s">
        <v>11</v>
      </c>
      <c r="N6" s="94"/>
      <c r="O6" s="99"/>
    </row>
    <row r="7" spans="1:18" x14ac:dyDescent="0.4">
      <c r="A7" s="19"/>
      <c r="B7" s="19" t="s">
        <v>12</v>
      </c>
      <c r="C7" s="20" t="s">
        <v>13</v>
      </c>
      <c r="D7" s="21">
        <v>1.27</v>
      </c>
      <c r="E7" s="22">
        <v>1.5</v>
      </c>
      <c r="F7" s="23">
        <v>2</v>
      </c>
      <c r="G7" s="21">
        <v>1.27</v>
      </c>
      <c r="H7" s="22">
        <v>1.5</v>
      </c>
      <c r="I7" s="23">
        <v>2</v>
      </c>
      <c r="J7" s="21">
        <v>1.27</v>
      </c>
      <c r="K7" s="22">
        <v>1.5</v>
      </c>
      <c r="L7" s="23">
        <v>2</v>
      </c>
      <c r="M7" s="21">
        <v>1.27</v>
      </c>
      <c r="N7" s="22">
        <v>1.5</v>
      </c>
      <c r="O7" s="23">
        <v>2</v>
      </c>
    </row>
    <row r="8" spans="1:18" x14ac:dyDescent="0.4">
      <c r="A8" s="24" t="s">
        <v>14</v>
      </c>
      <c r="B8" s="25"/>
      <c r="C8" s="26"/>
      <c r="D8" s="27"/>
      <c r="E8" s="28"/>
      <c r="F8" s="29"/>
      <c r="G8" s="30">
        <f>C3</f>
        <v>500000</v>
      </c>
      <c r="H8" s="31">
        <f>C3</f>
        <v>500000</v>
      </c>
      <c r="I8" s="57">
        <f>C3</f>
        <v>500000</v>
      </c>
      <c r="J8" s="100" t="s">
        <v>10</v>
      </c>
      <c r="K8" s="101"/>
      <c r="L8" s="102"/>
      <c r="M8" s="100"/>
      <c r="N8" s="101"/>
      <c r="O8" s="102"/>
    </row>
    <row r="9" spans="1:18" x14ac:dyDescent="0.4">
      <c r="A9" s="108">
        <v>1</v>
      </c>
      <c r="B9" s="109">
        <v>41597</v>
      </c>
      <c r="C9" s="110">
        <v>1</v>
      </c>
      <c r="D9" s="111">
        <v>1.27</v>
      </c>
      <c r="E9" s="112">
        <v>1.5</v>
      </c>
      <c r="F9" s="113">
        <v>2</v>
      </c>
      <c r="G9" s="114">
        <f>IF(D9="","",G8+M9)</f>
        <v>519050</v>
      </c>
      <c r="H9" s="114">
        <f t="shared" ref="H9" si="0">IF(E9="","",H8+N9)</f>
        <v>522500</v>
      </c>
      <c r="I9" s="114">
        <f t="shared" ref="I9" si="1">IF(F9="","",I8+O9)</f>
        <v>530000</v>
      </c>
      <c r="J9" s="115">
        <f t="shared" ref="J9:L9" si="2">IF(G8="","",G8*0.03)</f>
        <v>15000</v>
      </c>
      <c r="K9" s="116">
        <f t="shared" si="2"/>
        <v>15000</v>
      </c>
      <c r="L9" s="117">
        <f t="shared" si="2"/>
        <v>15000</v>
      </c>
      <c r="M9" s="115">
        <f t="shared" ref="M9:O9" si="3">IF(D9="","",J9*D9)</f>
        <v>19050</v>
      </c>
      <c r="N9" s="116">
        <f t="shared" si="3"/>
        <v>22500</v>
      </c>
      <c r="O9" s="117">
        <f t="shared" si="3"/>
        <v>30000</v>
      </c>
      <c r="P9" s="58"/>
      <c r="Q9" s="58"/>
      <c r="R9" s="58"/>
    </row>
    <row r="10" spans="1:18" x14ac:dyDescent="0.4">
      <c r="A10" s="108">
        <v>2</v>
      </c>
      <c r="B10" s="118">
        <v>41624</v>
      </c>
      <c r="C10" s="119">
        <v>1</v>
      </c>
      <c r="D10" s="120">
        <v>1.27</v>
      </c>
      <c r="E10" s="121">
        <v>1.5</v>
      </c>
      <c r="F10" s="122">
        <v>-1</v>
      </c>
      <c r="G10" s="114">
        <f t="shared" ref="G10:G43" si="4">IF(D10="","",G9+M10)</f>
        <v>538825.80500000005</v>
      </c>
      <c r="H10" s="114">
        <f t="shared" ref="H10:H42" si="5">IF(E10="","",H9+N10)</f>
        <v>546012.5</v>
      </c>
      <c r="I10" s="114">
        <f t="shared" ref="I10:I42" si="6">IF(F10="","",I9+O10)</f>
        <v>514100</v>
      </c>
      <c r="J10" s="123">
        <f t="shared" ref="J10:J12" si="7">IF(G9="","",G9*0.03)</f>
        <v>15571.5</v>
      </c>
      <c r="K10" s="124">
        <f t="shared" ref="K10:K12" si="8">IF(H9="","",H9*0.03)</f>
        <v>15675</v>
      </c>
      <c r="L10" s="125">
        <f t="shared" ref="L10:L12" si="9">IF(I9="","",I9*0.03)</f>
        <v>15900</v>
      </c>
      <c r="M10" s="123">
        <f t="shared" ref="M10:M12" si="10">IF(D10="","",J10*D10)</f>
        <v>19775.805</v>
      </c>
      <c r="N10" s="124">
        <f t="shared" ref="N10:N12" si="11">IF(E10="","",K10*E10)</f>
        <v>23512.5</v>
      </c>
      <c r="O10" s="125">
        <f t="shared" ref="O10:O12" si="12">IF(F10="","",L10*F10)</f>
        <v>-15900</v>
      </c>
      <c r="P10" s="58"/>
      <c r="Q10" s="58"/>
      <c r="R10" s="58"/>
    </row>
    <row r="11" spans="1:18" x14ac:dyDescent="0.4">
      <c r="A11" s="108">
        <v>3</v>
      </c>
      <c r="B11" s="118">
        <v>42367</v>
      </c>
      <c r="C11" s="119">
        <v>2</v>
      </c>
      <c r="D11" s="120">
        <v>1.27</v>
      </c>
      <c r="E11" s="121">
        <v>1.5</v>
      </c>
      <c r="F11" s="122">
        <v>2</v>
      </c>
      <c r="G11" s="114">
        <f t="shared" si="4"/>
        <v>559355.0681705001</v>
      </c>
      <c r="H11" s="114">
        <f t="shared" si="5"/>
        <v>570583.0625</v>
      </c>
      <c r="I11" s="114">
        <f t="shared" si="6"/>
        <v>544946</v>
      </c>
      <c r="J11" s="123">
        <f t="shared" si="7"/>
        <v>16164.774150000001</v>
      </c>
      <c r="K11" s="124">
        <f t="shared" si="8"/>
        <v>16380.375</v>
      </c>
      <c r="L11" s="125">
        <f t="shared" si="9"/>
        <v>15423</v>
      </c>
      <c r="M11" s="123">
        <f t="shared" si="10"/>
        <v>20529.263170500002</v>
      </c>
      <c r="N11" s="124">
        <f t="shared" si="11"/>
        <v>24570.5625</v>
      </c>
      <c r="O11" s="125">
        <f t="shared" si="12"/>
        <v>30846</v>
      </c>
      <c r="P11" s="58"/>
      <c r="Q11" s="58"/>
      <c r="R11" s="58"/>
    </row>
    <row r="12" spans="1:18" x14ac:dyDescent="0.4">
      <c r="A12" s="108">
        <v>4</v>
      </c>
      <c r="B12" s="126">
        <v>42451</v>
      </c>
      <c r="C12" s="119">
        <v>1</v>
      </c>
      <c r="D12" s="120">
        <v>1.27</v>
      </c>
      <c r="E12" s="121">
        <v>1.5</v>
      </c>
      <c r="F12" s="122">
        <v>2</v>
      </c>
      <c r="G12" s="114">
        <f t="shared" si="4"/>
        <v>580666.49626779614</v>
      </c>
      <c r="H12" s="114">
        <f t="shared" si="5"/>
        <v>596259.30031249998</v>
      </c>
      <c r="I12" s="114">
        <f t="shared" si="6"/>
        <v>577642.76</v>
      </c>
      <c r="J12" s="123">
        <f t="shared" si="7"/>
        <v>16780.652045115003</v>
      </c>
      <c r="K12" s="124">
        <f t="shared" si="8"/>
        <v>17117.491875</v>
      </c>
      <c r="L12" s="125">
        <f t="shared" si="9"/>
        <v>16348.38</v>
      </c>
      <c r="M12" s="123">
        <f t="shared" si="10"/>
        <v>21311.428097296055</v>
      </c>
      <c r="N12" s="124">
        <f t="shared" si="11"/>
        <v>25676.2378125</v>
      </c>
      <c r="O12" s="125">
        <f t="shared" si="12"/>
        <v>32696.76</v>
      </c>
      <c r="P12" s="58"/>
      <c r="Q12" s="58"/>
      <c r="R12" s="58"/>
    </row>
    <row r="13" spans="1:18" x14ac:dyDescent="0.4">
      <c r="A13" s="108">
        <v>5</v>
      </c>
      <c r="B13" s="127">
        <v>42528</v>
      </c>
      <c r="C13" s="119">
        <v>2</v>
      </c>
      <c r="D13" s="120">
        <v>1.27</v>
      </c>
      <c r="E13" s="121">
        <v>1.5</v>
      </c>
      <c r="F13" s="122">
        <v>2</v>
      </c>
      <c r="G13" s="114">
        <f t="shared" si="4"/>
        <v>602789.88977559912</v>
      </c>
      <c r="H13" s="114">
        <f t="shared" si="5"/>
        <v>623090.96882656252</v>
      </c>
      <c r="I13" s="114">
        <f t="shared" si="6"/>
        <v>612301.32559999998</v>
      </c>
      <c r="J13" s="123">
        <f t="shared" ref="J13:J58" si="13">IF(G12="","",G12*0.03)</f>
        <v>17419.994888033885</v>
      </c>
      <c r="K13" s="124">
        <f t="shared" ref="K13:K58" si="14">IF(H12="","",H12*0.03)</f>
        <v>17887.779009374997</v>
      </c>
      <c r="L13" s="125">
        <f t="shared" ref="L13:L58" si="15">IF(I12="","",I12*0.03)</f>
        <v>17329.282800000001</v>
      </c>
      <c r="M13" s="123">
        <f t="shared" ref="M13:M58" si="16">IF(D13="","",J13*D13)</f>
        <v>22123.393507803034</v>
      </c>
      <c r="N13" s="124">
        <f t="shared" ref="N13:N58" si="17">IF(E13="","",K13*E13)</f>
        <v>26831.668514062498</v>
      </c>
      <c r="O13" s="125">
        <f t="shared" ref="O13:O58" si="18">IF(F13="","",L13*F13)</f>
        <v>34658.565600000002</v>
      </c>
      <c r="P13" s="58"/>
      <c r="Q13" s="58"/>
      <c r="R13" s="58"/>
    </row>
    <row r="14" spans="1:18" x14ac:dyDescent="0.4">
      <c r="A14" s="108">
        <v>6</v>
      </c>
      <c r="B14" s="127">
        <v>44131</v>
      </c>
      <c r="C14" s="119">
        <v>2</v>
      </c>
      <c r="D14" s="120">
        <v>1.27</v>
      </c>
      <c r="E14" s="121">
        <v>1.5</v>
      </c>
      <c r="F14" s="122">
        <v>2</v>
      </c>
      <c r="G14" s="114">
        <f t="shared" si="4"/>
        <v>625756.18457604945</v>
      </c>
      <c r="H14" s="114">
        <f t="shared" si="5"/>
        <v>651130.06242375786</v>
      </c>
      <c r="I14" s="114">
        <f t="shared" si="6"/>
        <v>649039.40513600002</v>
      </c>
      <c r="J14" s="123">
        <f t="shared" si="13"/>
        <v>18083.696693267972</v>
      </c>
      <c r="K14" s="124">
        <f t="shared" si="14"/>
        <v>18692.729064796873</v>
      </c>
      <c r="L14" s="125">
        <f t="shared" si="15"/>
        <v>18369.039767999999</v>
      </c>
      <c r="M14" s="123">
        <f t="shared" si="16"/>
        <v>22966.294800450323</v>
      </c>
      <c r="N14" s="124">
        <f t="shared" si="17"/>
        <v>28039.093597195308</v>
      </c>
      <c r="O14" s="125">
        <f t="shared" si="18"/>
        <v>36738.079535999997</v>
      </c>
      <c r="P14" s="58"/>
      <c r="Q14" s="58"/>
      <c r="R14" s="58"/>
    </row>
    <row r="15" spans="1:18" x14ac:dyDescent="0.4">
      <c r="A15" s="108">
        <v>7</v>
      </c>
      <c r="B15" s="127">
        <v>44134</v>
      </c>
      <c r="C15" s="119">
        <v>2</v>
      </c>
      <c r="D15" s="120">
        <v>-1</v>
      </c>
      <c r="E15" s="121">
        <v>-1</v>
      </c>
      <c r="F15" s="122">
        <v>-1</v>
      </c>
      <c r="G15" s="114">
        <f t="shared" si="4"/>
        <v>606983.499038768</v>
      </c>
      <c r="H15" s="114">
        <f t="shared" si="5"/>
        <v>631596.16055104509</v>
      </c>
      <c r="I15" s="114">
        <f t="shared" si="6"/>
        <v>629568.22298192</v>
      </c>
      <c r="J15" s="123">
        <f t="shared" si="13"/>
        <v>18772.685537281483</v>
      </c>
      <c r="K15" s="124">
        <f t="shared" si="14"/>
        <v>19533.901872712737</v>
      </c>
      <c r="L15" s="125">
        <f t="shared" si="15"/>
        <v>19471.182154080001</v>
      </c>
      <c r="M15" s="123">
        <f t="shared" si="16"/>
        <v>-18772.685537281483</v>
      </c>
      <c r="N15" s="124">
        <f t="shared" si="17"/>
        <v>-19533.901872712737</v>
      </c>
      <c r="O15" s="125">
        <f t="shared" si="18"/>
        <v>-19471.182154080001</v>
      </c>
      <c r="P15" s="58"/>
      <c r="Q15" s="58"/>
      <c r="R15" s="58"/>
    </row>
    <row r="16" spans="1:18" x14ac:dyDescent="0.4">
      <c r="A16" s="108">
        <v>8</v>
      </c>
      <c r="B16" s="127">
        <v>44165</v>
      </c>
      <c r="C16" s="119">
        <v>1</v>
      </c>
      <c r="D16" s="120">
        <v>1.27</v>
      </c>
      <c r="E16" s="121">
        <v>1.5</v>
      </c>
      <c r="F16" s="122">
        <v>2</v>
      </c>
      <c r="G16" s="114">
        <f t="shared" si="4"/>
        <v>630109.57035214501</v>
      </c>
      <c r="H16" s="114">
        <f t="shared" si="5"/>
        <v>660017.98777584208</v>
      </c>
      <c r="I16" s="114">
        <f t="shared" si="6"/>
        <v>667342.31636083522</v>
      </c>
      <c r="J16" s="123">
        <f t="shared" si="13"/>
        <v>18209.504971163038</v>
      </c>
      <c r="K16" s="124">
        <f t="shared" si="14"/>
        <v>18947.88481653135</v>
      </c>
      <c r="L16" s="125">
        <f t="shared" si="15"/>
        <v>18887.046689457598</v>
      </c>
      <c r="M16" s="123">
        <f t="shared" si="16"/>
        <v>23126.071313377059</v>
      </c>
      <c r="N16" s="124">
        <f t="shared" si="17"/>
        <v>28421.827224797024</v>
      </c>
      <c r="O16" s="125">
        <f t="shared" si="18"/>
        <v>37774.093378915197</v>
      </c>
      <c r="P16" s="58"/>
      <c r="Q16" s="58"/>
      <c r="R16" s="58"/>
    </row>
    <row r="17" spans="1:18" x14ac:dyDescent="0.4">
      <c r="A17" s="108">
        <v>9</v>
      </c>
      <c r="B17" s="127">
        <v>44210</v>
      </c>
      <c r="C17" s="119">
        <v>2</v>
      </c>
      <c r="D17" s="120">
        <v>1.27</v>
      </c>
      <c r="E17" s="121">
        <v>1.5</v>
      </c>
      <c r="F17" s="122">
        <v>2</v>
      </c>
      <c r="G17" s="114">
        <f t="shared" si="4"/>
        <v>654116.74498256168</v>
      </c>
      <c r="H17" s="114">
        <f t="shared" si="5"/>
        <v>689718.79722575494</v>
      </c>
      <c r="I17" s="114">
        <f t="shared" si="6"/>
        <v>707382.85534248536</v>
      </c>
      <c r="J17" s="123">
        <f t="shared" si="13"/>
        <v>18903.28711056435</v>
      </c>
      <c r="K17" s="124">
        <f t="shared" si="14"/>
        <v>19800.539633275261</v>
      </c>
      <c r="L17" s="125">
        <f t="shared" si="15"/>
        <v>20020.269490825056</v>
      </c>
      <c r="M17" s="123">
        <f t="shared" si="16"/>
        <v>24007.174630416725</v>
      </c>
      <c r="N17" s="124">
        <f t="shared" si="17"/>
        <v>29700.809449912893</v>
      </c>
      <c r="O17" s="125">
        <f t="shared" si="18"/>
        <v>40040.538981650112</v>
      </c>
      <c r="P17" s="58"/>
      <c r="Q17" s="58"/>
      <c r="R17" s="58"/>
    </row>
    <row r="18" spans="1:18" x14ac:dyDescent="0.4">
      <c r="A18" s="108">
        <v>10</v>
      </c>
      <c r="B18" s="126">
        <v>44224</v>
      </c>
      <c r="C18" s="119">
        <v>1</v>
      </c>
      <c r="D18" s="120">
        <v>1.27</v>
      </c>
      <c r="E18" s="121">
        <v>1.5</v>
      </c>
      <c r="F18" s="122">
        <v>2</v>
      </c>
      <c r="G18" s="114">
        <f t="shared" si="4"/>
        <v>679038.59296639729</v>
      </c>
      <c r="H18" s="114">
        <f t="shared" si="5"/>
        <v>720756.14310091396</v>
      </c>
      <c r="I18" s="114">
        <f t="shared" si="6"/>
        <v>749825.8266630345</v>
      </c>
      <c r="J18" s="123">
        <f t="shared" si="13"/>
        <v>19623.50234947685</v>
      </c>
      <c r="K18" s="124">
        <f t="shared" si="14"/>
        <v>20691.563916772648</v>
      </c>
      <c r="L18" s="125">
        <f t="shared" si="15"/>
        <v>21221.48566027456</v>
      </c>
      <c r="M18" s="123">
        <f t="shared" si="16"/>
        <v>24921.8479838356</v>
      </c>
      <c r="N18" s="124">
        <f t="shared" si="17"/>
        <v>31037.345875158971</v>
      </c>
      <c r="O18" s="125">
        <f t="shared" si="18"/>
        <v>42442.971320549121</v>
      </c>
      <c r="P18" s="58"/>
      <c r="Q18" s="58"/>
      <c r="R18" s="58"/>
    </row>
    <row r="19" spans="1:18" x14ac:dyDescent="0.4">
      <c r="A19" s="84">
        <v>11</v>
      </c>
      <c r="B19" s="83">
        <v>44239</v>
      </c>
      <c r="C19" s="80">
        <v>1</v>
      </c>
      <c r="D19" s="81">
        <v>1.27</v>
      </c>
      <c r="E19" s="40">
        <v>1.5</v>
      </c>
      <c r="F19" s="82">
        <v>2</v>
      </c>
      <c r="G19" s="85">
        <f t="shared" si="4"/>
        <v>704909.96335841704</v>
      </c>
      <c r="H19" s="85">
        <f t="shared" si="5"/>
        <v>753190.1695404551</v>
      </c>
      <c r="I19" s="85">
        <f t="shared" si="6"/>
        <v>794815.3762628166</v>
      </c>
      <c r="J19" s="86">
        <f t="shared" si="13"/>
        <v>20371.157788991917</v>
      </c>
      <c r="K19" s="87">
        <f t="shared" si="14"/>
        <v>21622.684293027418</v>
      </c>
      <c r="L19" s="88">
        <f t="shared" si="15"/>
        <v>22494.774799891034</v>
      </c>
      <c r="M19" s="86">
        <f t="shared" si="16"/>
        <v>25871.370392019737</v>
      </c>
      <c r="N19" s="87">
        <f t="shared" si="17"/>
        <v>32434.026439541129</v>
      </c>
      <c r="O19" s="88">
        <f t="shared" si="18"/>
        <v>44989.549599782069</v>
      </c>
      <c r="P19" s="58"/>
      <c r="Q19" s="58"/>
      <c r="R19" s="58"/>
    </row>
    <row r="20" spans="1:18" x14ac:dyDescent="0.4">
      <c r="A20" s="84">
        <v>12</v>
      </c>
      <c r="B20" s="79">
        <v>44275</v>
      </c>
      <c r="C20" s="80">
        <v>1</v>
      </c>
      <c r="D20" s="81">
        <v>1.27</v>
      </c>
      <c r="E20" s="40">
        <v>1.5</v>
      </c>
      <c r="F20" s="82">
        <v>2</v>
      </c>
      <c r="G20" s="38">
        <f t="shared" si="4"/>
        <v>731767.03296237276</v>
      </c>
      <c r="H20" s="38">
        <f t="shared" si="5"/>
        <v>787083.72716977564</v>
      </c>
      <c r="I20" s="38">
        <f t="shared" si="6"/>
        <v>842504.29883858562</v>
      </c>
      <c r="J20" s="59">
        <f t="shared" si="13"/>
        <v>21147.29890075251</v>
      </c>
      <c r="K20" s="60">
        <f t="shared" si="14"/>
        <v>22595.705086213653</v>
      </c>
      <c r="L20" s="61">
        <f t="shared" si="15"/>
        <v>23844.461287884496</v>
      </c>
      <c r="M20" s="59">
        <f t="shared" si="16"/>
        <v>26857.06960395569</v>
      </c>
      <c r="N20" s="60">
        <f t="shared" si="17"/>
        <v>33893.557629320479</v>
      </c>
      <c r="O20" s="61">
        <f t="shared" si="18"/>
        <v>47688.922575768993</v>
      </c>
      <c r="P20" s="58"/>
      <c r="Q20" s="58"/>
      <c r="R20" s="58"/>
    </row>
    <row r="21" spans="1:18" x14ac:dyDescent="0.4">
      <c r="A21" s="84">
        <v>13</v>
      </c>
      <c r="B21" s="83">
        <v>44293</v>
      </c>
      <c r="C21" s="80">
        <v>1</v>
      </c>
      <c r="D21" s="81">
        <v>-1</v>
      </c>
      <c r="E21" s="40">
        <v>-1</v>
      </c>
      <c r="F21" s="82">
        <v>-1</v>
      </c>
      <c r="G21" s="38">
        <f t="shared" si="4"/>
        <v>709814.02197350154</v>
      </c>
      <c r="H21" s="38">
        <f t="shared" si="5"/>
        <v>763471.21535468241</v>
      </c>
      <c r="I21" s="38">
        <f t="shared" si="6"/>
        <v>817229.16987342807</v>
      </c>
      <c r="J21" s="59">
        <f t="shared" si="13"/>
        <v>21953.010988871181</v>
      </c>
      <c r="K21" s="60">
        <f t="shared" si="14"/>
        <v>23612.511815093269</v>
      </c>
      <c r="L21" s="61">
        <f t="shared" si="15"/>
        <v>25275.128965157568</v>
      </c>
      <c r="M21" s="59">
        <f t="shared" si="16"/>
        <v>-21953.010988871181</v>
      </c>
      <c r="N21" s="60">
        <f t="shared" si="17"/>
        <v>-23612.511815093269</v>
      </c>
      <c r="O21" s="61">
        <f t="shared" si="18"/>
        <v>-25275.128965157568</v>
      </c>
      <c r="P21" s="58"/>
      <c r="Q21" s="58"/>
      <c r="R21" s="58"/>
    </row>
    <row r="22" spans="1:18" x14ac:dyDescent="0.4">
      <c r="A22" s="84">
        <v>14</v>
      </c>
      <c r="B22" s="79">
        <v>44323</v>
      </c>
      <c r="C22" s="80">
        <v>1</v>
      </c>
      <c r="D22" s="81">
        <v>1.27</v>
      </c>
      <c r="E22" s="40">
        <v>1.5</v>
      </c>
      <c r="F22" s="82">
        <v>2</v>
      </c>
      <c r="G22" s="38">
        <f t="shared" si="4"/>
        <v>736857.93621069193</v>
      </c>
      <c r="H22" s="38">
        <f t="shared" si="5"/>
        <v>797827.42004564311</v>
      </c>
      <c r="I22" s="38">
        <f t="shared" si="6"/>
        <v>866262.92006583372</v>
      </c>
      <c r="J22" s="59">
        <f t="shared" si="13"/>
        <v>21294.420659205047</v>
      </c>
      <c r="K22" s="60">
        <f t="shared" si="14"/>
        <v>22904.136460640471</v>
      </c>
      <c r="L22" s="61">
        <f t="shared" si="15"/>
        <v>24516.875096202843</v>
      </c>
      <c r="M22" s="59">
        <f t="shared" si="16"/>
        <v>27043.914237190409</v>
      </c>
      <c r="N22" s="60">
        <f t="shared" si="17"/>
        <v>34356.204690960709</v>
      </c>
      <c r="O22" s="61">
        <f t="shared" si="18"/>
        <v>49033.750192405685</v>
      </c>
      <c r="P22" s="58"/>
      <c r="Q22" s="58"/>
      <c r="R22" s="58"/>
    </row>
    <row r="23" spans="1:18" x14ac:dyDescent="0.4">
      <c r="A23" s="84">
        <v>15</v>
      </c>
      <c r="B23" s="79">
        <v>44340</v>
      </c>
      <c r="C23" s="80">
        <v>1</v>
      </c>
      <c r="D23" s="81">
        <v>1.27</v>
      </c>
      <c r="E23" s="40">
        <v>1.5</v>
      </c>
      <c r="F23" s="82">
        <v>2</v>
      </c>
      <c r="G23" s="38">
        <f t="shared" si="4"/>
        <v>764932.22358031932</v>
      </c>
      <c r="H23" s="38">
        <f t="shared" si="5"/>
        <v>833729.65394769702</v>
      </c>
      <c r="I23" s="38">
        <f t="shared" si="6"/>
        <v>918238.69526978373</v>
      </c>
      <c r="J23" s="59">
        <f t="shared" si="13"/>
        <v>22105.738086320758</v>
      </c>
      <c r="K23" s="60">
        <f t="shared" si="14"/>
        <v>23934.822601369291</v>
      </c>
      <c r="L23" s="61">
        <f t="shared" si="15"/>
        <v>25987.88760197501</v>
      </c>
      <c r="M23" s="59">
        <f t="shared" si="16"/>
        <v>28074.287369627364</v>
      </c>
      <c r="N23" s="60">
        <f t="shared" si="17"/>
        <v>35902.233902053937</v>
      </c>
      <c r="O23" s="61">
        <f t="shared" si="18"/>
        <v>51975.775203950019</v>
      </c>
      <c r="P23" s="58"/>
      <c r="Q23" s="58"/>
      <c r="R23" s="58"/>
    </row>
    <row r="24" spans="1:18" x14ac:dyDescent="0.4">
      <c r="A24" s="84">
        <v>16</v>
      </c>
      <c r="B24" s="79">
        <v>44340</v>
      </c>
      <c r="C24" s="80">
        <v>1</v>
      </c>
      <c r="D24" s="81">
        <v>-1</v>
      </c>
      <c r="E24" s="40">
        <v>-1</v>
      </c>
      <c r="F24" s="82">
        <v>-1</v>
      </c>
      <c r="G24" s="38">
        <f t="shared" si="4"/>
        <v>741984.25687290973</v>
      </c>
      <c r="H24" s="38">
        <f t="shared" si="5"/>
        <v>808717.76432926615</v>
      </c>
      <c r="I24" s="38">
        <f t="shared" si="6"/>
        <v>890691.5344116902</v>
      </c>
      <c r="J24" s="59">
        <f t="shared" si="13"/>
        <v>22947.966707409578</v>
      </c>
      <c r="K24" s="60">
        <f t="shared" si="14"/>
        <v>25011.889618430909</v>
      </c>
      <c r="L24" s="61">
        <f t="shared" si="15"/>
        <v>27547.16085809351</v>
      </c>
      <c r="M24" s="59">
        <f t="shared" si="16"/>
        <v>-22947.966707409578</v>
      </c>
      <c r="N24" s="60">
        <f t="shared" si="17"/>
        <v>-25011.889618430909</v>
      </c>
      <c r="O24" s="61">
        <f t="shared" si="18"/>
        <v>-27547.16085809351</v>
      </c>
      <c r="P24" s="58"/>
      <c r="Q24" s="58"/>
      <c r="R24" s="58"/>
    </row>
    <row r="25" spans="1:18" x14ac:dyDescent="0.4">
      <c r="A25" s="84">
        <v>17</v>
      </c>
      <c r="B25" s="79"/>
      <c r="C25" s="80"/>
      <c r="D25" s="81"/>
      <c r="E25" s="40"/>
      <c r="F25" s="82"/>
      <c r="G25" s="38" t="str">
        <f t="shared" si="4"/>
        <v/>
      </c>
      <c r="H25" s="38" t="str">
        <f t="shared" si="5"/>
        <v/>
      </c>
      <c r="I25" s="38" t="str">
        <f t="shared" si="6"/>
        <v/>
      </c>
      <c r="J25" s="59">
        <f t="shared" si="13"/>
        <v>22259.527706187291</v>
      </c>
      <c r="K25" s="60">
        <f t="shared" si="14"/>
        <v>24261.532929877983</v>
      </c>
      <c r="L25" s="61">
        <f t="shared" si="15"/>
        <v>26720.746032350704</v>
      </c>
      <c r="M25" s="59" t="str">
        <f t="shared" si="16"/>
        <v/>
      </c>
      <c r="N25" s="60" t="str">
        <f t="shared" si="17"/>
        <v/>
      </c>
      <c r="O25" s="61" t="str">
        <f t="shared" si="18"/>
        <v/>
      </c>
      <c r="P25" s="58"/>
      <c r="Q25" s="58"/>
      <c r="R25" s="58"/>
    </row>
    <row r="26" spans="1:18" x14ac:dyDescent="0.4">
      <c r="A26" s="84">
        <v>18</v>
      </c>
      <c r="B26" s="79"/>
      <c r="C26" s="80"/>
      <c r="D26" s="81"/>
      <c r="E26" s="40"/>
      <c r="F26" s="82"/>
      <c r="G26" s="38" t="str">
        <f t="shared" si="4"/>
        <v/>
      </c>
      <c r="H26" s="38" t="str">
        <f t="shared" si="5"/>
        <v/>
      </c>
      <c r="I26" s="38" t="str">
        <f t="shared" si="6"/>
        <v/>
      </c>
      <c r="J26" s="59" t="str">
        <f t="shared" si="13"/>
        <v/>
      </c>
      <c r="K26" s="60" t="str">
        <f t="shared" si="14"/>
        <v/>
      </c>
      <c r="L26" s="61" t="str">
        <f t="shared" si="15"/>
        <v/>
      </c>
      <c r="M26" s="59" t="str">
        <f t="shared" si="16"/>
        <v/>
      </c>
      <c r="N26" s="60" t="str">
        <f t="shared" si="17"/>
        <v/>
      </c>
      <c r="O26" s="61" t="str">
        <f t="shared" si="18"/>
        <v/>
      </c>
      <c r="P26" s="58"/>
      <c r="Q26" s="58"/>
      <c r="R26" s="58"/>
    </row>
    <row r="27" spans="1:18" x14ac:dyDescent="0.4">
      <c r="A27" s="84">
        <v>19</v>
      </c>
      <c r="B27" s="79"/>
      <c r="C27" s="80"/>
      <c r="D27" s="81"/>
      <c r="E27" s="40"/>
      <c r="F27" s="82"/>
      <c r="G27" s="38" t="str">
        <f t="shared" si="4"/>
        <v/>
      </c>
      <c r="H27" s="38" t="str">
        <f t="shared" si="5"/>
        <v/>
      </c>
      <c r="I27" s="38" t="str">
        <f t="shared" si="6"/>
        <v/>
      </c>
      <c r="J27" s="59" t="str">
        <f t="shared" si="13"/>
        <v/>
      </c>
      <c r="K27" s="60" t="str">
        <f t="shared" si="14"/>
        <v/>
      </c>
      <c r="L27" s="61" t="str">
        <f t="shared" si="15"/>
        <v/>
      </c>
      <c r="M27" s="59" t="str">
        <f t="shared" si="16"/>
        <v/>
      </c>
      <c r="N27" s="60" t="str">
        <f t="shared" si="17"/>
        <v/>
      </c>
      <c r="O27" s="61" t="str">
        <f t="shared" si="18"/>
        <v/>
      </c>
      <c r="P27" s="58"/>
      <c r="Q27" s="58"/>
      <c r="R27" s="58"/>
    </row>
    <row r="28" spans="1:18" x14ac:dyDescent="0.4">
      <c r="A28" s="84">
        <v>20</v>
      </c>
      <c r="B28" s="79"/>
      <c r="C28" s="80"/>
      <c r="D28" s="81"/>
      <c r="E28" s="40"/>
      <c r="F28" s="82"/>
      <c r="G28" s="38" t="str">
        <f t="shared" si="4"/>
        <v/>
      </c>
      <c r="H28" s="38" t="str">
        <f t="shared" si="5"/>
        <v/>
      </c>
      <c r="I28" s="38" t="str">
        <f t="shared" si="6"/>
        <v/>
      </c>
      <c r="J28" s="59" t="str">
        <f t="shared" si="13"/>
        <v/>
      </c>
      <c r="K28" s="60" t="str">
        <f t="shared" si="14"/>
        <v/>
      </c>
      <c r="L28" s="61" t="str">
        <f t="shared" si="15"/>
        <v/>
      </c>
      <c r="M28" s="59" t="str">
        <f t="shared" si="16"/>
        <v/>
      </c>
      <c r="N28" s="60" t="str">
        <f t="shared" si="17"/>
        <v/>
      </c>
      <c r="O28" s="61" t="str">
        <f t="shared" si="18"/>
        <v/>
      </c>
      <c r="P28" s="58"/>
      <c r="Q28" s="58"/>
      <c r="R28" s="58"/>
    </row>
    <row r="29" spans="1:18" x14ac:dyDescent="0.4">
      <c r="A29" s="84">
        <v>21</v>
      </c>
      <c r="B29" s="33"/>
      <c r="C29" s="77"/>
      <c r="D29" s="35"/>
      <c r="E29" s="36"/>
      <c r="F29" s="37"/>
      <c r="G29" s="38" t="str">
        <f t="shared" si="4"/>
        <v/>
      </c>
      <c r="H29" s="38" t="str">
        <f t="shared" si="5"/>
        <v/>
      </c>
      <c r="I29" s="38" t="str">
        <f t="shared" si="6"/>
        <v/>
      </c>
      <c r="J29" s="59" t="str">
        <f t="shared" si="13"/>
        <v/>
      </c>
      <c r="K29" s="60" t="str">
        <f t="shared" si="14"/>
        <v/>
      </c>
      <c r="L29" s="61" t="str">
        <f t="shared" si="15"/>
        <v/>
      </c>
      <c r="M29" s="59" t="str">
        <f t="shared" si="16"/>
        <v/>
      </c>
      <c r="N29" s="60" t="str">
        <f t="shared" si="17"/>
        <v/>
      </c>
      <c r="O29" s="61" t="str">
        <f t="shared" si="18"/>
        <v/>
      </c>
      <c r="P29" s="58"/>
      <c r="Q29" s="58"/>
      <c r="R29" s="58"/>
    </row>
    <row r="30" spans="1:18" x14ac:dyDescent="0.4">
      <c r="A30" s="84">
        <v>22</v>
      </c>
      <c r="B30" s="33"/>
      <c r="C30" s="34"/>
      <c r="D30" s="35"/>
      <c r="E30" s="36"/>
      <c r="F30" s="39"/>
      <c r="G30" s="38" t="str">
        <f t="shared" si="4"/>
        <v/>
      </c>
      <c r="H30" s="38" t="str">
        <f t="shared" si="5"/>
        <v/>
      </c>
      <c r="I30" s="38" t="str">
        <f t="shared" si="6"/>
        <v/>
      </c>
      <c r="J30" s="59" t="str">
        <f t="shared" si="13"/>
        <v/>
      </c>
      <c r="K30" s="60" t="str">
        <f t="shared" si="14"/>
        <v/>
      </c>
      <c r="L30" s="61" t="str">
        <f t="shared" si="15"/>
        <v/>
      </c>
      <c r="M30" s="59" t="str">
        <f t="shared" si="16"/>
        <v/>
      </c>
      <c r="N30" s="60" t="str">
        <f t="shared" si="17"/>
        <v/>
      </c>
      <c r="O30" s="61" t="str">
        <f t="shared" si="18"/>
        <v/>
      </c>
      <c r="P30" s="58"/>
      <c r="Q30" s="58"/>
      <c r="R30" s="58"/>
    </row>
    <row r="31" spans="1:18" x14ac:dyDescent="0.4">
      <c r="A31" s="84">
        <v>23</v>
      </c>
      <c r="B31" s="33"/>
      <c r="C31" s="34"/>
      <c r="D31" s="35"/>
      <c r="E31" s="36"/>
      <c r="F31" s="37"/>
      <c r="G31" s="38" t="str">
        <f t="shared" si="4"/>
        <v/>
      </c>
      <c r="H31" s="38" t="str">
        <f t="shared" si="5"/>
        <v/>
      </c>
      <c r="I31" s="38" t="str">
        <f t="shared" si="6"/>
        <v/>
      </c>
      <c r="J31" s="59" t="str">
        <f t="shared" si="13"/>
        <v/>
      </c>
      <c r="K31" s="60" t="str">
        <f t="shared" si="14"/>
        <v/>
      </c>
      <c r="L31" s="61" t="str">
        <f t="shared" si="15"/>
        <v/>
      </c>
      <c r="M31" s="59" t="str">
        <f t="shared" si="16"/>
        <v/>
      </c>
      <c r="N31" s="60" t="str">
        <f t="shared" si="17"/>
        <v/>
      </c>
      <c r="O31" s="61" t="str">
        <f t="shared" si="18"/>
        <v/>
      </c>
      <c r="P31" s="58"/>
      <c r="Q31" s="58"/>
      <c r="R31" s="58"/>
    </row>
    <row r="32" spans="1:18" x14ac:dyDescent="0.4">
      <c r="A32" s="84">
        <v>24</v>
      </c>
      <c r="B32" s="33"/>
      <c r="C32" s="34"/>
      <c r="D32" s="35"/>
      <c r="E32" s="36"/>
      <c r="F32" s="37"/>
      <c r="G32" s="38" t="str">
        <f t="shared" si="4"/>
        <v/>
      </c>
      <c r="H32" s="38" t="str">
        <f t="shared" si="5"/>
        <v/>
      </c>
      <c r="I32" s="38" t="str">
        <f t="shared" si="6"/>
        <v/>
      </c>
      <c r="J32" s="59" t="str">
        <f t="shared" si="13"/>
        <v/>
      </c>
      <c r="K32" s="60" t="str">
        <f t="shared" si="14"/>
        <v/>
      </c>
      <c r="L32" s="61" t="str">
        <f t="shared" si="15"/>
        <v/>
      </c>
      <c r="M32" s="59" t="str">
        <f t="shared" si="16"/>
        <v/>
      </c>
      <c r="N32" s="60" t="str">
        <f t="shared" si="17"/>
        <v/>
      </c>
      <c r="O32" s="61" t="str">
        <f t="shared" si="18"/>
        <v/>
      </c>
      <c r="P32" s="58"/>
      <c r="Q32" s="58"/>
      <c r="R32" s="58"/>
    </row>
    <row r="33" spans="1:18" x14ac:dyDescent="0.4">
      <c r="A33" s="84">
        <v>25</v>
      </c>
      <c r="B33" s="33"/>
      <c r="C33" s="34"/>
      <c r="D33" s="35"/>
      <c r="E33" s="36"/>
      <c r="F33" s="37"/>
      <c r="G33" s="38" t="str">
        <f t="shared" si="4"/>
        <v/>
      </c>
      <c r="H33" s="38" t="str">
        <f t="shared" si="5"/>
        <v/>
      </c>
      <c r="I33" s="38" t="str">
        <f t="shared" si="6"/>
        <v/>
      </c>
      <c r="J33" s="59" t="str">
        <f t="shared" si="13"/>
        <v/>
      </c>
      <c r="K33" s="60" t="str">
        <f t="shared" si="14"/>
        <v/>
      </c>
      <c r="L33" s="61" t="str">
        <f t="shared" si="15"/>
        <v/>
      </c>
      <c r="M33" s="59" t="str">
        <f t="shared" si="16"/>
        <v/>
      </c>
      <c r="N33" s="60" t="str">
        <f t="shared" si="17"/>
        <v/>
      </c>
      <c r="O33" s="61" t="str">
        <f t="shared" si="18"/>
        <v/>
      </c>
      <c r="P33" s="58"/>
      <c r="Q33" s="58"/>
      <c r="R33" s="58"/>
    </row>
    <row r="34" spans="1:18" x14ac:dyDescent="0.4">
      <c r="A34" s="84">
        <v>26</v>
      </c>
      <c r="B34" s="33"/>
      <c r="C34" s="34"/>
      <c r="D34" s="35"/>
      <c r="E34" s="36"/>
      <c r="F34" s="39"/>
      <c r="G34" s="38" t="str">
        <f t="shared" si="4"/>
        <v/>
      </c>
      <c r="H34" s="38" t="str">
        <f t="shared" si="5"/>
        <v/>
      </c>
      <c r="I34" s="38" t="str">
        <f t="shared" si="6"/>
        <v/>
      </c>
      <c r="J34" s="59" t="str">
        <f t="shared" si="13"/>
        <v/>
      </c>
      <c r="K34" s="60" t="str">
        <f t="shared" si="14"/>
        <v/>
      </c>
      <c r="L34" s="61" t="str">
        <f t="shared" si="15"/>
        <v/>
      </c>
      <c r="M34" s="59" t="str">
        <f t="shared" si="16"/>
        <v/>
      </c>
      <c r="N34" s="60" t="str">
        <f t="shared" si="17"/>
        <v/>
      </c>
      <c r="O34" s="61" t="str">
        <f t="shared" si="18"/>
        <v/>
      </c>
      <c r="P34" s="58"/>
      <c r="Q34" s="58"/>
      <c r="R34" s="58"/>
    </row>
    <row r="35" spans="1:18" x14ac:dyDescent="0.4">
      <c r="A35" s="84">
        <v>27</v>
      </c>
      <c r="B35" s="33"/>
      <c r="C35" s="34"/>
      <c r="D35" s="35"/>
      <c r="E35" s="36"/>
      <c r="F35" s="39"/>
      <c r="G35" s="38" t="str">
        <f t="shared" si="4"/>
        <v/>
      </c>
      <c r="H35" s="38" t="str">
        <f t="shared" si="5"/>
        <v/>
      </c>
      <c r="I35" s="38" t="str">
        <f t="shared" si="6"/>
        <v/>
      </c>
      <c r="J35" s="59" t="str">
        <f t="shared" si="13"/>
        <v/>
      </c>
      <c r="K35" s="60" t="str">
        <f t="shared" si="14"/>
        <v/>
      </c>
      <c r="L35" s="61" t="str">
        <f t="shared" si="15"/>
        <v/>
      </c>
      <c r="M35" s="59" t="str">
        <f t="shared" si="16"/>
        <v/>
      </c>
      <c r="N35" s="60" t="str">
        <f t="shared" si="17"/>
        <v/>
      </c>
      <c r="O35" s="61" t="str">
        <f t="shared" si="18"/>
        <v/>
      </c>
      <c r="P35" s="58"/>
      <c r="Q35" s="58"/>
      <c r="R35" s="58"/>
    </row>
    <row r="36" spans="1:18" x14ac:dyDescent="0.4">
      <c r="A36" s="84">
        <v>28</v>
      </c>
      <c r="B36" s="33"/>
      <c r="C36" s="34"/>
      <c r="D36" s="35"/>
      <c r="E36" s="36"/>
      <c r="F36" s="37"/>
      <c r="G36" s="38" t="str">
        <f t="shared" si="4"/>
        <v/>
      </c>
      <c r="H36" s="38" t="str">
        <f t="shared" si="5"/>
        <v/>
      </c>
      <c r="I36" s="38" t="str">
        <f t="shared" si="6"/>
        <v/>
      </c>
      <c r="J36" s="59" t="str">
        <f t="shared" si="13"/>
        <v/>
      </c>
      <c r="K36" s="60" t="str">
        <f t="shared" si="14"/>
        <v/>
      </c>
      <c r="L36" s="61" t="str">
        <f t="shared" si="15"/>
        <v/>
      </c>
      <c r="M36" s="59" t="str">
        <f t="shared" si="16"/>
        <v/>
      </c>
      <c r="N36" s="60" t="str">
        <f t="shared" si="17"/>
        <v/>
      </c>
      <c r="O36" s="61" t="str">
        <f t="shared" si="18"/>
        <v/>
      </c>
      <c r="P36" s="58"/>
      <c r="Q36" s="58"/>
      <c r="R36" s="58"/>
    </row>
    <row r="37" spans="1:18" x14ac:dyDescent="0.4">
      <c r="A37" s="84">
        <v>29</v>
      </c>
      <c r="B37" s="33"/>
      <c r="C37" s="34"/>
      <c r="D37" s="35"/>
      <c r="E37" s="36"/>
      <c r="F37" s="37"/>
      <c r="G37" s="38" t="str">
        <f t="shared" si="4"/>
        <v/>
      </c>
      <c r="H37" s="38" t="str">
        <f t="shared" si="5"/>
        <v/>
      </c>
      <c r="I37" s="38" t="str">
        <f t="shared" si="6"/>
        <v/>
      </c>
      <c r="J37" s="59" t="str">
        <f t="shared" si="13"/>
        <v/>
      </c>
      <c r="K37" s="60" t="str">
        <f t="shared" si="14"/>
        <v/>
      </c>
      <c r="L37" s="61" t="str">
        <f t="shared" si="15"/>
        <v/>
      </c>
      <c r="M37" s="59" t="str">
        <f t="shared" si="16"/>
        <v/>
      </c>
      <c r="N37" s="60" t="str">
        <f t="shared" si="17"/>
        <v/>
      </c>
      <c r="O37" s="61" t="str">
        <f t="shared" si="18"/>
        <v/>
      </c>
      <c r="P37" s="58"/>
      <c r="Q37" s="58"/>
      <c r="R37" s="58"/>
    </row>
    <row r="38" spans="1:18" x14ac:dyDescent="0.4">
      <c r="A38" s="84">
        <v>30</v>
      </c>
      <c r="B38" s="33"/>
      <c r="C38" s="34"/>
      <c r="D38" s="35"/>
      <c r="E38" s="36"/>
      <c r="F38" s="37"/>
      <c r="G38" s="38" t="str">
        <f t="shared" si="4"/>
        <v/>
      </c>
      <c r="H38" s="38" t="str">
        <f t="shared" si="5"/>
        <v/>
      </c>
      <c r="I38" s="38" t="str">
        <f t="shared" si="6"/>
        <v/>
      </c>
      <c r="J38" s="59" t="str">
        <f t="shared" si="13"/>
        <v/>
      </c>
      <c r="K38" s="60" t="str">
        <f t="shared" si="14"/>
        <v/>
      </c>
      <c r="L38" s="61" t="str">
        <f t="shared" si="15"/>
        <v/>
      </c>
      <c r="M38" s="59" t="str">
        <f t="shared" si="16"/>
        <v/>
      </c>
      <c r="N38" s="60" t="str">
        <f t="shared" si="17"/>
        <v/>
      </c>
      <c r="O38" s="61" t="str">
        <f t="shared" si="18"/>
        <v/>
      </c>
      <c r="P38" s="58"/>
      <c r="Q38" s="58"/>
      <c r="R38" s="58"/>
    </row>
    <row r="39" spans="1:18" x14ac:dyDescent="0.4">
      <c r="A39" s="84">
        <v>31</v>
      </c>
      <c r="B39" s="33"/>
      <c r="C39" s="34"/>
      <c r="D39" s="35"/>
      <c r="E39" s="40"/>
      <c r="F39" s="37"/>
      <c r="G39" s="38" t="str">
        <f t="shared" si="4"/>
        <v/>
      </c>
      <c r="H39" s="38" t="str">
        <f t="shared" si="5"/>
        <v/>
      </c>
      <c r="I39" s="38" t="str">
        <f t="shared" si="6"/>
        <v/>
      </c>
      <c r="J39" s="59" t="str">
        <f t="shared" si="13"/>
        <v/>
      </c>
      <c r="K39" s="60" t="str">
        <f t="shared" si="14"/>
        <v/>
      </c>
      <c r="L39" s="61" t="str">
        <f t="shared" si="15"/>
        <v/>
      </c>
      <c r="M39" s="59" t="str">
        <f t="shared" si="16"/>
        <v/>
      </c>
      <c r="N39" s="60" t="str">
        <f t="shared" si="17"/>
        <v/>
      </c>
      <c r="O39" s="61" t="str">
        <f t="shared" si="18"/>
        <v/>
      </c>
      <c r="P39" s="58"/>
      <c r="Q39" s="58"/>
      <c r="R39" s="58"/>
    </row>
    <row r="40" spans="1:18" x14ac:dyDescent="0.4">
      <c r="A40" s="84">
        <v>32</v>
      </c>
      <c r="B40" s="33"/>
      <c r="C40" s="34"/>
      <c r="D40" s="35"/>
      <c r="E40" s="40"/>
      <c r="F40" s="37"/>
      <c r="G40" s="38" t="str">
        <f t="shared" si="4"/>
        <v/>
      </c>
      <c r="H40" s="38" t="str">
        <f t="shared" si="5"/>
        <v/>
      </c>
      <c r="I40" s="38" t="str">
        <f t="shared" si="6"/>
        <v/>
      </c>
      <c r="J40" s="59" t="str">
        <f t="shared" si="13"/>
        <v/>
      </c>
      <c r="K40" s="60" t="str">
        <f t="shared" si="14"/>
        <v/>
      </c>
      <c r="L40" s="61" t="str">
        <f t="shared" si="15"/>
        <v/>
      </c>
      <c r="M40" s="59" t="str">
        <f t="shared" si="16"/>
        <v/>
      </c>
      <c r="N40" s="60" t="str">
        <f t="shared" si="17"/>
        <v/>
      </c>
      <c r="O40" s="61" t="str">
        <f t="shared" si="18"/>
        <v/>
      </c>
      <c r="P40" s="58"/>
      <c r="Q40" s="58"/>
      <c r="R40" s="58"/>
    </row>
    <row r="41" spans="1:18" x14ac:dyDescent="0.4">
      <c r="A41" s="84">
        <v>33</v>
      </c>
      <c r="B41" s="33"/>
      <c r="C41" s="34"/>
      <c r="D41" s="35"/>
      <c r="E41" s="40"/>
      <c r="F41" s="39"/>
      <c r="G41" s="38" t="str">
        <f t="shared" si="4"/>
        <v/>
      </c>
      <c r="H41" s="38" t="str">
        <f t="shared" si="5"/>
        <v/>
      </c>
      <c r="I41" s="38" t="str">
        <f t="shared" si="6"/>
        <v/>
      </c>
      <c r="J41" s="59" t="str">
        <f t="shared" si="13"/>
        <v/>
      </c>
      <c r="K41" s="60" t="str">
        <f t="shared" si="14"/>
        <v/>
      </c>
      <c r="L41" s="61" t="str">
        <f t="shared" si="15"/>
        <v/>
      </c>
      <c r="M41" s="59" t="str">
        <f t="shared" si="16"/>
        <v/>
      </c>
      <c r="N41" s="60" t="str">
        <f t="shared" si="17"/>
        <v/>
      </c>
      <c r="O41" s="61" t="str">
        <f t="shared" si="18"/>
        <v/>
      </c>
      <c r="P41" s="58"/>
      <c r="Q41" s="58"/>
      <c r="R41" s="58"/>
    </row>
    <row r="42" spans="1:18" x14ac:dyDescent="0.4">
      <c r="A42" s="84">
        <v>34</v>
      </c>
      <c r="B42" s="33"/>
      <c r="C42" s="34"/>
      <c r="D42" s="35"/>
      <c r="E42" s="40"/>
      <c r="F42" s="39"/>
      <c r="G42" s="38" t="str">
        <f t="shared" si="4"/>
        <v/>
      </c>
      <c r="H42" s="38" t="str">
        <f t="shared" si="5"/>
        <v/>
      </c>
      <c r="I42" s="38" t="str">
        <f t="shared" si="6"/>
        <v/>
      </c>
      <c r="J42" s="59" t="str">
        <f t="shared" si="13"/>
        <v/>
      </c>
      <c r="K42" s="60" t="str">
        <f t="shared" si="14"/>
        <v/>
      </c>
      <c r="L42" s="61" t="str">
        <f t="shared" si="15"/>
        <v/>
      </c>
      <c r="M42" s="59" t="str">
        <f t="shared" si="16"/>
        <v/>
      </c>
      <c r="N42" s="60" t="str">
        <f t="shared" si="17"/>
        <v/>
      </c>
      <c r="O42" s="61" t="str">
        <f t="shared" si="18"/>
        <v/>
      </c>
      <c r="P42" s="58"/>
      <c r="Q42" s="58"/>
      <c r="R42" s="58"/>
    </row>
    <row r="43" spans="1:18" x14ac:dyDescent="0.4">
      <c r="A43" s="84">
        <v>35</v>
      </c>
      <c r="B43" s="33"/>
      <c r="C43" s="34"/>
      <c r="D43" s="35"/>
      <c r="E43" s="40"/>
      <c r="F43" s="37"/>
      <c r="G43" s="38" t="str">
        <f t="shared" si="4"/>
        <v/>
      </c>
      <c r="H43" s="38" t="str">
        <f t="shared" ref="H43:I43" si="19">IF(E43="","",H42+N43)</f>
        <v/>
      </c>
      <c r="I43" s="38" t="str">
        <f t="shared" si="19"/>
        <v/>
      </c>
      <c r="J43" s="59" t="str">
        <f t="shared" si="13"/>
        <v/>
      </c>
      <c r="K43" s="60" t="str">
        <f t="shared" si="14"/>
        <v/>
      </c>
      <c r="L43" s="61" t="str">
        <f t="shared" si="15"/>
        <v/>
      </c>
      <c r="M43" s="59" t="str">
        <f t="shared" si="16"/>
        <v/>
      </c>
      <c r="N43" s="60" t="str">
        <f t="shared" si="17"/>
        <v/>
      </c>
      <c r="O43" s="61" t="str">
        <f t="shared" si="18"/>
        <v/>
      </c>
    </row>
    <row r="44" spans="1:18" x14ac:dyDescent="0.4">
      <c r="A44" s="84">
        <v>36</v>
      </c>
      <c r="B44" s="33"/>
      <c r="C44" s="34"/>
      <c r="D44" s="35"/>
      <c r="E44" s="40"/>
      <c r="F44" s="37"/>
      <c r="G44" s="38" t="str">
        <f t="shared" ref="G44:G58" si="20">IF(D44="","",G43+M44)</f>
        <v/>
      </c>
      <c r="H44" s="38" t="str">
        <f t="shared" ref="H44:H58" si="21">IF(E44="","",H43+N44)</f>
        <v/>
      </c>
      <c r="I44" s="38" t="str">
        <f t="shared" ref="I44:I58" si="22">IF(F44="","",I43+O44)</f>
        <v/>
      </c>
      <c r="J44" s="59" t="str">
        <f t="shared" si="13"/>
        <v/>
      </c>
      <c r="K44" s="60" t="str">
        <f t="shared" si="14"/>
        <v/>
      </c>
      <c r="L44" s="61" t="str">
        <f t="shared" si="15"/>
        <v/>
      </c>
      <c r="M44" s="59" t="str">
        <f t="shared" si="16"/>
        <v/>
      </c>
      <c r="N44" s="60" t="str">
        <f t="shared" si="17"/>
        <v/>
      </c>
      <c r="O44" s="61" t="str">
        <f t="shared" si="18"/>
        <v/>
      </c>
    </row>
    <row r="45" spans="1:18" x14ac:dyDescent="0.4">
      <c r="A45" s="84">
        <v>37</v>
      </c>
      <c r="B45" s="33"/>
      <c r="C45" s="34"/>
      <c r="D45" s="35"/>
      <c r="E45" s="36"/>
      <c r="F45" s="37"/>
      <c r="G45" s="38" t="str">
        <f t="shared" si="20"/>
        <v/>
      </c>
      <c r="H45" s="38" t="str">
        <f t="shared" si="21"/>
        <v/>
      </c>
      <c r="I45" s="38" t="str">
        <f t="shared" si="22"/>
        <v/>
      </c>
      <c r="J45" s="59" t="str">
        <f t="shared" si="13"/>
        <v/>
      </c>
      <c r="K45" s="60" t="str">
        <f t="shared" si="14"/>
        <v/>
      </c>
      <c r="L45" s="61" t="str">
        <f t="shared" si="15"/>
        <v/>
      </c>
      <c r="M45" s="59" t="str">
        <f t="shared" si="16"/>
        <v/>
      </c>
      <c r="N45" s="60" t="str">
        <f t="shared" si="17"/>
        <v/>
      </c>
      <c r="O45" s="61" t="str">
        <f t="shared" si="18"/>
        <v/>
      </c>
    </row>
    <row r="46" spans="1:18" x14ac:dyDescent="0.4">
      <c r="A46" s="84">
        <v>38</v>
      </c>
      <c r="B46" s="33"/>
      <c r="C46" s="34"/>
      <c r="D46" s="35"/>
      <c r="E46" s="36"/>
      <c r="F46" s="37"/>
      <c r="G46" s="38" t="str">
        <f t="shared" si="20"/>
        <v/>
      </c>
      <c r="H46" s="38" t="str">
        <f t="shared" si="21"/>
        <v/>
      </c>
      <c r="I46" s="38" t="str">
        <f t="shared" si="22"/>
        <v/>
      </c>
      <c r="J46" s="59" t="str">
        <f t="shared" si="13"/>
        <v/>
      </c>
      <c r="K46" s="60" t="str">
        <f t="shared" si="14"/>
        <v/>
      </c>
      <c r="L46" s="61" t="str">
        <f t="shared" si="15"/>
        <v/>
      </c>
      <c r="M46" s="59" t="str">
        <f t="shared" si="16"/>
        <v/>
      </c>
      <c r="N46" s="60" t="str">
        <f t="shared" si="17"/>
        <v/>
      </c>
      <c r="O46" s="61" t="str">
        <f t="shared" si="18"/>
        <v/>
      </c>
    </row>
    <row r="47" spans="1:18" x14ac:dyDescent="0.4">
      <c r="A47" s="84">
        <v>39</v>
      </c>
      <c r="B47" s="33"/>
      <c r="C47" s="34"/>
      <c r="D47" s="35"/>
      <c r="E47" s="36"/>
      <c r="F47" s="37"/>
      <c r="G47" s="38" t="str">
        <f t="shared" si="20"/>
        <v/>
      </c>
      <c r="H47" s="38" t="str">
        <f t="shared" si="21"/>
        <v/>
      </c>
      <c r="I47" s="38" t="str">
        <f t="shared" si="22"/>
        <v/>
      </c>
      <c r="J47" s="59" t="str">
        <f t="shared" si="13"/>
        <v/>
      </c>
      <c r="K47" s="60" t="str">
        <f t="shared" si="14"/>
        <v/>
      </c>
      <c r="L47" s="61" t="str">
        <f t="shared" si="15"/>
        <v/>
      </c>
      <c r="M47" s="59" t="str">
        <f t="shared" si="16"/>
        <v/>
      </c>
      <c r="N47" s="60" t="str">
        <f t="shared" si="17"/>
        <v/>
      </c>
      <c r="O47" s="61" t="str">
        <f t="shared" si="18"/>
        <v/>
      </c>
    </row>
    <row r="48" spans="1:18" x14ac:dyDescent="0.4">
      <c r="A48" s="84">
        <v>40</v>
      </c>
      <c r="B48" s="33"/>
      <c r="C48" s="34"/>
      <c r="D48" s="35"/>
      <c r="E48" s="36"/>
      <c r="F48" s="37"/>
      <c r="G48" s="38" t="str">
        <f t="shared" si="20"/>
        <v/>
      </c>
      <c r="H48" s="38" t="str">
        <f t="shared" si="21"/>
        <v/>
      </c>
      <c r="I48" s="38" t="str">
        <f t="shared" si="22"/>
        <v/>
      </c>
      <c r="J48" s="59" t="str">
        <f t="shared" si="13"/>
        <v/>
      </c>
      <c r="K48" s="60" t="str">
        <f t="shared" si="14"/>
        <v/>
      </c>
      <c r="L48" s="61" t="str">
        <f t="shared" si="15"/>
        <v/>
      </c>
      <c r="M48" s="59" t="str">
        <f t="shared" si="16"/>
        <v/>
      </c>
      <c r="N48" s="60" t="str">
        <f t="shared" si="17"/>
        <v/>
      </c>
      <c r="O48" s="61" t="str">
        <f t="shared" si="18"/>
        <v/>
      </c>
    </row>
    <row r="49" spans="1:15" x14ac:dyDescent="0.4">
      <c r="A49" s="84">
        <v>41</v>
      </c>
      <c r="B49" s="33"/>
      <c r="C49" s="34"/>
      <c r="D49" s="35"/>
      <c r="E49" s="36"/>
      <c r="F49" s="37"/>
      <c r="G49" s="38" t="str">
        <f t="shared" si="20"/>
        <v/>
      </c>
      <c r="H49" s="38" t="str">
        <f t="shared" si="21"/>
        <v/>
      </c>
      <c r="I49" s="38" t="str">
        <f t="shared" si="22"/>
        <v/>
      </c>
      <c r="J49" s="59" t="str">
        <f t="shared" si="13"/>
        <v/>
      </c>
      <c r="K49" s="60" t="str">
        <f t="shared" si="14"/>
        <v/>
      </c>
      <c r="L49" s="61" t="str">
        <f t="shared" si="15"/>
        <v/>
      </c>
      <c r="M49" s="59" t="str">
        <f t="shared" si="16"/>
        <v/>
      </c>
      <c r="N49" s="60" t="str">
        <f t="shared" si="17"/>
        <v/>
      </c>
      <c r="O49" s="61" t="str">
        <f t="shared" si="18"/>
        <v/>
      </c>
    </row>
    <row r="50" spans="1:15" x14ac:dyDescent="0.4">
      <c r="A50" s="84">
        <v>42</v>
      </c>
      <c r="B50" s="33"/>
      <c r="C50" s="34"/>
      <c r="D50" s="35"/>
      <c r="E50" s="36"/>
      <c r="F50" s="37"/>
      <c r="G50" s="38" t="str">
        <f t="shared" si="20"/>
        <v/>
      </c>
      <c r="H50" s="38" t="str">
        <f t="shared" si="21"/>
        <v/>
      </c>
      <c r="I50" s="38" t="str">
        <f t="shared" si="22"/>
        <v/>
      </c>
      <c r="J50" s="59" t="str">
        <f t="shared" si="13"/>
        <v/>
      </c>
      <c r="K50" s="60" t="str">
        <f t="shared" si="14"/>
        <v/>
      </c>
      <c r="L50" s="61" t="str">
        <f t="shared" si="15"/>
        <v/>
      </c>
      <c r="M50" s="59" t="str">
        <f t="shared" si="16"/>
        <v/>
      </c>
      <c r="N50" s="60" t="str">
        <f t="shared" si="17"/>
        <v/>
      </c>
      <c r="O50" s="61" t="str">
        <f t="shared" si="18"/>
        <v/>
      </c>
    </row>
    <row r="51" spans="1:15" x14ac:dyDescent="0.4">
      <c r="A51" s="84">
        <v>43</v>
      </c>
      <c r="B51" s="33"/>
      <c r="C51" s="34"/>
      <c r="D51" s="35"/>
      <c r="E51" s="36"/>
      <c r="F51" s="39"/>
      <c r="G51" s="38" t="str">
        <f t="shared" si="20"/>
        <v/>
      </c>
      <c r="H51" s="38" t="str">
        <f t="shared" si="21"/>
        <v/>
      </c>
      <c r="I51" s="38" t="str">
        <f t="shared" si="22"/>
        <v/>
      </c>
      <c r="J51" s="59" t="str">
        <f t="shared" si="13"/>
        <v/>
      </c>
      <c r="K51" s="60" t="str">
        <f t="shared" si="14"/>
        <v/>
      </c>
      <c r="L51" s="61" t="str">
        <f t="shared" si="15"/>
        <v/>
      </c>
      <c r="M51" s="59" t="str">
        <f t="shared" si="16"/>
        <v/>
      </c>
      <c r="N51" s="60" t="str">
        <f t="shared" si="17"/>
        <v/>
      </c>
      <c r="O51" s="61" t="str">
        <f t="shared" si="18"/>
        <v/>
      </c>
    </row>
    <row r="52" spans="1:15" x14ac:dyDescent="0.4">
      <c r="A52" s="84">
        <v>44</v>
      </c>
      <c r="B52" s="33"/>
      <c r="C52" s="34"/>
      <c r="D52" s="35"/>
      <c r="E52" s="36"/>
      <c r="F52" s="37"/>
      <c r="G52" s="38" t="str">
        <f t="shared" si="20"/>
        <v/>
      </c>
      <c r="H52" s="38" t="str">
        <f t="shared" si="21"/>
        <v/>
      </c>
      <c r="I52" s="38" t="str">
        <f t="shared" si="22"/>
        <v/>
      </c>
      <c r="J52" s="59" t="str">
        <f t="shared" si="13"/>
        <v/>
      </c>
      <c r="K52" s="60" t="str">
        <f t="shared" si="14"/>
        <v/>
      </c>
      <c r="L52" s="61" t="str">
        <f t="shared" si="15"/>
        <v/>
      </c>
      <c r="M52" s="59" t="str">
        <f t="shared" si="16"/>
        <v/>
      </c>
      <c r="N52" s="60" t="str">
        <f t="shared" si="17"/>
        <v/>
      </c>
      <c r="O52" s="61" t="str">
        <f t="shared" si="18"/>
        <v/>
      </c>
    </row>
    <row r="53" spans="1:15" x14ac:dyDescent="0.4">
      <c r="A53" s="84">
        <v>45</v>
      </c>
      <c r="B53" s="33"/>
      <c r="C53" s="34"/>
      <c r="D53" s="35"/>
      <c r="E53" s="36"/>
      <c r="F53" s="37"/>
      <c r="G53" s="38" t="str">
        <f t="shared" si="20"/>
        <v/>
      </c>
      <c r="H53" s="38" t="str">
        <f t="shared" si="21"/>
        <v/>
      </c>
      <c r="I53" s="38" t="str">
        <f t="shared" si="22"/>
        <v/>
      </c>
      <c r="J53" s="59" t="str">
        <f t="shared" si="13"/>
        <v/>
      </c>
      <c r="K53" s="60" t="str">
        <f t="shared" si="14"/>
        <v/>
      </c>
      <c r="L53" s="61" t="str">
        <f t="shared" si="15"/>
        <v/>
      </c>
      <c r="M53" s="59" t="str">
        <f t="shared" si="16"/>
        <v/>
      </c>
      <c r="N53" s="60" t="str">
        <f t="shared" si="17"/>
        <v/>
      </c>
      <c r="O53" s="61" t="str">
        <f t="shared" si="18"/>
        <v/>
      </c>
    </row>
    <row r="54" spans="1:15" x14ac:dyDescent="0.4">
      <c r="A54" s="84">
        <v>46</v>
      </c>
      <c r="B54" s="33"/>
      <c r="C54" s="34"/>
      <c r="D54" s="35"/>
      <c r="E54" s="36"/>
      <c r="F54" s="37"/>
      <c r="G54" s="38" t="str">
        <f t="shared" si="20"/>
        <v/>
      </c>
      <c r="H54" s="38" t="str">
        <f t="shared" si="21"/>
        <v/>
      </c>
      <c r="I54" s="38" t="str">
        <f t="shared" si="22"/>
        <v/>
      </c>
      <c r="J54" s="59" t="str">
        <f t="shared" si="13"/>
        <v/>
      </c>
      <c r="K54" s="60" t="str">
        <f t="shared" si="14"/>
        <v/>
      </c>
      <c r="L54" s="61" t="str">
        <f t="shared" si="15"/>
        <v/>
      </c>
      <c r="M54" s="59" t="str">
        <f t="shared" si="16"/>
        <v/>
      </c>
      <c r="N54" s="60" t="str">
        <f t="shared" si="17"/>
        <v/>
      </c>
      <c r="O54" s="61" t="str">
        <f t="shared" si="18"/>
        <v/>
      </c>
    </row>
    <row r="55" spans="1:15" x14ac:dyDescent="0.4">
      <c r="A55" s="84">
        <v>47</v>
      </c>
      <c r="B55" s="33"/>
      <c r="C55" s="34"/>
      <c r="D55" s="35"/>
      <c r="E55" s="36"/>
      <c r="F55" s="37"/>
      <c r="G55" s="38" t="str">
        <f t="shared" si="20"/>
        <v/>
      </c>
      <c r="H55" s="38" t="str">
        <f t="shared" si="21"/>
        <v/>
      </c>
      <c r="I55" s="38" t="str">
        <f t="shared" si="22"/>
        <v/>
      </c>
      <c r="J55" s="59" t="str">
        <f t="shared" si="13"/>
        <v/>
      </c>
      <c r="K55" s="60" t="str">
        <f t="shared" si="14"/>
        <v/>
      </c>
      <c r="L55" s="61" t="str">
        <f t="shared" si="15"/>
        <v/>
      </c>
      <c r="M55" s="59" t="str">
        <f t="shared" si="16"/>
        <v/>
      </c>
      <c r="N55" s="60" t="str">
        <f t="shared" si="17"/>
        <v/>
      </c>
      <c r="O55" s="61" t="str">
        <f t="shared" si="18"/>
        <v/>
      </c>
    </row>
    <row r="56" spans="1:15" x14ac:dyDescent="0.4">
      <c r="A56" s="84">
        <v>48</v>
      </c>
      <c r="B56" s="33"/>
      <c r="C56" s="34"/>
      <c r="D56" s="35"/>
      <c r="E56" s="36"/>
      <c r="F56" s="37"/>
      <c r="G56" s="38" t="str">
        <f t="shared" si="20"/>
        <v/>
      </c>
      <c r="H56" s="38" t="str">
        <f t="shared" si="21"/>
        <v/>
      </c>
      <c r="I56" s="38" t="str">
        <f t="shared" si="22"/>
        <v/>
      </c>
      <c r="J56" s="59" t="str">
        <f t="shared" si="13"/>
        <v/>
      </c>
      <c r="K56" s="60" t="str">
        <f t="shared" si="14"/>
        <v/>
      </c>
      <c r="L56" s="61" t="str">
        <f t="shared" si="15"/>
        <v/>
      </c>
      <c r="M56" s="59" t="str">
        <f t="shared" si="16"/>
        <v/>
      </c>
      <c r="N56" s="60" t="str">
        <f t="shared" si="17"/>
        <v/>
      </c>
      <c r="O56" s="61" t="str">
        <f t="shared" si="18"/>
        <v/>
      </c>
    </row>
    <row r="57" spans="1:15" x14ac:dyDescent="0.4">
      <c r="A57" s="84">
        <v>49</v>
      </c>
      <c r="B57" s="33"/>
      <c r="C57" s="34"/>
      <c r="D57" s="35"/>
      <c r="E57" s="36"/>
      <c r="F57" s="37"/>
      <c r="G57" s="38" t="str">
        <f t="shared" si="20"/>
        <v/>
      </c>
      <c r="H57" s="38" t="str">
        <f t="shared" si="21"/>
        <v/>
      </c>
      <c r="I57" s="38" t="str">
        <f t="shared" si="22"/>
        <v/>
      </c>
      <c r="J57" s="59" t="str">
        <f t="shared" si="13"/>
        <v/>
      </c>
      <c r="K57" s="60" t="str">
        <f t="shared" si="14"/>
        <v/>
      </c>
      <c r="L57" s="61" t="str">
        <f t="shared" si="15"/>
        <v/>
      </c>
      <c r="M57" s="59" t="str">
        <f t="shared" si="16"/>
        <v/>
      </c>
      <c r="N57" s="60" t="str">
        <f t="shared" si="17"/>
        <v/>
      </c>
      <c r="O57" s="61" t="str">
        <f t="shared" si="18"/>
        <v/>
      </c>
    </row>
    <row r="58" spans="1:15" x14ac:dyDescent="0.4">
      <c r="A58" s="84">
        <v>50</v>
      </c>
      <c r="B58" s="42"/>
      <c r="C58" s="43"/>
      <c r="D58" s="44"/>
      <c r="E58" s="45"/>
      <c r="F58" s="46"/>
      <c r="G58" s="38" t="str">
        <f t="shared" si="20"/>
        <v/>
      </c>
      <c r="H58" s="38" t="str">
        <f t="shared" si="21"/>
        <v/>
      </c>
      <c r="I58" s="38" t="str">
        <f t="shared" si="22"/>
        <v/>
      </c>
      <c r="J58" s="59" t="str">
        <f t="shared" si="13"/>
        <v/>
      </c>
      <c r="K58" s="60" t="str">
        <f t="shared" si="14"/>
        <v/>
      </c>
      <c r="L58" s="61" t="str">
        <f t="shared" si="15"/>
        <v/>
      </c>
      <c r="M58" s="59" t="str">
        <f t="shared" si="16"/>
        <v/>
      </c>
      <c r="N58" s="60" t="str">
        <f t="shared" si="17"/>
        <v/>
      </c>
      <c r="O58" s="61" t="str">
        <f t="shared" si="18"/>
        <v/>
      </c>
    </row>
    <row r="59" spans="1:15" x14ac:dyDescent="0.4">
      <c r="A59" s="32"/>
      <c r="B59" s="95" t="s">
        <v>15</v>
      </c>
      <c r="C59" s="96"/>
      <c r="D59" s="47">
        <f>COUNTIF(D9:D58,1.27)</f>
        <v>13</v>
      </c>
      <c r="E59" s="47">
        <f>COUNTIF(E9:E58,1.5)</f>
        <v>13</v>
      </c>
      <c r="F59" s="48">
        <f>COUNTIF(F9:F58,2)</f>
        <v>12</v>
      </c>
      <c r="G59" s="49">
        <f t="shared" ref="G59:I59" si="23">M59+G8</f>
        <v>741984.25687290984</v>
      </c>
      <c r="H59" s="50">
        <f t="shared" si="23"/>
        <v>808717.76432926604</v>
      </c>
      <c r="I59" s="62">
        <f t="shared" si="23"/>
        <v>890691.53441169008</v>
      </c>
      <c r="J59" s="63" t="s">
        <v>16</v>
      </c>
      <c r="K59" s="64">
        <f>B58-B9</f>
        <v>-41597</v>
      </c>
      <c r="L59" s="65" t="s">
        <v>17</v>
      </c>
      <c r="M59" s="66">
        <f t="shared" ref="M59:O59" si="24">SUM(M9:M58)</f>
        <v>241984.25687290978</v>
      </c>
      <c r="N59" s="67">
        <f t="shared" si="24"/>
        <v>308717.76432926598</v>
      </c>
      <c r="O59" s="68">
        <f t="shared" si="24"/>
        <v>390691.53441169008</v>
      </c>
    </row>
    <row r="60" spans="1:15" x14ac:dyDescent="0.4">
      <c r="A60" s="32"/>
      <c r="B60" s="97" t="s">
        <v>18</v>
      </c>
      <c r="C60" s="98"/>
      <c r="D60" s="47">
        <f t="shared" ref="D60:F60" si="25">COUNTIF(D9:D58,-1)</f>
        <v>3</v>
      </c>
      <c r="E60" s="47">
        <f t="shared" si="25"/>
        <v>3</v>
      </c>
      <c r="F60" s="48">
        <f t="shared" si="25"/>
        <v>4</v>
      </c>
      <c r="G60" s="93" t="s">
        <v>19</v>
      </c>
      <c r="H60" s="94"/>
      <c r="I60" s="99"/>
      <c r="J60" s="93" t="s">
        <v>20</v>
      </c>
      <c r="K60" s="94"/>
      <c r="L60" s="99"/>
      <c r="M60" s="32"/>
      <c r="N60" s="41"/>
      <c r="O60" s="69"/>
    </row>
    <row r="61" spans="1:15" x14ac:dyDescent="0.4">
      <c r="A61" s="32"/>
      <c r="B61" s="97" t="s">
        <v>21</v>
      </c>
      <c r="C61" s="98"/>
      <c r="D61" s="47">
        <f t="shared" ref="D61:F61" si="26">COUNTIF(D9:D58,0)</f>
        <v>0</v>
      </c>
      <c r="E61" s="47">
        <f t="shared" si="26"/>
        <v>0</v>
      </c>
      <c r="F61" s="47">
        <f t="shared" si="26"/>
        <v>0</v>
      </c>
      <c r="G61" s="51">
        <f>G59/G8</f>
        <v>1.4839685137458196</v>
      </c>
      <c r="H61" s="52">
        <f t="shared" ref="H61:I61" si="27">H59/H8</f>
        <v>1.617435528658532</v>
      </c>
      <c r="I61" s="70">
        <f t="shared" si="27"/>
        <v>1.7813830688233803</v>
      </c>
      <c r="J61" s="71">
        <f>(G61-100%)*30/K59</f>
        <v>-3.4904092632580686E-4</v>
      </c>
      <c r="K61" s="71">
        <f>(H61-100%)*30/K59</f>
        <v>-4.4529811908926027E-4</v>
      </c>
      <c r="L61" s="72">
        <f>(I61-100%)*30/K59</f>
        <v>-5.6353804516434854E-4</v>
      </c>
      <c r="M61" s="73"/>
      <c r="N61" s="74"/>
      <c r="O61" s="75"/>
    </row>
    <row r="62" spans="1:15" x14ac:dyDescent="0.4">
      <c r="A62" s="41"/>
      <c r="B62" s="93" t="s">
        <v>22</v>
      </c>
      <c r="C62" s="94"/>
      <c r="D62" s="53">
        <f t="shared" ref="D62:F62" si="28">D59/(D59+D60+D61)</f>
        <v>0.8125</v>
      </c>
      <c r="E62" s="54">
        <f t="shared" si="28"/>
        <v>0.8125</v>
      </c>
      <c r="F62" s="55">
        <f t="shared" si="28"/>
        <v>0.75</v>
      </c>
    </row>
    <row r="64" spans="1:15" x14ac:dyDescent="0.4">
      <c r="D64" s="56"/>
      <c r="E64" s="56"/>
      <c r="F64" s="56"/>
    </row>
  </sheetData>
  <mergeCells count="11">
    <mergeCell ref="G6:I6"/>
    <mergeCell ref="J6:L6"/>
    <mergeCell ref="M6:O6"/>
    <mergeCell ref="J8:L8"/>
    <mergeCell ref="M8:O8"/>
    <mergeCell ref="B62:C62"/>
    <mergeCell ref="B59:C59"/>
    <mergeCell ref="B60:C60"/>
    <mergeCell ref="G60:I60"/>
    <mergeCell ref="J60:L60"/>
    <mergeCell ref="B61:C61"/>
  </mergeCells>
  <phoneticPr fontId="15"/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772"/>
  <sheetViews>
    <sheetView topLeftCell="A610" zoomScale="80" zoomScaleNormal="80" workbookViewId="0">
      <selection activeCell="A613" sqref="A613"/>
    </sheetView>
  </sheetViews>
  <sheetFormatPr defaultColWidth="8.125" defaultRowHeight="14.25" x14ac:dyDescent="0.4"/>
  <cols>
    <col min="1" max="1" width="6.625" style="12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2" spans="1:1" x14ac:dyDescent="0.4">
      <c r="A2" s="12" t="s">
        <v>23</v>
      </c>
    </row>
    <row r="44" spans="1:1" x14ac:dyDescent="0.4">
      <c r="A44" s="76" t="s">
        <v>48</v>
      </c>
    </row>
    <row r="65" spans="1:1" x14ac:dyDescent="0.4">
      <c r="A65" s="12" t="s">
        <v>24</v>
      </c>
    </row>
    <row r="85" spans="1:1" x14ac:dyDescent="0.4">
      <c r="A85" s="76" t="s">
        <v>49</v>
      </c>
    </row>
    <row r="97" spans="1:1" x14ac:dyDescent="0.4">
      <c r="A97" s="12" t="s">
        <v>25</v>
      </c>
    </row>
    <row r="129" spans="1:1" x14ac:dyDescent="0.4">
      <c r="A129" s="76" t="s">
        <v>50</v>
      </c>
    </row>
    <row r="138" spans="1:1" x14ac:dyDescent="0.4">
      <c r="A138" s="76" t="s">
        <v>50</v>
      </c>
    </row>
    <row r="161" spans="1:1" x14ac:dyDescent="0.4">
      <c r="A161" s="12" t="s">
        <v>26</v>
      </c>
    </row>
    <row r="171" spans="1:1" x14ac:dyDescent="0.4">
      <c r="A171" s="76" t="s">
        <v>51</v>
      </c>
    </row>
    <row r="183" spans="1:1" x14ac:dyDescent="0.4">
      <c r="A183" s="12" t="s">
        <v>27</v>
      </c>
    </row>
    <row r="191" spans="1:1" x14ac:dyDescent="0.4">
      <c r="A191" s="76" t="s">
        <v>51</v>
      </c>
    </row>
    <row r="215" spans="1:1" x14ac:dyDescent="0.4">
      <c r="A215" s="76" t="s">
        <v>52</v>
      </c>
    </row>
    <row r="233" spans="1:1" x14ac:dyDescent="0.4">
      <c r="A233" s="76" t="s">
        <v>64</v>
      </c>
    </row>
    <row r="257" spans="1:1" x14ac:dyDescent="0.4">
      <c r="A257" s="76" t="s">
        <v>53</v>
      </c>
    </row>
    <row r="275" spans="1:1" x14ac:dyDescent="0.4">
      <c r="A275" s="76" t="s">
        <v>52</v>
      </c>
    </row>
    <row r="279" spans="1:1" x14ac:dyDescent="0.4">
      <c r="A279" s="76" t="s">
        <v>38</v>
      </c>
    </row>
    <row r="299" spans="1:1" x14ac:dyDescent="0.4">
      <c r="A299" s="76" t="s">
        <v>54</v>
      </c>
    </row>
    <row r="317" spans="1:1" x14ac:dyDescent="0.4">
      <c r="A317" s="76" t="s">
        <v>53</v>
      </c>
    </row>
    <row r="321" spans="1:1" x14ac:dyDescent="0.4">
      <c r="A321" s="76" t="s">
        <v>39</v>
      </c>
    </row>
    <row r="341" spans="1:1" x14ac:dyDescent="0.4">
      <c r="A341" s="76" t="s">
        <v>55</v>
      </c>
    </row>
    <row r="359" spans="1:1" x14ac:dyDescent="0.4">
      <c r="A359" s="76" t="s">
        <v>54</v>
      </c>
    </row>
    <row r="363" spans="1:1" x14ac:dyDescent="0.4">
      <c r="A363" s="76" t="s">
        <v>40</v>
      </c>
    </row>
    <row r="384" spans="1:1" x14ac:dyDescent="0.4">
      <c r="A384" s="76" t="s">
        <v>38</v>
      </c>
    </row>
    <row r="401" spans="1:1" x14ac:dyDescent="0.4">
      <c r="A401" s="76" t="s">
        <v>55</v>
      </c>
    </row>
    <row r="405" spans="1:1" x14ac:dyDescent="0.4">
      <c r="A405" s="76" t="s">
        <v>41</v>
      </c>
    </row>
    <row r="426" spans="1:1" x14ac:dyDescent="0.4">
      <c r="A426" s="76" t="s">
        <v>39</v>
      </c>
    </row>
    <row r="443" spans="1:1" x14ac:dyDescent="0.4">
      <c r="A443" s="76" t="s">
        <v>38</v>
      </c>
    </row>
    <row r="447" spans="1:1" x14ac:dyDescent="0.4">
      <c r="A447" s="76"/>
    </row>
    <row r="469" spans="1:1" x14ac:dyDescent="0.4">
      <c r="A469" s="76" t="s">
        <v>40</v>
      </c>
    </row>
    <row r="485" spans="1:1" x14ac:dyDescent="0.4">
      <c r="A485" s="76" t="s">
        <v>39</v>
      </c>
    </row>
    <row r="489" spans="1:1" x14ac:dyDescent="0.4">
      <c r="A489" s="76" t="s">
        <v>43</v>
      </c>
    </row>
    <row r="511" spans="1:1" x14ac:dyDescent="0.4">
      <c r="A511" s="76" t="s">
        <v>60</v>
      </c>
    </row>
    <row r="518" spans="1:1" x14ac:dyDescent="0.4">
      <c r="A518" s="76" t="s">
        <v>41</v>
      </c>
    </row>
    <row r="527" spans="1:1" x14ac:dyDescent="0.4">
      <c r="A527" s="76" t="s">
        <v>40</v>
      </c>
    </row>
    <row r="531" spans="1:1" x14ac:dyDescent="0.4">
      <c r="A531" s="76"/>
    </row>
    <row r="553" spans="1:1" x14ac:dyDescent="0.4">
      <c r="A553" s="76" t="s">
        <v>61</v>
      </c>
    </row>
    <row r="560" spans="1:1" x14ac:dyDescent="0.4">
      <c r="A560" s="76"/>
    </row>
    <row r="569" spans="1:1" x14ac:dyDescent="0.4">
      <c r="A569" s="76" t="s">
        <v>41</v>
      </c>
    </row>
    <row r="573" spans="1:1" x14ac:dyDescent="0.4">
      <c r="A573" s="76" t="s">
        <v>45</v>
      </c>
    </row>
    <row r="595" spans="1:1" x14ac:dyDescent="0.4">
      <c r="A595" s="76" t="s">
        <v>62</v>
      </c>
    </row>
    <row r="602" spans="1:1" x14ac:dyDescent="0.4">
      <c r="A602" s="76"/>
    </row>
    <row r="612" spans="1:1" x14ac:dyDescent="0.4">
      <c r="A612" s="76" t="s">
        <v>42</v>
      </c>
    </row>
    <row r="615" spans="1:1" x14ac:dyDescent="0.4">
      <c r="A615" s="76" t="s">
        <v>46</v>
      </c>
    </row>
    <row r="644" spans="1:1" x14ac:dyDescent="0.4">
      <c r="A644" s="76" t="s">
        <v>44</v>
      </c>
    </row>
    <row r="658" spans="1:1" x14ac:dyDescent="0.4">
      <c r="A658" s="76" t="s">
        <v>47</v>
      </c>
    </row>
    <row r="686" spans="1:1" x14ac:dyDescent="0.4">
      <c r="A686" s="76" t="s">
        <v>45</v>
      </c>
    </row>
    <row r="729" spans="1:1" x14ac:dyDescent="0.4">
      <c r="A729" s="76" t="s">
        <v>56</v>
      </c>
    </row>
    <row r="772" spans="1:1" x14ac:dyDescent="0.4">
      <c r="A772" s="76" t="s">
        <v>57</v>
      </c>
    </row>
  </sheetData>
  <phoneticPr fontId="13"/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9"/>
  <sheetViews>
    <sheetView tabSelected="1" topLeftCell="B1" zoomScale="145" zoomScaleNormal="145" workbookViewId="0">
      <selection activeCell="K2" sqref="K2:T9"/>
    </sheetView>
  </sheetViews>
  <sheetFormatPr defaultColWidth="8.125" defaultRowHeight="13.5" x14ac:dyDescent="0.4"/>
  <cols>
    <col min="1" max="16384" width="8.125" style="11"/>
  </cols>
  <sheetData>
    <row r="1" spans="1:20" x14ac:dyDescent="0.4">
      <c r="A1" s="90" t="s">
        <v>66</v>
      </c>
      <c r="K1" s="90" t="s">
        <v>68</v>
      </c>
    </row>
    <row r="2" spans="1:20" x14ac:dyDescent="0.4">
      <c r="A2" s="103" t="s">
        <v>65</v>
      </c>
      <c r="B2" s="104"/>
      <c r="C2" s="104"/>
      <c r="D2" s="104"/>
      <c r="E2" s="104"/>
      <c r="F2" s="104"/>
      <c r="G2" s="104"/>
      <c r="H2" s="104"/>
      <c r="I2" s="104"/>
      <c r="J2" s="104"/>
      <c r="K2" s="103" t="s">
        <v>67</v>
      </c>
      <c r="L2" s="104"/>
      <c r="M2" s="104"/>
      <c r="N2" s="104"/>
      <c r="O2" s="104"/>
      <c r="P2" s="104"/>
      <c r="Q2" s="104"/>
      <c r="R2" s="104"/>
      <c r="S2" s="104"/>
      <c r="T2" s="104"/>
    </row>
    <row r="3" spans="1:20" x14ac:dyDescent="0.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</row>
    <row r="4" spans="1:20" x14ac:dyDescent="0.4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</row>
    <row r="5" spans="1:20" x14ac:dyDescent="0.4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</row>
    <row r="6" spans="1:20" x14ac:dyDescent="0.4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</row>
    <row r="7" spans="1:20" x14ac:dyDescent="0.4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</row>
    <row r="8" spans="1:20" x14ac:dyDescent="0.4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</row>
    <row r="9" spans="1:20" x14ac:dyDescent="0.4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</row>
    <row r="11" spans="1:20" x14ac:dyDescent="0.4">
      <c r="A11" s="11" t="s">
        <v>28</v>
      </c>
      <c r="K11" s="90"/>
    </row>
    <row r="12" spans="1:20" x14ac:dyDescent="0.4">
      <c r="A12" s="105"/>
      <c r="B12" s="106"/>
      <c r="C12" s="106"/>
      <c r="D12" s="106"/>
      <c r="E12" s="106"/>
      <c r="F12" s="106"/>
      <c r="G12" s="106"/>
      <c r="H12" s="106"/>
      <c r="I12" s="106"/>
      <c r="J12" s="106"/>
      <c r="K12" s="91"/>
      <c r="L12" s="92"/>
      <c r="M12" s="92"/>
      <c r="N12" s="92"/>
      <c r="O12" s="92"/>
      <c r="P12" s="92"/>
      <c r="Q12" s="92"/>
      <c r="R12" s="92"/>
      <c r="S12" s="92"/>
      <c r="T12" s="92"/>
    </row>
    <row r="13" spans="1:20" x14ac:dyDescent="0.4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92"/>
      <c r="L13" s="92"/>
      <c r="M13" s="92"/>
      <c r="N13" s="92"/>
      <c r="O13" s="92"/>
      <c r="P13" s="92"/>
      <c r="Q13" s="92"/>
      <c r="R13" s="92"/>
      <c r="S13" s="92"/>
      <c r="T13" s="92"/>
    </row>
    <row r="14" spans="1:20" x14ac:dyDescent="0.4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92"/>
      <c r="L14" s="92"/>
      <c r="M14" s="92"/>
      <c r="N14" s="92"/>
      <c r="O14" s="92"/>
      <c r="P14" s="92"/>
      <c r="Q14" s="92"/>
      <c r="R14" s="92"/>
      <c r="S14" s="92"/>
      <c r="T14" s="92"/>
    </row>
    <row r="15" spans="1:20" x14ac:dyDescent="0.4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92"/>
      <c r="L15" s="92"/>
      <c r="M15" s="92"/>
      <c r="N15" s="92"/>
      <c r="O15" s="92"/>
      <c r="P15" s="92"/>
      <c r="Q15" s="92"/>
      <c r="R15" s="92"/>
      <c r="S15" s="92"/>
      <c r="T15" s="92"/>
    </row>
    <row r="16" spans="1:20" x14ac:dyDescent="0.4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92"/>
      <c r="L16" s="92"/>
      <c r="M16" s="92"/>
      <c r="N16" s="92"/>
      <c r="O16" s="92"/>
      <c r="P16" s="92"/>
      <c r="Q16" s="92"/>
      <c r="R16" s="92"/>
      <c r="S16" s="92"/>
      <c r="T16" s="92"/>
    </row>
    <row r="17" spans="1:20" x14ac:dyDescent="0.4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92"/>
      <c r="L17" s="92"/>
      <c r="M17" s="92"/>
      <c r="N17" s="92"/>
      <c r="O17" s="92"/>
      <c r="P17" s="92"/>
      <c r="Q17" s="92"/>
      <c r="R17" s="92"/>
      <c r="S17" s="92"/>
      <c r="T17" s="92"/>
    </row>
    <row r="18" spans="1:20" x14ac:dyDescent="0.4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92"/>
      <c r="L18" s="92"/>
      <c r="M18" s="92"/>
      <c r="N18" s="92"/>
      <c r="O18" s="92"/>
      <c r="P18" s="92"/>
      <c r="Q18" s="92"/>
      <c r="R18" s="92"/>
      <c r="S18" s="92"/>
      <c r="T18" s="92"/>
    </row>
    <row r="19" spans="1:20" x14ac:dyDescent="0.4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92"/>
      <c r="L19" s="92"/>
      <c r="M19" s="92"/>
      <c r="N19" s="92"/>
      <c r="O19" s="92"/>
      <c r="P19" s="92"/>
      <c r="Q19" s="92"/>
      <c r="R19" s="92"/>
      <c r="S19" s="92"/>
      <c r="T19" s="92"/>
    </row>
    <row r="21" spans="1:20" x14ac:dyDescent="0.4">
      <c r="A21" s="11" t="s">
        <v>29</v>
      </c>
    </row>
    <row r="22" spans="1:20" x14ac:dyDescent="0.4">
      <c r="A22" s="105"/>
      <c r="B22" s="107"/>
      <c r="C22" s="107"/>
      <c r="D22" s="107"/>
      <c r="E22" s="107"/>
      <c r="F22" s="107"/>
      <c r="G22" s="107"/>
      <c r="H22" s="107"/>
      <c r="I22" s="107"/>
      <c r="J22" s="107"/>
    </row>
    <row r="23" spans="1:20" x14ac:dyDescent="0.4">
      <c r="A23" s="107"/>
      <c r="B23" s="107"/>
      <c r="C23" s="107"/>
      <c r="D23" s="107"/>
      <c r="E23" s="107"/>
      <c r="F23" s="107"/>
      <c r="G23" s="107"/>
      <c r="H23" s="107"/>
      <c r="I23" s="107"/>
      <c r="J23" s="107"/>
    </row>
    <row r="24" spans="1:20" x14ac:dyDescent="0.4">
      <c r="A24" s="107"/>
      <c r="B24" s="107"/>
      <c r="C24" s="107"/>
      <c r="D24" s="107"/>
      <c r="E24" s="107"/>
      <c r="F24" s="107"/>
      <c r="G24" s="107"/>
      <c r="H24" s="107"/>
      <c r="I24" s="107"/>
      <c r="J24" s="107"/>
    </row>
    <row r="25" spans="1:20" x14ac:dyDescent="0.4">
      <c r="A25" s="107"/>
      <c r="B25" s="107"/>
      <c r="C25" s="107"/>
      <c r="D25" s="107"/>
      <c r="E25" s="107"/>
      <c r="F25" s="107"/>
      <c r="G25" s="107"/>
      <c r="H25" s="107"/>
      <c r="I25" s="107"/>
      <c r="J25" s="107"/>
    </row>
    <row r="26" spans="1:20" x14ac:dyDescent="0.4">
      <c r="A26" s="107"/>
      <c r="B26" s="107"/>
      <c r="C26" s="107"/>
      <c r="D26" s="107"/>
      <c r="E26" s="107"/>
      <c r="F26" s="107"/>
      <c r="G26" s="107"/>
      <c r="H26" s="107"/>
      <c r="I26" s="107"/>
      <c r="J26" s="107"/>
    </row>
    <row r="27" spans="1:20" x14ac:dyDescent="0.4">
      <c r="A27" s="107"/>
      <c r="B27" s="107"/>
      <c r="C27" s="107"/>
      <c r="D27" s="107"/>
      <c r="E27" s="107"/>
      <c r="F27" s="107"/>
      <c r="G27" s="107"/>
      <c r="H27" s="107"/>
      <c r="I27" s="107"/>
      <c r="J27" s="107"/>
    </row>
    <row r="28" spans="1:20" x14ac:dyDescent="0.4">
      <c r="A28" s="107"/>
      <c r="B28" s="107"/>
      <c r="C28" s="107"/>
      <c r="D28" s="107"/>
      <c r="E28" s="107"/>
      <c r="F28" s="107"/>
      <c r="G28" s="107"/>
      <c r="H28" s="107"/>
      <c r="I28" s="107"/>
      <c r="J28" s="107"/>
    </row>
    <row r="29" spans="1:20" x14ac:dyDescent="0.4">
      <c r="A29" s="107"/>
      <c r="B29" s="107"/>
      <c r="C29" s="107"/>
      <c r="D29" s="107"/>
      <c r="E29" s="107"/>
      <c r="F29" s="107"/>
      <c r="G29" s="107"/>
      <c r="H29" s="107"/>
      <c r="I29" s="107"/>
      <c r="J29" s="107"/>
    </row>
  </sheetData>
  <mergeCells count="4">
    <mergeCell ref="A2:J9"/>
    <mergeCell ref="A12:J19"/>
    <mergeCell ref="A22:J29"/>
    <mergeCell ref="K2:T9"/>
  </mergeCells>
  <phoneticPr fontId="15"/>
  <pageMargins left="0.75" right="0.75" top="1" bottom="1" header="0.51041666666666696" footer="0.51041666666666696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"/>
  <sheetViews>
    <sheetView zoomScale="80" zoomScaleNormal="80" workbookViewId="0">
      <selection activeCell="F4" sqref="F4"/>
    </sheetView>
  </sheetViews>
  <sheetFormatPr defaultColWidth="9"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1" t="s">
        <v>30</v>
      </c>
      <c r="B1" s="2"/>
      <c r="C1" s="3"/>
      <c r="D1" s="4"/>
      <c r="E1" s="3"/>
      <c r="F1" s="4"/>
      <c r="G1" s="3"/>
      <c r="H1" s="4"/>
    </row>
    <row r="2" spans="1:8" x14ac:dyDescent="0.4">
      <c r="A2" s="5"/>
      <c r="B2" s="3"/>
      <c r="C2" s="3"/>
      <c r="D2" s="4"/>
      <c r="E2" s="3"/>
      <c r="F2" s="4"/>
      <c r="G2" s="3"/>
      <c r="H2" s="4"/>
    </row>
    <row r="3" spans="1:8" x14ac:dyDescent="0.4">
      <c r="A3" s="6" t="s">
        <v>31</v>
      </c>
      <c r="B3" s="6" t="s">
        <v>0</v>
      </c>
      <c r="C3" s="6" t="s">
        <v>32</v>
      </c>
      <c r="D3" s="7" t="s">
        <v>33</v>
      </c>
      <c r="E3" s="6" t="s">
        <v>34</v>
      </c>
      <c r="F3" s="7" t="s">
        <v>33</v>
      </c>
      <c r="G3" s="6" t="s">
        <v>35</v>
      </c>
      <c r="H3" s="7" t="s">
        <v>33</v>
      </c>
    </row>
    <row r="4" spans="1:8" x14ac:dyDescent="0.4">
      <c r="A4" s="8" t="s">
        <v>36</v>
      </c>
      <c r="B4" s="8" t="s">
        <v>37</v>
      </c>
      <c r="C4" s="8"/>
      <c r="D4" s="9"/>
      <c r="E4" s="8"/>
      <c r="F4" s="9"/>
      <c r="G4" s="8"/>
      <c r="H4" s="9"/>
    </row>
    <row r="5" spans="1:8" x14ac:dyDescent="0.4">
      <c r="A5" s="8" t="s">
        <v>36</v>
      </c>
      <c r="B5" s="8"/>
      <c r="C5" s="8"/>
      <c r="D5" s="9"/>
      <c r="E5" s="8"/>
      <c r="F5" s="10"/>
      <c r="G5" s="8"/>
      <c r="H5" s="10"/>
    </row>
    <row r="6" spans="1:8" x14ac:dyDescent="0.4">
      <c r="A6" s="8" t="s">
        <v>36</v>
      </c>
      <c r="B6" s="8"/>
      <c r="C6" s="8"/>
      <c r="D6" s="10"/>
      <c r="E6" s="8"/>
      <c r="F6" s="10"/>
      <c r="G6" s="8"/>
      <c r="H6" s="10"/>
    </row>
    <row r="7" spans="1:8" x14ac:dyDescent="0.4">
      <c r="A7" s="8" t="s">
        <v>36</v>
      </c>
      <c r="B7" s="8"/>
      <c r="C7" s="8"/>
      <c r="D7" s="10"/>
      <c r="E7" s="8"/>
      <c r="F7" s="10"/>
      <c r="G7" s="8"/>
      <c r="H7" s="10"/>
    </row>
    <row r="8" spans="1:8" x14ac:dyDescent="0.4">
      <c r="A8" s="8" t="s">
        <v>36</v>
      </c>
      <c r="B8" s="8"/>
      <c r="C8" s="8"/>
      <c r="D8" s="10"/>
      <c r="E8" s="8"/>
      <c r="F8" s="10"/>
      <c r="G8" s="8"/>
      <c r="H8" s="10"/>
    </row>
    <row r="9" spans="1:8" x14ac:dyDescent="0.4">
      <c r="A9" s="8" t="s">
        <v>36</v>
      </c>
      <c r="B9" s="8"/>
      <c r="C9" s="8"/>
      <c r="D9" s="10"/>
      <c r="E9" s="8"/>
      <c r="F9" s="10"/>
      <c r="G9" s="8"/>
      <c r="H9" s="10"/>
    </row>
    <row r="10" spans="1:8" x14ac:dyDescent="0.4">
      <c r="A10" s="8" t="s">
        <v>36</v>
      </c>
      <c r="B10" s="8"/>
      <c r="C10" s="8"/>
      <c r="D10" s="10"/>
      <c r="E10" s="8"/>
      <c r="F10" s="10"/>
      <c r="G10" s="8"/>
      <c r="H10" s="10"/>
    </row>
    <row r="11" spans="1:8" x14ac:dyDescent="0.4">
      <c r="A11" s="8" t="s">
        <v>36</v>
      </c>
      <c r="B11" s="8"/>
      <c r="C11" s="8"/>
      <c r="D11" s="10"/>
      <c r="E11" s="8"/>
      <c r="F11" s="10"/>
      <c r="G11" s="8"/>
      <c r="H11" s="10"/>
    </row>
    <row r="12" spans="1:8" x14ac:dyDescent="0.4">
      <c r="A12" s="5"/>
      <c r="B12" s="3"/>
      <c r="C12" s="3"/>
      <c r="D12" s="4"/>
      <c r="E12" s="3"/>
      <c r="F12" s="4"/>
      <c r="G12" s="3"/>
      <c r="H12" s="4"/>
    </row>
  </sheetData>
  <phoneticPr fontId="15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2021-06-25T12:58:07Z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1041-10.8.0.5771</vt:lpwstr>
  </property>
</Properties>
</file>