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F60167E8-7421-4AB6-946C-71313515D50B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検証シート" sheetId="1" r:id="rId1"/>
    <sheet name="画像" sheetId="2" r:id="rId2"/>
    <sheet name="気づき" sheetId="3" r:id="rId3"/>
    <sheet name="検証終了通貨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1" i="1" l="1"/>
  <c r="E61" i="1"/>
  <c r="D61" i="1"/>
  <c r="F60" i="1"/>
  <c r="E60" i="1"/>
  <c r="D60" i="1"/>
  <c r="K59" i="1"/>
  <c r="F59" i="1"/>
  <c r="E59" i="1"/>
  <c r="D59" i="1"/>
  <c r="O58" i="1"/>
  <c r="N58" i="1"/>
  <c r="M58" i="1"/>
  <c r="I58" i="1"/>
  <c r="H58" i="1"/>
  <c r="G58" i="1"/>
  <c r="O57" i="1"/>
  <c r="N57" i="1"/>
  <c r="M57" i="1"/>
  <c r="I57" i="1"/>
  <c r="L58" i="1" s="1"/>
  <c r="H57" i="1"/>
  <c r="K58" i="1" s="1"/>
  <c r="G57" i="1"/>
  <c r="J58" i="1" s="1"/>
  <c r="O56" i="1"/>
  <c r="N56" i="1"/>
  <c r="M56" i="1"/>
  <c r="I56" i="1"/>
  <c r="L57" i="1" s="1"/>
  <c r="H56" i="1"/>
  <c r="K57" i="1" s="1"/>
  <c r="G56" i="1"/>
  <c r="J57" i="1" s="1"/>
  <c r="O55" i="1"/>
  <c r="N55" i="1"/>
  <c r="M55" i="1"/>
  <c r="I55" i="1"/>
  <c r="L56" i="1" s="1"/>
  <c r="H55" i="1"/>
  <c r="K56" i="1" s="1"/>
  <c r="G55" i="1"/>
  <c r="J56" i="1" s="1"/>
  <c r="O54" i="1"/>
  <c r="N54" i="1"/>
  <c r="M54" i="1"/>
  <c r="I54" i="1"/>
  <c r="L55" i="1" s="1"/>
  <c r="H54" i="1"/>
  <c r="K55" i="1" s="1"/>
  <c r="G54" i="1"/>
  <c r="J55" i="1" s="1"/>
  <c r="O53" i="1"/>
  <c r="N53" i="1"/>
  <c r="M53" i="1"/>
  <c r="I53" i="1"/>
  <c r="L54" i="1" s="1"/>
  <c r="H53" i="1"/>
  <c r="K54" i="1" s="1"/>
  <c r="G53" i="1"/>
  <c r="J54" i="1" s="1"/>
  <c r="O52" i="1"/>
  <c r="N52" i="1"/>
  <c r="M52" i="1"/>
  <c r="I52" i="1"/>
  <c r="L53" i="1" s="1"/>
  <c r="H52" i="1"/>
  <c r="K53" i="1" s="1"/>
  <c r="G52" i="1"/>
  <c r="J53" i="1" s="1"/>
  <c r="O51" i="1"/>
  <c r="N51" i="1"/>
  <c r="M51" i="1"/>
  <c r="I51" i="1"/>
  <c r="L52" i="1" s="1"/>
  <c r="H51" i="1"/>
  <c r="K52" i="1" s="1"/>
  <c r="G51" i="1"/>
  <c r="J52" i="1" s="1"/>
  <c r="O50" i="1"/>
  <c r="N50" i="1"/>
  <c r="M50" i="1"/>
  <c r="I50" i="1"/>
  <c r="L51" i="1" s="1"/>
  <c r="H50" i="1"/>
  <c r="K51" i="1" s="1"/>
  <c r="G50" i="1"/>
  <c r="J51" i="1" s="1"/>
  <c r="O49" i="1"/>
  <c r="N49" i="1"/>
  <c r="M49" i="1"/>
  <c r="I49" i="1"/>
  <c r="L50" i="1" s="1"/>
  <c r="H49" i="1"/>
  <c r="K50" i="1" s="1"/>
  <c r="G49" i="1"/>
  <c r="J50" i="1" s="1"/>
  <c r="O48" i="1"/>
  <c r="N48" i="1"/>
  <c r="M48" i="1"/>
  <c r="I48" i="1"/>
  <c r="L49" i="1" s="1"/>
  <c r="H48" i="1"/>
  <c r="K49" i="1" s="1"/>
  <c r="G48" i="1"/>
  <c r="J49" i="1" s="1"/>
  <c r="O47" i="1"/>
  <c r="N47" i="1"/>
  <c r="M47" i="1"/>
  <c r="I47" i="1"/>
  <c r="L48" i="1" s="1"/>
  <c r="H47" i="1"/>
  <c r="K48" i="1" s="1"/>
  <c r="G47" i="1"/>
  <c r="J48" i="1" s="1"/>
  <c r="O46" i="1"/>
  <c r="N46" i="1"/>
  <c r="M46" i="1"/>
  <c r="I46" i="1"/>
  <c r="L47" i="1" s="1"/>
  <c r="H46" i="1"/>
  <c r="K47" i="1" s="1"/>
  <c r="G46" i="1"/>
  <c r="J47" i="1" s="1"/>
  <c r="O45" i="1"/>
  <c r="N45" i="1"/>
  <c r="M45" i="1"/>
  <c r="I45" i="1"/>
  <c r="L46" i="1" s="1"/>
  <c r="H45" i="1"/>
  <c r="K46" i="1" s="1"/>
  <c r="G45" i="1"/>
  <c r="J46" i="1" s="1"/>
  <c r="O44" i="1"/>
  <c r="N44" i="1"/>
  <c r="M44" i="1"/>
  <c r="I44" i="1"/>
  <c r="L45" i="1" s="1"/>
  <c r="H44" i="1"/>
  <c r="K45" i="1" s="1"/>
  <c r="G44" i="1"/>
  <c r="J45" i="1" s="1"/>
  <c r="O43" i="1"/>
  <c r="N43" i="1"/>
  <c r="M43" i="1"/>
  <c r="I43" i="1"/>
  <c r="L44" i="1" s="1"/>
  <c r="H43" i="1"/>
  <c r="K44" i="1" s="1"/>
  <c r="G43" i="1"/>
  <c r="J44" i="1" s="1"/>
  <c r="O42" i="1"/>
  <c r="N42" i="1"/>
  <c r="M42" i="1"/>
  <c r="I42" i="1"/>
  <c r="L43" i="1" s="1"/>
  <c r="H42" i="1"/>
  <c r="K43" i="1" s="1"/>
  <c r="G42" i="1"/>
  <c r="J43" i="1" s="1"/>
  <c r="O41" i="1"/>
  <c r="N41" i="1"/>
  <c r="M41" i="1"/>
  <c r="I41" i="1"/>
  <c r="L42" i="1" s="1"/>
  <c r="H41" i="1"/>
  <c r="K42" i="1" s="1"/>
  <c r="G41" i="1"/>
  <c r="J42" i="1" s="1"/>
  <c r="O40" i="1"/>
  <c r="N40" i="1"/>
  <c r="M40" i="1"/>
  <c r="I40" i="1"/>
  <c r="L41" i="1" s="1"/>
  <c r="H40" i="1"/>
  <c r="K41" i="1" s="1"/>
  <c r="G40" i="1"/>
  <c r="J41" i="1" s="1"/>
  <c r="O39" i="1"/>
  <c r="N39" i="1"/>
  <c r="M39" i="1"/>
  <c r="I39" i="1"/>
  <c r="L40" i="1" s="1"/>
  <c r="H39" i="1"/>
  <c r="K40" i="1" s="1"/>
  <c r="G39" i="1"/>
  <c r="J40" i="1" s="1"/>
  <c r="O38" i="1"/>
  <c r="N38" i="1"/>
  <c r="M38" i="1"/>
  <c r="I38" i="1"/>
  <c r="L39" i="1" s="1"/>
  <c r="H38" i="1"/>
  <c r="K39" i="1" s="1"/>
  <c r="G38" i="1"/>
  <c r="J39" i="1" s="1"/>
  <c r="O37" i="1"/>
  <c r="N37" i="1"/>
  <c r="M37" i="1"/>
  <c r="I37" i="1"/>
  <c r="L38" i="1" s="1"/>
  <c r="H37" i="1"/>
  <c r="K38" i="1" s="1"/>
  <c r="G37" i="1"/>
  <c r="J38" i="1" s="1"/>
  <c r="O36" i="1"/>
  <c r="N36" i="1"/>
  <c r="M36" i="1"/>
  <c r="I36" i="1"/>
  <c r="L37" i="1" s="1"/>
  <c r="H36" i="1"/>
  <c r="K37" i="1" s="1"/>
  <c r="G36" i="1"/>
  <c r="J37" i="1" s="1"/>
  <c r="O35" i="1"/>
  <c r="N35" i="1"/>
  <c r="M35" i="1"/>
  <c r="I35" i="1"/>
  <c r="L36" i="1" s="1"/>
  <c r="H35" i="1"/>
  <c r="K36" i="1" s="1"/>
  <c r="G35" i="1"/>
  <c r="J36" i="1" s="1"/>
  <c r="O34" i="1"/>
  <c r="N34" i="1"/>
  <c r="M34" i="1"/>
  <c r="I34" i="1"/>
  <c r="L35" i="1" s="1"/>
  <c r="H34" i="1"/>
  <c r="K35" i="1" s="1"/>
  <c r="G34" i="1"/>
  <c r="J35" i="1" s="1"/>
  <c r="O33" i="1"/>
  <c r="N33" i="1"/>
  <c r="M33" i="1"/>
  <c r="I33" i="1"/>
  <c r="L34" i="1" s="1"/>
  <c r="H33" i="1"/>
  <c r="K34" i="1" s="1"/>
  <c r="G33" i="1"/>
  <c r="J34" i="1" s="1"/>
  <c r="O32" i="1"/>
  <c r="N32" i="1"/>
  <c r="M32" i="1"/>
  <c r="I32" i="1"/>
  <c r="L33" i="1" s="1"/>
  <c r="H32" i="1"/>
  <c r="K33" i="1" s="1"/>
  <c r="G32" i="1"/>
  <c r="J33" i="1" s="1"/>
  <c r="O31" i="1"/>
  <c r="N31" i="1"/>
  <c r="M31" i="1"/>
  <c r="I31" i="1"/>
  <c r="L32" i="1" s="1"/>
  <c r="H31" i="1"/>
  <c r="K32" i="1" s="1"/>
  <c r="G31" i="1"/>
  <c r="J32" i="1" s="1"/>
  <c r="O30" i="1"/>
  <c r="N30" i="1"/>
  <c r="M30" i="1"/>
  <c r="I30" i="1"/>
  <c r="L31" i="1" s="1"/>
  <c r="H30" i="1"/>
  <c r="K31" i="1" s="1"/>
  <c r="G30" i="1"/>
  <c r="J31" i="1" s="1"/>
  <c r="O29" i="1"/>
  <c r="N29" i="1"/>
  <c r="M29" i="1"/>
  <c r="I29" i="1"/>
  <c r="L30" i="1" s="1"/>
  <c r="H29" i="1"/>
  <c r="K30" i="1" s="1"/>
  <c r="G29" i="1"/>
  <c r="J30" i="1" s="1"/>
  <c r="O28" i="1"/>
  <c r="I28" i="1" s="1"/>
  <c r="L29" i="1" s="1"/>
  <c r="N28" i="1"/>
  <c r="M28" i="1"/>
  <c r="H28" i="1"/>
  <c r="K29" i="1" s="1"/>
  <c r="G28" i="1"/>
  <c r="J29" i="1" s="1"/>
  <c r="O27" i="1"/>
  <c r="I27" i="1" s="1"/>
  <c r="L28" i="1" s="1"/>
  <c r="N27" i="1"/>
  <c r="H27" i="1" s="1"/>
  <c r="K28" i="1" s="1"/>
  <c r="M27" i="1"/>
  <c r="G27" i="1" s="1"/>
  <c r="J28" i="1" s="1"/>
  <c r="O26" i="1"/>
  <c r="I26" i="1" s="1"/>
  <c r="L27" i="1" s="1"/>
  <c r="N26" i="1"/>
  <c r="H26" i="1" s="1"/>
  <c r="K27" i="1" s="1"/>
  <c r="M26" i="1"/>
  <c r="G26" i="1"/>
  <c r="J27" i="1" s="1"/>
  <c r="O25" i="1"/>
  <c r="I25" i="1" s="1"/>
  <c r="L26" i="1" s="1"/>
  <c r="N25" i="1"/>
  <c r="H25" i="1" s="1"/>
  <c r="K26" i="1" s="1"/>
  <c r="M25" i="1"/>
  <c r="G25" i="1"/>
  <c r="J26" i="1" s="1"/>
  <c r="O24" i="1"/>
  <c r="N24" i="1"/>
  <c r="I24" i="1"/>
  <c r="L25" i="1" s="1"/>
  <c r="H24" i="1"/>
  <c r="K25" i="1" s="1"/>
  <c r="O23" i="1"/>
  <c r="I23" i="1" s="1"/>
  <c r="L24" i="1" s="1"/>
  <c r="N23" i="1"/>
  <c r="H23" i="1" s="1"/>
  <c r="K24" i="1" s="1"/>
  <c r="M23" i="1"/>
  <c r="G23" i="1"/>
  <c r="J24" i="1" s="1"/>
  <c r="M24" i="1" s="1"/>
  <c r="G24" i="1" s="1"/>
  <c r="J25" i="1" s="1"/>
  <c r="O22" i="1"/>
  <c r="I22" i="1" s="1"/>
  <c r="L23" i="1" s="1"/>
  <c r="N22" i="1"/>
  <c r="M22" i="1"/>
  <c r="H22" i="1"/>
  <c r="K23" i="1" s="1"/>
  <c r="G22" i="1"/>
  <c r="J23" i="1" s="1"/>
  <c r="O21" i="1"/>
  <c r="I21" i="1" s="1"/>
  <c r="L22" i="1" s="1"/>
  <c r="N21" i="1"/>
  <c r="M21" i="1"/>
  <c r="H21" i="1"/>
  <c r="K22" i="1" s="1"/>
  <c r="G21" i="1"/>
  <c r="J22" i="1" s="1"/>
  <c r="O20" i="1"/>
  <c r="I20" i="1" s="1"/>
  <c r="L21" i="1" s="1"/>
  <c r="N20" i="1"/>
  <c r="H20" i="1" s="1"/>
  <c r="K21" i="1" s="1"/>
  <c r="M20" i="1"/>
  <c r="G20" i="1" s="1"/>
  <c r="J21" i="1" s="1"/>
  <c r="O19" i="1"/>
  <c r="N19" i="1"/>
  <c r="H19" i="1" s="1"/>
  <c r="K20" i="1" s="1"/>
  <c r="M19" i="1"/>
  <c r="G19" i="1" s="1"/>
  <c r="J20" i="1" s="1"/>
  <c r="I19" i="1"/>
  <c r="L20" i="1" s="1"/>
  <c r="I8" i="1"/>
  <c r="L9" i="1" s="1"/>
  <c r="O9" i="1" s="1"/>
  <c r="H8" i="1"/>
  <c r="K9" i="1" s="1"/>
  <c r="N9" i="1" s="1"/>
  <c r="G8" i="1"/>
  <c r="D62" i="1" l="1"/>
  <c r="F62" i="1"/>
  <c r="E62" i="1"/>
  <c r="I9" i="1"/>
  <c r="H9" i="1"/>
  <c r="J9" i="1"/>
  <c r="M9" i="1" s="1"/>
  <c r="G9" i="1" s="1"/>
  <c r="J10" i="1" l="1"/>
  <c r="M10" i="1" s="1"/>
  <c r="G10" i="1"/>
  <c r="K10" i="1"/>
  <c r="N10" i="1" s="1"/>
  <c r="L10" i="1"/>
  <c r="O10" i="1" s="1"/>
  <c r="J11" i="1" l="1"/>
  <c r="M11" i="1" s="1"/>
  <c r="G11" i="1" s="1"/>
  <c r="I10" i="1"/>
  <c r="H10" i="1"/>
  <c r="K11" i="1" l="1"/>
  <c r="N11" i="1" s="1"/>
  <c r="H11" i="1" s="1"/>
  <c r="L11" i="1"/>
  <c r="O11" i="1" s="1"/>
  <c r="I11" i="1"/>
  <c r="J12" i="1"/>
  <c r="M12" i="1" s="1"/>
  <c r="K12" i="1" l="1"/>
  <c r="N12" i="1" s="1"/>
  <c r="H12" i="1" s="1"/>
  <c r="G12" i="1"/>
  <c r="L12" i="1"/>
  <c r="O12" i="1" s="1"/>
  <c r="I12" i="1" s="1"/>
  <c r="K13" i="1" l="1"/>
  <c r="N13" i="1" s="1"/>
  <c r="H13" i="1" s="1"/>
  <c r="L13" i="1"/>
  <c r="O13" i="1" s="1"/>
  <c r="I13" i="1" s="1"/>
  <c r="J13" i="1"/>
  <c r="M13" i="1" s="1"/>
  <c r="G13" i="1" s="1"/>
  <c r="J14" i="1" l="1"/>
  <c r="M14" i="1" s="1"/>
  <c r="G14" i="1" s="1"/>
  <c r="K14" i="1"/>
  <c r="N14" i="1" s="1"/>
  <c r="H14" i="1" s="1"/>
  <c r="L14" i="1"/>
  <c r="O14" i="1" s="1"/>
  <c r="I14" i="1" s="1"/>
  <c r="L15" i="1" l="1"/>
  <c r="O15" i="1" s="1"/>
  <c r="I15" i="1" s="1"/>
  <c r="K15" i="1"/>
  <c r="N15" i="1" s="1"/>
  <c r="H15" i="1"/>
  <c r="J15" i="1"/>
  <c r="M15" i="1" s="1"/>
  <c r="G15" i="1" s="1"/>
  <c r="L16" i="1" l="1"/>
  <c r="O16" i="1" s="1"/>
  <c r="I16" i="1" s="1"/>
  <c r="J16" i="1"/>
  <c r="M16" i="1" s="1"/>
  <c r="G16" i="1"/>
  <c r="K16" i="1"/>
  <c r="N16" i="1" s="1"/>
  <c r="H16" i="1" s="1"/>
  <c r="K17" i="1" l="1"/>
  <c r="N17" i="1" s="1"/>
  <c r="H17" i="1"/>
  <c r="L17" i="1"/>
  <c r="O17" i="1" s="1"/>
  <c r="I17" i="1"/>
  <c r="J17" i="1"/>
  <c r="M17" i="1" s="1"/>
  <c r="G17" i="1" s="1"/>
  <c r="J18" i="1" l="1"/>
  <c r="M18" i="1" s="1"/>
  <c r="M59" i="1" s="1"/>
  <c r="G59" i="1" s="1"/>
  <c r="G61" i="1" s="1"/>
  <c r="J61" i="1" s="1"/>
  <c r="L18" i="1"/>
  <c r="O18" i="1" s="1"/>
  <c r="O59" i="1" s="1"/>
  <c r="I59" i="1" s="1"/>
  <c r="I61" i="1" s="1"/>
  <c r="L61" i="1" s="1"/>
  <c r="K18" i="1"/>
  <c r="N18" i="1" s="1"/>
  <c r="N59" i="1" s="1"/>
  <c r="H59" i="1" s="1"/>
  <c r="H61" i="1" s="1"/>
  <c r="K61" i="1" s="1"/>
  <c r="H18" i="1" l="1"/>
  <c r="K19" i="1" s="1"/>
  <c r="I18" i="1"/>
  <c r="L19" i="1" s="1"/>
  <c r="G18" i="1"/>
  <c r="J19" i="1" s="1"/>
</calcChain>
</file>

<file path=xl/sharedStrings.xml><?xml version="1.0" encoding="utf-8"?>
<sst xmlns="http://schemas.openxmlformats.org/spreadsheetml/2006/main" count="86" uniqueCount="66">
  <si>
    <t>通貨ペア</t>
  </si>
  <si>
    <t>USDJPY</t>
  </si>
  <si>
    <t>時間足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</si>
  <si>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</si>
  <si>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</si>
  <si>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</si>
  <si>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</si>
  <si>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</si>
  <si>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</si>
  <si>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</si>
  <si>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</rPr>
      <t>決済</t>
    </r>
    <r>
      <rPr>
        <b/>
        <sz val="9"/>
        <color theme="1"/>
        <rFont val="游ゴシック"/>
        <charset val="128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</si>
  <si>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</si>
  <si>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</si>
  <si>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</si>
  <si>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</si>
  <si>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</si>
  <si>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</si>
  <si>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</si>
  <si>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</si>
  <si>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</si>
  <si>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</si>
  <si>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</si>
  <si>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</si>
  <si>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</si>
  <si>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</si>
  <si>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No.1</t>
  </si>
  <si>
    <t>No.2</t>
  </si>
  <si>
    <t>No.3</t>
  </si>
  <si>
    <t>No.4</t>
  </si>
  <si>
    <t>No.6</t>
  </si>
  <si>
    <t>No.7</t>
  </si>
  <si>
    <t>No.8</t>
  </si>
  <si>
    <t>No.10</t>
  </si>
  <si>
    <t>気付き　質問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</si>
  <si>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</si>
  <si>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</si>
  <si>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</si>
  <si>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</si>
  <si>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</si>
  <si>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</si>
  <si>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</si>
  <si>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</si>
  <si>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</si>
  <si>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</si>
  <si>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No.11</t>
    <phoneticPr fontId="13"/>
  </si>
  <si>
    <t>No.12</t>
    <phoneticPr fontId="13"/>
  </si>
  <si>
    <t>No.13</t>
    <phoneticPr fontId="13"/>
  </si>
  <si>
    <t>No.14</t>
    <phoneticPr fontId="13"/>
  </si>
  <si>
    <t>No.15</t>
    <phoneticPr fontId="13"/>
  </si>
  <si>
    <t>No.16</t>
    <phoneticPr fontId="13"/>
  </si>
  <si>
    <t>No.17</t>
    <phoneticPr fontId="13"/>
  </si>
  <si>
    <t>No.18</t>
    <phoneticPr fontId="13"/>
  </si>
  <si>
    <t>No.19</t>
    <phoneticPr fontId="13"/>
  </si>
  <si>
    <t>No20</t>
    <phoneticPr fontId="13"/>
  </si>
  <si>
    <t>No.2</t>
    <phoneticPr fontId="13"/>
  </si>
  <si>
    <t>No.3</t>
    <phoneticPr fontId="13"/>
  </si>
  <si>
    <t>No.4</t>
    <phoneticPr fontId="13"/>
  </si>
  <si>
    <t>No.5</t>
    <phoneticPr fontId="13"/>
  </si>
  <si>
    <t>No.6</t>
    <phoneticPr fontId="13"/>
  </si>
  <si>
    <t>1H足</t>
    <phoneticPr fontId="15"/>
  </si>
  <si>
    <t>No.7</t>
    <phoneticPr fontId="13"/>
  </si>
  <si>
    <t>No.8</t>
    <phoneticPr fontId="13"/>
  </si>
  <si>
    <t>No.9</t>
    <phoneticPr fontId="13"/>
  </si>
  <si>
    <t>No.10</t>
    <phoneticPr fontId="13"/>
  </si>
  <si>
    <t>NO.19</t>
    <phoneticPr fontId="13"/>
  </si>
  <si>
    <t>No.20</t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</si>
</sst>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%"/>
    <numFmt numFmtId="177" formatCode="#,##0_ "/>
    <numFmt numFmtId="178" formatCode="#,##0_);[Red]\(#,##0\)"/>
    <numFmt numFmtId="179" formatCode="yyyy/m/d;@"/>
  </numFmts>
  <fonts count="18" x14ac:knownFonts="1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b/>
      <sz val="11"/>
      <color theme="1"/>
      <name val="游ゴシック"/>
      <charset val="128"/>
    </font>
    <font>
      <b/>
      <sz val="9"/>
      <color theme="1"/>
      <name val="游ゴシック"/>
      <charset val="128"/>
    </font>
    <font>
      <sz val="11"/>
      <color theme="1"/>
      <name val="游ゴシック"/>
      <charset val="128"/>
      <scheme val="minor"/>
    </font>
    <font>
      <sz val="6"/>
      <name val="游ゴシック"/>
      <charset val="128"/>
      <scheme val="minor"/>
    </font>
    <font>
      <b/>
      <sz val="12"/>
      <color indexed="8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0" borderId="0">
      <alignment vertical="center"/>
    </xf>
  </cellStyleXfs>
  <cellXfs count="114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3">
      <alignment vertical="center"/>
    </xf>
    <xf numFmtId="0" fontId="5" fillId="0" borderId="0" xfId="3" applyFont="1" applyAlignment="1">
      <alignment horizontal="center" vertical="center"/>
    </xf>
    <xf numFmtId="0" fontId="6" fillId="0" borderId="0" xfId="0" applyFont="1">
      <alignment vertical="center"/>
    </xf>
    <xf numFmtId="177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8" fontId="0" fillId="0" borderId="6" xfId="0" applyNumberFormat="1" applyFont="1" applyBorder="1">
      <alignment vertical="center"/>
    </xf>
    <xf numFmtId="178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79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8" fillId="0" borderId="11" xfId="0" applyNumberFormat="1" applyFont="1" applyBorder="1">
      <alignment vertical="center"/>
    </xf>
    <xf numFmtId="0" fontId="8" fillId="0" borderId="0" xfId="0" applyNumberFormat="1" applyFont="1" applyBorder="1">
      <alignment vertical="center"/>
    </xf>
    <xf numFmtId="0" fontId="8" fillId="0" borderId="13" xfId="0" applyNumberFormat="1" applyFont="1" applyBorder="1">
      <alignment vertical="center"/>
    </xf>
    <xf numFmtId="178" fontId="0" fillId="0" borderId="0" xfId="0" applyNumberFormat="1" applyBorder="1">
      <alignment vertical="center"/>
    </xf>
    <xf numFmtId="0" fontId="8" fillId="3" borderId="13" xfId="0" applyNumberFormat="1" applyFont="1" applyFill="1" applyBorder="1">
      <alignment vertical="center"/>
    </xf>
    <xf numFmtId="0" fontId="8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79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8" fillId="0" borderId="14" xfId="0" applyNumberFormat="1" applyFont="1" applyBorder="1">
      <alignment vertical="center"/>
    </xf>
    <xf numFmtId="0" fontId="8" fillId="0" borderId="15" xfId="0" applyNumberFormat="1" applyFont="1" applyBorder="1">
      <alignment vertical="center"/>
    </xf>
    <xf numFmtId="0" fontId="8" fillId="0" borderId="16" xfId="0" applyNumberFormat="1" applyFont="1" applyBorder="1">
      <alignment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8" fontId="0" fillId="0" borderId="6" xfId="0" applyNumberFormat="1" applyFill="1" applyBorder="1">
      <alignment vertical="center"/>
    </xf>
    <xf numFmtId="178" fontId="0" fillId="0" borderId="7" xfId="0" applyNumberFormat="1" applyFill="1" applyBorder="1">
      <alignment vertical="center"/>
    </xf>
    <xf numFmtId="9" fontId="6" fillId="0" borderId="6" xfId="2" applyFont="1" applyBorder="1">
      <alignment vertical="center"/>
    </xf>
    <xf numFmtId="9" fontId="6" fillId="0" borderId="7" xfId="2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178" fontId="0" fillId="0" borderId="9" xfId="0" applyNumberFormat="1" applyBorder="1">
      <alignment vertical="center"/>
    </xf>
    <xf numFmtId="178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8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9" fillId="0" borderId="6" xfId="1" applyFont="1" applyFill="1" applyBorder="1">
      <alignment vertical="center"/>
    </xf>
    <xf numFmtId="0" fontId="9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2" applyFont="1" applyBorder="1">
      <alignment vertical="center"/>
    </xf>
    <xf numFmtId="176" fontId="6" fillId="0" borderId="6" xfId="2" applyNumberFormat="1" applyFont="1" applyBorder="1">
      <alignment vertical="center"/>
    </xf>
    <xf numFmtId="176" fontId="6" fillId="0" borderId="10" xfId="2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14" fillId="0" borderId="0" xfId="3" applyFont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6" fillId="0" borderId="0" xfId="3" applyFont="1" applyAlignment="1">
      <alignment horizontal="left" vertical="top" wrapText="1"/>
    </xf>
    <xf numFmtId="0" fontId="4" fillId="0" borderId="0" xfId="3" applyAlignment="1">
      <alignment horizontal="left" vertical="top"/>
    </xf>
    <xf numFmtId="0" fontId="16" fillId="0" borderId="0" xfId="3" applyFont="1" applyAlignment="1">
      <alignment vertical="top" wrapText="1"/>
    </xf>
    <xf numFmtId="0" fontId="4" fillId="0" borderId="0" xfId="3" applyAlignment="1">
      <alignment vertical="top"/>
    </xf>
    <xf numFmtId="0" fontId="4" fillId="0" borderId="0" xfId="3" applyAlignment="1">
      <alignment vertical="top" wrapText="1"/>
    </xf>
    <xf numFmtId="0" fontId="0" fillId="4" borderId="11" xfId="0" applyFill="1" applyBorder="1">
      <alignment vertical="center"/>
    </xf>
    <xf numFmtId="179" fontId="0" fillId="4" borderId="2" xfId="0" applyNumberFormat="1" applyFill="1" applyBorder="1">
      <alignment vertical="center"/>
    </xf>
    <xf numFmtId="0" fontId="0" fillId="4" borderId="3" xfId="0" applyFill="1" applyBorder="1" applyAlignment="1">
      <alignment horizontal="center" vertical="center"/>
    </xf>
    <xf numFmtId="0" fontId="8" fillId="4" borderId="3" xfId="0" applyNumberFormat="1" applyFont="1" applyFill="1" applyBorder="1">
      <alignment vertical="center"/>
    </xf>
    <xf numFmtId="0" fontId="8" fillId="4" borderId="4" xfId="0" applyNumberFormat="1" applyFont="1" applyFill="1" applyBorder="1">
      <alignment vertical="center"/>
    </xf>
    <xf numFmtId="0" fontId="8" fillId="4" borderId="5" xfId="0" applyNumberFormat="1" applyFont="1" applyFill="1" applyBorder="1">
      <alignment vertical="center"/>
    </xf>
    <xf numFmtId="178" fontId="0" fillId="4" borderId="0" xfId="0" applyNumberFormat="1" applyFill="1" applyBorder="1">
      <alignment vertical="center"/>
    </xf>
    <xf numFmtId="38" fontId="0" fillId="4" borderId="3" xfId="1" applyFont="1" applyFill="1" applyBorder="1">
      <alignment vertical="center"/>
    </xf>
    <xf numFmtId="38" fontId="0" fillId="4" borderId="4" xfId="1" applyFont="1" applyFill="1" applyBorder="1">
      <alignment vertical="center"/>
    </xf>
    <xf numFmtId="38" fontId="0" fillId="4" borderId="5" xfId="1" applyFont="1" applyFill="1" applyBorder="1">
      <alignment vertical="center"/>
    </xf>
    <xf numFmtId="179" fontId="0" fillId="4" borderId="12" xfId="0" applyNumberFormat="1" applyFill="1" applyBorder="1">
      <alignment vertical="center"/>
    </xf>
    <xf numFmtId="0" fontId="0" fillId="4" borderId="11" xfId="0" applyFill="1" applyBorder="1" applyAlignment="1">
      <alignment horizontal="center" vertical="center"/>
    </xf>
    <xf numFmtId="0" fontId="8" fillId="4" borderId="11" xfId="0" applyNumberFormat="1" applyFont="1" applyFill="1" applyBorder="1">
      <alignment vertical="center"/>
    </xf>
    <xf numFmtId="0" fontId="8" fillId="4" borderId="0" xfId="0" applyNumberFormat="1" applyFont="1" applyFill="1" applyBorder="1">
      <alignment vertical="center"/>
    </xf>
    <xf numFmtId="0" fontId="8" fillId="4" borderId="13" xfId="0" applyNumberFormat="1" applyFont="1" applyFill="1" applyBorder="1">
      <alignment vertical="center"/>
    </xf>
    <xf numFmtId="38" fontId="0" fillId="4" borderId="11" xfId="1" applyFont="1" applyFill="1" applyBorder="1">
      <alignment vertical="center"/>
    </xf>
    <xf numFmtId="38" fontId="0" fillId="4" borderId="0" xfId="1" applyFont="1" applyFill="1" applyBorder="1">
      <alignment vertical="center"/>
    </xf>
    <xf numFmtId="38" fontId="0" fillId="4" borderId="13" xfId="1" applyFont="1" applyFill="1" applyBorder="1">
      <alignment vertical="center"/>
    </xf>
    <xf numFmtId="179" fontId="17" fillId="4" borderId="12" xfId="0" applyNumberFormat="1" applyFont="1" applyFill="1" applyBorder="1" applyAlignment="1">
      <alignment horizontal="right" vertical="center"/>
    </xf>
    <xf numFmtId="179" fontId="17" fillId="0" borderId="12" xfId="0" applyNumberFormat="1" applyFont="1" applyBorder="1">
      <alignment vertical="center"/>
    </xf>
  </cellXfs>
  <cellStyles count="4">
    <cellStyle name="パーセント" xfId="2" builtinId="5"/>
    <cellStyle name="桁区切り" xfId="1" builtinId="6"/>
    <cellStyle name="標準" xfId="0" builtinId="0"/>
    <cellStyle name="標準 2" xfId="3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>
        <a:xfrm>
          <a:off x="6055995" y="1096518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>
        <a:xfrm>
          <a:off x="6276975" y="56407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>
        <a:xfrm>
          <a:off x="8195310" y="140036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>
        <a:xfrm>
          <a:off x="3838575" y="2478786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>
        <a:xfrm>
          <a:off x="4351020" y="244621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>
        <a:xfrm>
          <a:off x="4765675" y="242735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>
        <a:xfrm>
          <a:off x="4916805" y="1902523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>
        <a:xfrm>
          <a:off x="5734050" y="186347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>
        <a:xfrm>
          <a:off x="7698105" y="323583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>
        <a:xfrm>
          <a:off x="9585960" y="325983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>
        <a:xfrm>
          <a:off x="9296400" y="404260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>
        <a:xfrm>
          <a:off x="5153025" y="49762410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>
        <a:xfrm>
          <a:off x="7393305" y="4831461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>
        <a:xfrm>
          <a:off x="6003925" y="56894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496175" y="59645550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>
        <a:xfrm>
          <a:off x="9043035" y="55627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>
        <a:xfrm>
          <a:off x="4404360" y="64390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>
        <a:xfrm>
          <a:off x="5459730" y="64406145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>
        <a:xfrm>
          <a:off x="5505450" y="722033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>
        <a:xfrm>
          <a:off x="6850380" y="73092945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>
        <a:xfrm>
          <a:off x="7393305" y="736206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>
        <a:xfrm>
          <a:off x="7660005" y="739444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2</xdr:row>
      <xdr:rowOff>0</xdr:rowOff>
    </xdr:from>
    <xdr:to>
      <xdr:col>29</xdr:col>
      <xdr:colOff>474097</xdr:colOff>
      <xdr:row>41</xdr:row>
      <xdr:rowOff>162425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A74FC8AC-B2E6-4CE3-A721-62EE1464D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7188"/>
          <a:ext cx="18238222" cy="71275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29</xdr:col>
      <xdr:colOff>531270</xdr:colOff>
      <xdr:row>82</xdr:row>
      <xdr:rowOff>150441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40F8E7B5-621D-4F80-87C4-674035ADA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58125"/>
          <a:ext cx="18295395" cy="6937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29</xdr:col>
      <xdr:colOff>531270</xdr:colOff>
      <xdr:row>125</xdr:row>
      <xdr:rowOff>98177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D81E21E4-DD9F-4609-A50B-24A478860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180469"/>
          <a:ext cx="18295395" cy="72419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29</xdr:col>
      <xdr:colOff>531270</xdr:colOff>
      <xdr:row>169</xdr:row>
      <xdr:rowOff>117235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90A49E90-903B-4633-BF29-B2199E30D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038594"/>
          <a:ext cx="18295395" cy="72609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123476</xdr:rowOff>
    </xdr:from>
    <xdr:to>
      <xdr:col>33</xdr:col>
      <xdr:colOff>261937</xdr:colOff>
      <xdr:row>210</xdr:row>
      <xdr:rowOff>171972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CBFC5C43-80AC-4E2B-A99C-4A59B578E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591445"/>
          <a:ext cx="20502562" cy="8085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29</xdr:col>
      <xdr:colOff>531270</xdr:colOff>
      <xdr:row>253</xdr:row>
      <xdr:rowOff>60062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6CC6C790-8133-4E30-AB59-0B889D8F5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040469"/>
          <a:ext cx="18295395" cy="7203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29</xdr:col>
      <xdr:colOff>455039</xdr:colOff>
      <xdr:row>297</xdr:row>
      <xdr:rowOff>41004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7E9C9AC-7419-4AEC-9114-981DE4432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898594"/>
          <a:ext cx="18219164" cy="71847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29</xdr:col>
      <xdr:colOff>416924</xdr:colOff>
      <xdr:row>339</xdr:row>
      <xdr:rowOff>69591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26777EFD-3DFA-4D85-91BF-A7A44860C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3399531"/>
          <a:ext cx="18181049" cy="7213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29</xdr:col>
      <xdr:colOff>445510</xdr:colOff>
      <xdr:row>381</xdr:row>
      <xdr:rowOff>2889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C194DC80-275C-4F6F-AF8A-4029193E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900469"/>
          <a:ext cx="18209635" cy="71466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29</xdr:col>
      <xdr:colOff>483626</xdr:colOff>
      <xdr:row>423</xdr:row>
      <xdr:rowOff>107706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1E73BD48-B313-4D0F-9C1E-8A0B5324E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8401406"/>
          <a:ext cx="18247751" cy="7251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29</xdr:col>
      <xdr:colOff>445510</xdr:colOff>
      <xdr:row>466</xdr:row>
      <xdr:rowOff>50533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F039F6F-C0AC-4C73-95ED-74A5594F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6080938"/>
          <a:ext cx="18209635" cy="7194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29</xdr:col>
      <xdr:colOff>388337</xdr:colOff>
      <xdr:row>508</xdr:row>
      <xdr:rowOff>145821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580D184-FE3A-47F6-A148-AB5FDD7A9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3581875"/>
          <a:ext cx="18152462" cy="7289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29</xdr:col>
      <xdr:colOff>416924</xdr:colOff>
      <xdr:row>558</xdr:row>
      <xdr:rowOff>105829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07151CD-9FA2-48A9-8BFA-490E9E81E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1261406"/>
          <a:ext cx="18181049" cy="8499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29</xdr:col>
      <xdr:colOff>512212</xdr:colOff>
      <xdr:row>600</xdr:row>
      <xdr:rowOff>79119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B291180A-370C-45A5-8A03-B2B20421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00012500"/>
          <a:ext cx="18276337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29</xdr:col>
      <xdr:colOff>407395</xdr:colOff>
      <xdr:row>642</xdr:row>
      <xdr:rowOff>12418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A984603-1C6D-4E09-813C-706430788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7513438"/>
          <a:ext cx="18171520" cy="7156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644</xdr:row>
      <xdr:rowOff>0</xdr:rowOff>
    </xdr:from>
    <xdr:to>
      <xdr:col>29</xdr:col>
      <xdr:colOff>483626</xdr:colOff>
      <xdr:row>684</xdr:row>
      <xdr:rowOff>50533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AE2A1DE9-49A2-426A-81BA-24531C296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15014375"/>
          <a:ext cx="18247751" cy="7194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686</xdr:row>
      <xdr:rowOff>0</xdr:rowOff>
    </xdr:from>
    <xdr:to>
      <xdr:col>29</xdr:col>
      <xdr:colOff>445510</xdr:colOff>
      <xdr:row>726</xdr:row>
      <xdr:rowOff>2889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F0A383F5-DD0B-45DD-AC45-02EC08F71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22515313"/>
          <a:ext cx="18209635" cy="71466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728</xdr:row>
      <xdr:rowOff>0</xdr:rowOff>
    </xdr:from>
    <xdr:to>
      <xdr:col>29</xdr:col>
      <xdr:colOff>502683</xdr:colOff>
      <xdr:row>768</xdr:row>
      <xdr:rowOff>107706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DF720491-98A4-4B34-9C4A-C4BBC5243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30016250"/>
          <a:ext cx="18266808" cy="7251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771</xdr:row>
      <xdr:rowOff>0</xdr:rowOff>
    </xdr:from>
    <xdr:to>
      <xdr:col>29</xdr:col>
      <xdr:colOff>531270</xdr:colOff>
      <xdr:row>811</xdr:row>
      <xdr:rowOff>155350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306CAC9-86EA-4B39-B494-5871A9011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37695781"/>
          <a:ext cx="18295395" cy="729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814</xdr:row>
      <xdr:rowOff>0</xdr:rowOff>
    </xdr:from>
    <xdr:to>
      <xdr:col>29</xdr:col>
      <xdr:colOff>493155</xdr:colOff>
      <xdr:row>854</xdr:row>
      <xdr:rowOff>69591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9BABB9FE-19DF-496C-AA2C-97142007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45375313"/>
          <a:ext cx="18257280" cy="72133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workbookViewId="0">
      <pane xSplit="1" ySplit="8" topLeftCell="B24" activePane="bottomRight" state="frozen"/>
      <selection pane="topRight"/>
      <selection pane="bottomLeft"/>
      <selection pane="bottomRight" activeCell="F29" sqref="F29"/>
    </sheetView>
  </sheetViews>
  <sheetFormatPr defaultColWidth="9"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3" t="s">
        <v>0</v>
      </c>
      <c r="C1" t="s">
        <v>1</v>
      </c>
    </row>
    <row r="2" spans="1:18" x14ac:dyDescent="0.4">
      <c r="A2" s="13" t="s">
        <v>2</v>
      </c>
      <c r="C2" s="78" t="s">
        <v>59</v>
      </c>
    </row>
    <row r="3" spans="1:18" x14ac:dyDescent="0.4">
      <c r="A3" s="13" t="s">
        <v>3</v>
      </c>
      <c r="C3" s="14">
        <v>100000</v>
      </c>
    </row>
    <row r="4" spans="1:18" x14ac:dyDescent="0.4">
      <c r="A4" s="13" t="s">
        <v>4</v>
      </c>
      <c r="C4" s="14" t="s">
        <v>5</v>
      </c>
    </row>
    <row r="5" spans="1:18" x14ac:dyDescent="0.4">
      <c r="A5" s="13" t="s">
        <v>6</v>
      </c>
      <c r="C5" s="14" t="s">
        <v>7</v>
      </c>
    </row>
    <row r="6" spans="1:18" x14ac:dyDescent="0.4">
      <c r="A6" s="15" t="s">
        <v>8</v>
      </c>
      <c r="B6" s="15" t="s">
        <v>9</v>
      </c>
      <c r="C6" s="15" t="s">
        <v>9</v>
      </c>
      <c r="D6" s="16" t="s">
        <v>10</v>
      </c>
      <c r="E6" s="17"/>
      <c r="F6" s="18"/>
      <c r="G6" s="79" t="s">
        <v>11</v>
      </c>
      <c r="H6" s="80"/>
      <c r="I6" s="85"/>
      <c r="J6" s="79" t="s">
        <v>12</v>
      </c>
      <c r="K6" s="80"/>
      <c r="L6" s="85"/>
      <c r="M6" s="79" t="s">
        <v>13</v>
      </c>
      <c r="N6" s="80"/>
      <c r="O6" s="85"/>
    </row>
    <row r="7" spans="1:18" x14ac:dyDescent="0.4">
      <c r="A7" s="19"/>
      <c r="B7" s="19" t="s">
        <v>14</v>
      </c>
      <c r="C7" s="20" t="s">
        <v>15</v>
      </c>
      <c r="D7" s="21">
        <v>1.27</v>
      </c>
      <c r="E7" s="22">
        <v>1.5</v>
      </c>
      <c r="F7" s="23">
        <v>2</v>
      </c>
      <c r="G7" s="21">
        <v>1.27</v>
      </c>
      <c r="H7" s="22">
        <v>1.5</v>
      </c>
      <c r="I7" s="23">
        <v>2</v>
      </c>
      <c r="J7" s="21">
        <v>1.27</v>
      </c>
      <c r="K7" s="22">
        <v>1.5</v>
      </c>
      <c r="L7" s="23">
        <v>2</v>
      </c>
      <c r="M7" s="21">
        <v>1.27</v>
      </c>
      <c r="N7" s="22">
        <v>1.5</v>
      </c>
      <c r="O7" s="23">
        <v>2</v>
      </c>
    </row>
    <row r="8" spans="1:18" x14ac:dyDescent="0.4">
      <c r="A8" s="24" t="s">
        <v>16</v>
      </c>
      <c r="B8" s="25"/>
      <c r="C8" s="26"/>
      <c r="D8" s="27"/>
      <c r="E8" s="28"/>
      <c r="F8" s="29"/>
      <c r="G8" s="30">
        <f>C3</f>
        <v>100000</v>
      </c>
      <c r="H8" s="31">
        <f>C3</f>
        <v>100000</v>
      </c>
      <c r="I8" s="57">
        <f>C3</f>
        <v>100000</v>
      </c>
      <c r="J8" s="86" t="s">
        <v>12</v>
      </c>
      <c r="K8" s="87"/>
      <c r="L8" s="88"/>
      <c r="M8" s="86"/>
      <c r="N8" s="87"/>
      <c r="O8" s="88"/>
    </row>
    <row r="9" spans="1:18" x14ac:dyDescent="0.4">
      <c r="A9" s="94">
        <v>1</v>
      </c>
      <c r="B9" s="95">
        <v>44061</v>
      </c>
      <c r="C9" s="96">
        <v>2</v>
      </c>
      <c r="D9" s="97">
        <v>1.27</v>
      </c>
      <c r="E9" s="98">
        <v>1.5</v>
      </c>
      <c r="F9" s="99">
        <v>2</v>
      </c>
      <c r="G9" s="100">
        <f>IF(D9="","",G8+M9)</f>
        <v>103810</v>
      </c>
      <c r="H9" s="100">
        <f t="shared" ref="H9" si="0">IF(E9="","",H8+N9)</f>
        <v>104500</v>
      </c>
      <c r="I9" s="100">
        <f t="shared" ref="I9" si="1">IF(F9="","",I8+O9)</f>
        <v>106000</v>
      </c>
      <c r="J9" s="101">
        <f t="shared" ref="J9:L9" si="2">IF(G8="","",G8*0.03)</f>
        <v>3000</v>
      </c>
      <c r="K9" s="102">
        <f t="shared" si="2"/>
        <v>3000</v>
      </c>
      <c r="L9" s="103">
        <f t="shared" si="2"/>
        <v>3000</v>
      </c>
      <c r="M9" s="101">
        <f t="shared" ref="M9:O9" si="3">IF(D9="","",J9*D9)</f>
        <v>3810</v>
      </c>
      <c r="N9" s="102">
        <f t="shared" si="3"/>
        <v>4500</v>
      </c>
      <c r="O9" s="103">
        <f t="shared" si="3"/>
        <v>6000</v>
      </c>
      <c r="P9" s="58"/>
      <c r="Q9" s="58"/>
      <c r="R9" s="58"/>
    </row>
    <row r="10" spans="1:18" x14ac:dyDescent="0.4">
      <c r="A10" s="94">
        <v>2</v>
      </c>
      <c r="B10" s="104">
        <v>44070</v>
      </c>
      <c r="C10" s="105">
        <v>1</v>
      </c>
      <c r="D10" s="106">
        <v>-1</v>
      </c>
      <c r="E10" s="107">
        <v>-1</v>
      </c>
      <c r="F10" s="108">
        <v>-1</v>
      </c>
      <c r="G10" s="100">
        <f t="shared" ref="G10:G43" si="4">IF(D10="","",G9+M10)</f>
        <v>100695.7</v>
      </c>
      <c r="H10" s="100">
        <f t="shared" ref="H10:H42" si="5">IF(E10="","",H9+N10)</f>
        <v>101365</v>
      </c>
      <c r="I10" s="100">
        <f t="shared" ref="I10:I42" si="6">IF(F10="","",I9+O10)</f>
        <v>102820</v>
      </c>
      <c r="J10" s="109">
        <f t="shared" ref="J10:J12" si="7">IF(G9="","",G9*0.03)</f>
        <v>3114.2999999999997</v>
      </c>
      <c r="K10" s="110">
        <f t="shared" ref="K10:K12" si="8">IF(H9="","",H9*0.03)</f>
        <v>3135</v>
      </c>
      <c r="L10" s="111">
        <f t="shared" ref="L10:L12" si="9">IF(I9="","",I9*0.03)</f>
        <v>3180</v>
      </c>
      <c r="M10" s="109">
        <f t="shared" ref="M10:M12" si="10">IF(D10="","",J10*D10)</f>
        <v>-3114.2999999999997</v>
      </c>
      <c r="N10" s="110">
        <f t="shared" ref="N10:N12" si="11">IF(E10="","",K10*E10)</f>
        <v>-3135</v>
      </c>
      <c r="O10" s="111">
        <f t="shared" ref="O10:O12" si="12">IF(F10="","",L10*F10)</f>
        <v>-3180</v>
      </c>
      <c r="P10" s="58"/>
      <c r="Q10" s="58"/>
      <c r="R10" s="58"/>
    </row>
    <row r="11" spans="1:18" x14ac:dyDescent="0.4">
      <c r="A11" s="94">
        <v>3</v>
      </c>
      <c r="B11" s="104">
        <v>44125</v>
      </c>
      <c r="C11" s="105">
        <v>2</v>
      </c>
      <c r="D11" s="106">
        <v>1.27</v>
      </c>
      <c r="E11" s="107">
        <v>1.5</v>
      </c>
      <c r="F11" s="108">
        <v>2</v>
      </c>
      <c r="G11" s="100">
        <f t="shared" si="4"/>
        <v>104532.20616999999</v>
      </c>
      <c r="H11" s="100">
        <f t="shared" si="5"/>
        <v>105926.425</v>
      </c>
      <c r="I11" s="100">
        <f t="shared" si="6"/>
        <v>108989.2</v>
      </c>
      <c r="J11" s="109">
        <f t="shared" si="7"/>
        <v>3020.8709999999996</v>
      </c>
      <c r="K11" s="110">
        <f t="shared" si="8"/>
        <v>3040.95</v>
      </c>
      <c r="L11" s="111">
        <f t="shared" si="9"/>
        <v>3084.6</v>
      </c>
      <c r="M11" s="109">
        <f t="shared" si="10"/>
        <v>3836.5061699999997</v>
      </c>
      <c r="N11" s="110">
        <f t="shared" si="11"/>
        <v>4561.4249999999993</v>
      </c>
      <c r="O11" s="111">
        <f t="shared" si="12"/>
        <v>6169.2</v>
      </c>
      <c r="P11" s="58"/>
      <c r="Q11" s="58"/>
      <c r="R11" s="58"/>
    </row>
    <row r="12" spans="1:18" x14ac:dyDescent="0.4">
      <c r="A12" s="94">
        <v>4</v>
      </c>
      <c r="B12" s="112">
        <v>44134</v>
      </c>
      <c r="C12" s="105">
        <v>1</v>
      </c>
      <c r="D12" s="106">
        <v>1.27</v>
      </c>
      <c r="E12" s="107">
        <v>1.5</v>
      </c>
      <c r="F12" s="108">
        <v>2</v>
      </c>
      <c r="G12" s="100">
        <f t="shared" si="4"/>
        <v>108514.88322507699</v>
      </c>
      <c r="H12" s="100">
        <f t="shared" si="5"/>
        <v>110693.11412500001</v>
      </c>
      <c r="I12" s="100">
        <f t="shared" si="6"/>
        <v>115528.552</v>
      </c>
      <c r="J12" s="109">
        <f t="shared" si="7"/>
        <v>3135.9661850999996</v>
      </c>
      <c r="K12" s="110">
        <f t="shared" si="8"/>
        <v>3177.7927500000001</v>
      </c>
      <c r="L12" s="111">
        <f t="shared" si="9"/>
        <v>3269.6759999999999</v>
      </c>
      <c r="M12" s="109">
        <f t="shared" si="10"/>
        <v>3982.6770550769997</v>
      </c>
      <c r="N12" s="110">
        <f t="shared" si="11"/>
        <v>4766.6891249999999</v>
      </c>
      <c r="O12" s="111">
        <f t="shared" si="12"/>
        <v>6539.3519999999999</v>
      </c>
      <c r="P12" s="58"/>
      <c r="Q12" s="58"/>
      <c r="R12" s="58"/>
    </row>
    <row r="13" spans="1:18" x14ac:dyDescent="0.4">
      <c r="A13" s="94">
        <v>5</v>
      </c>
      <c r="B13" s="104">
        <v>44140</v>
      </c>
      <c r="C13" s="105">
        <v>2</v>
      </c>
      <c r="D13" s="106">
        <v>1.27</v>
      </c>
      <c r="E13" s="107">
        <v>1.5</v>
      </c>
      <c r="F13" s="108">
        <v>2</v>
      </c>
      <c r="G13" s="100">
        <f t="shared" si="4"/>
        <v>112649.30027595242</v>
      </c>
      <c r="H13" s="100">
        <f t="shared" si="5"/>
        <v>115674.30426062501</v>
      </c>
      <c r="I13" s="100">
        <f t="shared" si="6"/>
        <v>122460.26512</v>
      </c>
      <c r="J13" s="109">
        <f t="shared" ref="J13:J58" si="13">IF(G12="","",G12*0.03)</f>
        <v>3255.4464967523095</v>
      </c>
      <c r="K13" s="110">
        <f t="shared" ref="K13:K58" si="14">IF(H12="","",H12*0.03)</f>
        <v>3320.7934237499999</v>
      </c>
      <c r="L13" s="111">
        <f t="shared" ref="L13:L58" si="15">IF(I12="","",I12*0.03)</f>
        <v>3465.8565599999997</v>
      </c>
      <c r="M13" s="109">
        <f t="shared" ref="M13:M58" si="16">IF(D13="","",J13*D13)</f>
        <v>4134.4170508754332</v>
      </c>
      <c r="N13" s="110">
        <f t="shared" ref="N13:N58" si="17">IF(E13="","",K13*E13)</f>
        <v>4981.190135625</v>
      </c>
      <c r="O13" s="111">
        <f t="shared" ref="O13:O58" si="18">IF(F13="","",L13*F13)</f>
        <v>6931.7131199999994</v>
      </c>
      <c r="P13" s="58"/>
      <c r="Q13" s="58"/>
      <c r="R13" s="58"/>
    </row>
    <row r="14" spans="1:18" x14ac:dyDescent="0.4">
      <c r="A14" s="94">
        <v>6</v>
      </c>
      <c r="B14" s="104">
        <v>44153</v>
      </c>
      <c r="C14" s="105">
        <v>2</v>
      </c>
      <c r="D14" s="106">
        <v>-1</v>
      </c>
      <c r="E14" s="107">
        <v>-1</v>
      </c>
      <c r="F14" s="108">
        <v>-1</v>
      </c>
      <c r="G14" s="100">
        <f t="shared" si="4"/>
        <v>109269.82126767385</v>
      </c>
      <c r="H14" s="100">
        <f t="shared" si="5"/>
        <v>112204.07513280626</v>
      </c>
      <c r="I14" s="100">
        <f t="shared" si="6"/>
        <v>118786.4571664</v>
      </c>
      <c r="J14" s="109">
        <f t="shared" si="13"/>
        <v>3379.4790082785726</v>
      </c>
      <c r="K14" s="110">
        <f t="shared" si="14"/>
        <v>3470.2291278187499</v>
      </c>
      <c r="L14" s="111">
        <f t="shared" si="15"/>
        <v>3673.8079535999996</v>
      </c>
      <c r="M14" s="109">
        <f t="shared" si="16"/>
        <v>-3379.4790082785726</v>
      </c>
      <c r="N14" s="110">
        <f t="shared" si="17"/>
        <v>-3470.2291278187499</v>
      </c>
      <c r="O14" s="111">
        <f t="shared" si="18"/>
        <v>-3673.8079535999996</v>
      </c>
      <c r="P14" s="58"/>
      <c r="Q14" s="58"/>
      <c r="R14" s="58"/>
    </row>
    <row r="15" spans="1:18" x14ac:dyDescent="0.4">
      <c r="A15" s="94">
        <v>7</v>
      </c>
      <c r="B15" s="104">
        <v>44180</v>
      </c>
      <c r="C15" s="105">
        <v>2</v>
      </c>
      <c r="D15" s="106">
        <v>-1</v>
      </c>
      <c r="E15" s="107">
        <v>-1</v>
      </c>
      <c r="F15" s="108">
        <v>-1</v>
      </c>
      <c r="G15" s="100">
        <f t="shared" si="4"/>
        <v>105991.72662964363</v>
      </c>
      <c r="H15" s="100">
        <f t="shared" si="5"/>
        <v>108837.95287882208</v>
      </c>
      <c r="I15" s="100">
        <f t="shared" si="6"/>
        <v>115222.86345140799</v>
      </c>
      <c r="J15" s="109">
        <f t="shared" si="13"/>
        <v>3278.0946380302153</v>
      </c>
      <c r="K15" s="110">
        <f t="shared" si="14"/>
        <v>3366.1222539841879</v>
      </c>
      <c r="L15" s="111">
        <f t="shared" si="15"/>
        <v>3563.5937149919996</v>
      </c>
      <c r="M15" s="109">
        <f t="shared" si="16"/>
        <v>-3278.0946380302153</v>
      </c>
      <c r="N15" s="110">
        <f t="shared" si="17"/>
        <v>-3366.1222539841879</v>
      </c>
      <c r="O15" s="111">
        <f t="shared" si="18"/>
        <v>-3563.5937149919996</v>
      </c>
      <c r="P15" s="58"/>
      <c r="Q15" s="58"/>
      <c r="R15" s="58"/>
    </row>
    <row r="16" spans="1:18" x14ac:dyDescent="0.4">
      <c r="A16" s="94">
        <v>8</v>
      </c>
      <c r="B16" s="104">
        <v>44181</v>
      </c>
      <c r="C16" s="105">
        <v>2</v>
      </c>
      <c r="D16" s="106">
        <v>1.27</v>
      </c>
      <c r="E16" s="107">
        <v>1.5</v>
      </c>
      <c r="F16" s="108">
        <v>2</v>
      </c>
      <c r="G16" s="100">
        <f t="shared" si="4"/>
        <v>110030.01141423306</v>
      </c>
      <c r="H16" s="100">
        <f t="shared" si="5"/>
        <v>113735.66075836908</v>
      </c>
      <c r="I16" s="100">
        <f t="shared" si="6"/>
        <v>122136.23525849247</v>
      </c>
      <c r="J16" s="109">
        <f t="shared" si="13"/>
        <v>3179.7517988893087</v>
      </c>
      <c r="K16" s="110">
        <f t="shared" si="14"/>
        <v>3265.1385863646624</v>
      </c>
      <c r="L16" s="111">
        <f t="shared" si="15"/>
        <v>3456.6859035422394</v>
      </c>
      <c r="M16" s="109">
        <f t="shared" si="16"/>
        <v>4038.2847845894221</v>
      </c>
      <c r="N16" s="110">
        <f t="shared" si="17"/>
        <v>4897.7078795469934</v>
      </c>
      <c r="O16" s="111">
        <f t="shared" si="18"/>
        <v>6913.3718070844789</v>
      </c>
      <c r="P16" s="58"/>
      <c r="Q16" s="58"/>
      <c r="R16" s="58"/>
    </row>
    <row r="17" spans="1:18" x14ac:dyDescent="0.4">
      <c r="A17" s="94">
        <v>9</v>
      </c>
      <c r="B17" s="104">
        <v>44181</v>
      </c>
      <c r="C17" s="105">
        <v>2</v>
      </c>
      <c r="D17" s="106">
        <v>-1</v>
      </c>
      <c r="E17" s="107">
        <v>-1</v>
      </c>
      <c r="F17" s="108">
        <v>-1</v>
      </c>
      <c r="G17" s="100">
        <f t="shared" si="4"/>
        <v>106729.11107180607</v>
      </c>
      <c r="H17" s="100">
        <f t="shared" si="5"/>
        <v>110323.59093561801</v>
      </c>
      <c r="I17" s="100">
        <f t="shared" si="6"/>
        <v>118472.14820073769</v>
      </c>
      <c r="J17" s="109">
        <f t="shared" si="13"/>
        <v>3300.9003424269918</v>
      </c>
      <c r="K17" s="110">
        <f t="shared" si="14"/>
        <v>3412.069822751072</v>
      </c>
      <c r="L17" s="111">
        <f t="shared" si="15"/>
        <v>3664.0870577547739</v>
      </c>
      <c r="M17" s="109">
        <f t="shared" si="16"/>
        <v>-3300.9003424269918</v>
      </c>
      <c r="N17" s="110">
        <f t="shared" si="17"/>
        <v>-3412.069822751072</v>
      </c>
      <c r="O17" s="111">
        <f t="shared" si="18"/>
        <v>-3664.0870577547739</v>
      </c>
      <c r="P17" s="58"/>
      <c r="Q17" s="58"/>
      <c r="R17" s="58"/>
    </row>
    <row r="18" spans="1:18" x14ac:dyDescent="0.4">
      <c r="A18" s="94">
        <v>10</v>
      </c>
      <c r="B18" s="112">
        <v>44194</v>
      </c>
      <c r="C18" s="105">
        <v>2</v>
      </c>
      <c r="D18" s="106">
        <v>1.27</v>
      </c>
      <c r="E18" s="107">
        <v>1.5</v>
      </c>
      <c r="F18" s="108">
        <v>2</v>
      </c>
      <c r="G18" s="100">
        <f t="shared" si="4"/>
        <v>110795.49020364188</v>
      </c>
      <c r="H18" s="100">
        <f t="shared" si="5"/>
        <v>115288.15252772081</v>
      </c>
      <c r="I18" s="100">
        <f t="shared" si="6"/>
        <v>125580.47709278195</v>
      </c>
      <c r="J18" s="109">
        <f t="shared" si="13"/>
        <v>3201.8733321541818</v>
      </c>
      <c r="K18" s="110">
        <f t="shared" si="14"/>
        <v>3309.7077280685398</v>
      </c>
      <c r="L18" s="111">
        <f t="shared" si="15"/>
        <v>3554.1644460221305</v>
      </c>
      <c r="M18" s="109">
        <f t="shared" si="16"/>
        <v>4066.3791318358108</v>
      </c>
      <c r="N18" s="110">
        <f t="shared" si="17"/>
        <v>4964.5615921028093</v>
      </c>
      <c r="O18" s="111">
        <f t="shared" si="18"/>
        <v>7108.328892044261</v>
      </c>
      <c r="P18" s="58"/>
      <c r="Q18" s="58"/>
      <c r="R18" s="58"/>
    </row>
    <row r="19" spans="1:18" x14ac:dyDescent="0.4">
      <c r="A19" s="32">
        <v>11</v>
      </c>
      <c r="B19" s="33">
        <v>44242</v>
      </c>
      <c r="C19" s="34">
        <v>2</v>
      </c>
      <c r="D19" s="35">
        <v>1.27</v>
      </c>
      <c r="E19" s="36">
        <v>1.2</v>
      </c>
      <c r="F19" s="37">
        <v>-1</v>
      </c>
      <c r="G19" s="38">
        <f t="shared" si="4"/>
        <v>115016.79838040064</v>
      </c>
      <c r="H19" s="38">
        <f t="shared" si="5"/>
        <v>119438.52601871877</v>
      </c>
      <c r="I19" s="38">
        <f t="shared" si="6"/>
        <v>121813.06277999849</v>
      </c>
      <c r="J19" s="59">
        <f t="shared" si="13"/>
        <v>3323.8647061092561</v>
      </c>
      <c r="K19" s="60">
        <f t="shared" si="14"/>
        <v>3458.6445758316245</v>
      </c>
      <c r="L19" s="61">
        <f t="shared" si="15"/>
        <v>3767.4143127834582</v>
      </c>
      <c r="M19" s="59">
        <f t="shared" si="16"/>
        <v>4221.3081767587555</v>
      </c>
      <c r="N19" s="60">
        <f t="shared" si="17"/>
        <v>4150.3734909979494</v>
      </c>
      <c r="O19" s="61">
        <f t="shared" si="18"/>
        <v>-3767.4143127834582</v>
      </c>
      <c r="P19" s="58"/>
      <c r="Q19" s="58"/>
      <c r="R19" s="58"/>
    </row>
    <row r="20" spans="1:18" x14ac:dyDescent="0.4">
      <c r="A20" s="32">
        <v>12</v>
      </c>
      <c r="B20" s="33">
        <v>44246</v>
      </c>
      <c r="C20" s="34">
        <v>2</v>
      </c>
      <c r="D20" s="35">
        <v>1.27</v>
      </c>
      <c r="E20" s="36">
        <v>1.5</v>
      </c>
      <c r="F20" s="37">
        <v>2</v>
      </c>
      <c r="G20" s="38">
        <f t="shared" si="4"/>
        <v>119398.93839869391</v>
      </c>
      <c r="H20" s="38">
        <f t="shared" si="5"/>
        <v>124813.25968956111</v>
      </c>
      <c r="I20" s="38">
        <f t="shared" si="6"/>
        <v>129121.84654679841</v>
      </c>
      <c r="J20" s="59">
        <f t="shared" si="13"/>
        <v>3450.503951412019</v>
      </c>
      <c r="K20" s="60">
        <f t="shared" si="14"/>
        <v>3583.155780561563</v>
      </c>
      <c r="L20" s="61">
        <f t="shared" si="15"/>
        <v>3654.3918833999546</v>
      </c>
      <c r="M20" s="59">
        <f t="shared" si="16"/>
        <v>4382.1400182932639</v>
      </c>
      <c r="N20" s="60">
        <f t="shared" si="17"/>
        <v>5374.7336708423445</v>
      </c>
      <c r="O20" s="61">
        <f t="shared" si="18"/>
        <v>7308.7837667999092</v>
      </c>
      <c r="P20" s="58"/>
      <c r="Q20" s="58"/>
      <c r="R20" s="58"/>
    </row>
    <row r="21" spans="1:18" x14ac:dyDescent="0.4">
      <c r="A21" s="32">
        <v>13</v>
      </c>
      <c r="B21" s="113">
        <v>44256</v>
      </c>
      <c r="C21" s="34">
        <v>1</v>
      </c>
      <c r="D21" s="35">
        <v>1.27</v>
      </c>
      <c r="E21" s="36">
        <v>1.5</v>
      </c>
      <c r="F21" s="37">
        <v>2</v>
      </c>
      <c r="G21" s="38">
        <f t="shared" si="4"/>
        <v>123948.03795168415</v>
      </c>
      <c r="H21" s="38">
        <f t="shared" si="5"/>
        <v>130429.85637559135</v>
      </c>
      <c r="I21" s="38">
        <f t="shared" si="6"/>
        <v>136869.15733960632</v>
      </c>
      <c r="J21" s="59">
        <f t="shared" si="13"/>
        <v>3581.9681519608171</v>
      </c>
      <c r="K21" s="60">
        <f t="shared" si="14"/>
        <v>3744.3977906868331</v>
      </c>
      <c r="L21" s="61">
        <f t="shared" si="15"/>
        <v>3873.6553964039522</v>
      </c>
      <c r="M21" s="59">
        <f t="shared" si="16"/>
        <v>4549.0995529902375</v>
      </c>
      <c r="N21" s="60">
        <f t="shared" si="17"/>
        <v>5616.5966860302497</v>
      </c>
      <c r="O21" s="61">
        <f t="shared" si="18"/>
        <v>7747.3107928079044</v>
      </c>
      <c r="P21" s="58"/>
      <c r="Q21" s="58"/>
      <c r="R21" s="58"/>
    </row>
    <row r="22" spans="1:18" x14ac:dyDescent="0.4">
      <c r="A22" s="32">
        <v>14</v>
      </c>
      <c r="B22" s="33">
        <v>44259</v>
      </c>
      <c r="C22" s="34">
        <v>1</v>
      </c>
      <c r="D22" s="35">
        <v>1.27</v>
      </c>
      <c r="E22" s="36">
        <v>1.5</v>
      </c>
      <c r="F22" s="37">
        <v>2</v>
      </c>
      <c r="G22" s="38">
        <f t="shared" si="4"/>
        <v>128670.45819764331</v>
      </c>
      <c r="H22" s="38">
        <f t="shared" si="5"/>
        <v>136299.19991249297</v>
      </c>
      <c r="I22" s="38">
        <f t="shared" si="6"/>
        <v>145081.3067799827</v>
      </c>
      <c r="J22" s="59">
        <f t="shared" si="13"/>
        <v>3718.4411385505246</v>
      </c>
      <c r="K22" s="60">
        <f t="shared" si="14"/>
        <v>3912.8956912677404</v>
      </c>
      <c r="L22" s="61">
        <f t="shared" si="15"/>
        <v>4106.0747201881895</v>
      </c>
      <c r="M22" s="59">
        <f t="shared" si="16"/>
        <v>4722.4202459591661</v>
      </c>
      <c r="N22" s="60">
        <f t="shared" si="17"/>
        <v>5869.3435369016106</v>
      </c>
      <c r="O22" s="61">
        <f t="shared" si="18"/>
        <v>8212.1494403763791</v>
      </c>
      <c r="P22" s="58"/>
      <c r="Q22" s="58"/>
      <c r="R22" s="58"/>
    </row>
    <row r="23" spans="1:18" x14ac:dyDescent="0.4">
      <c r="A23" s="32">
        <v>15</v>
      </c>
      <c r="B23" s="33">
        <v>44263</v>
      </c>
      <c r="C23" s="34">
        <v>1</v>
      </c>
      <c r="D23" s="35">
        <v>1.27</v>
      </c>
      <c r="E23" s="36">
        <v>1.5</v>
      </c>
      <c r="F23" s="37">
        <v>2</v>
      </c>
      <c r="G23" s="38">
        <f t="shared" si="4"/>
        <v>133572.80265497352</v>
      </c>
      <c r="H23" s="38">
        <f t="shared" si="5"/>
        <v>142432.66390855514</v>
      </c>
      <c r="I23" s="38">
        <f t="shared" si="6"/>
        <v>153786.18518678166</v>
      </c>
      <c r="J23" s="59">
        <f t="shared" si="13"/>
        <v>3860.1137459292991</v>
      </c>
      <c r="K23" s="60">
        <f t="shared" si="14"/>
        <v>4088.9759973747891</v>
      </c>
      <c r="L23" s="61">
        <f t="shared" si="15"/>
        <v>4352.4392033994809</v>
      </c>
      <c r="M23" s="59">
        <f t="shared" si="16"/>
        <v>4902.3444573302095</v>
      </c>
      <c r="N23" s="60">
        <f t="shared" si="17"/>
        <v>6133.4639960621835</v>
      </c>
      <c r="O23" s="61">
        <f t="shared" si="18"/>
        <v>8704.8784067989618</v>
      </c>
      <c r="P23" s="58"/>
      <c r="Q23" s="58"/>
      <c r="R23" s="58"/>
    </row>
    <row r="24" spans="1:18" x14ac:dyDescent="0.4">
      <c r="A24" s="32">
        <v>16</v>
      </c>
      <c r="B24" s="33">
        <v>44264</v>
      </c>
      <c r="C24" s="34">
        <v>1</v>
      </c>
      <c r="D24" s="35">
        <v>1.27</v>
      </c>
      <c r="E24" s="36">
        <v>1.5</v>
      </c>
      <c r="F24" s="37">
        <v>2</v>
      </c>
      <c r="G24" s="38">
        <f t="shared" si="4"/>
        <v>138661.92643612801</v>
      </c>
      <c r="H24" s="38">
        <f t="shared" si="5"/>
        <v>148842.13378444011</v>
      </c>
      <c r="I24" s="38">
        <f t="shared" si="6"/>
        <v>163013.35629798856</v>
      </c>
      <c r="J24" s="59">
        <f t="shared" si="13"/>
        <v>4007.1840796492056</v>
      </c>
      <c r="K24" s="60">
        <f t="shared" si="14"/>
        <v>4272.9799172566545</v>
      </c>
      <c r="L24" s="61">
        <f t="shared" si="15"/>
        <v>4613.5855556034494</v>
      </c>
      <c r="M24" s="59">
        <f t="shared" si="16"/>
        <v>5089.1237811544916</v>
      </c>
      <c r="N24" s="60">
        <f t="shared" si="17"/>
        <v>6409.4698758849818</v>
      </c>
      <c r="O24" s="61">
        <f t="shared" si="18"/>
        <v>9227.1711112068988</v>
      </c>
      <c r="P24" s="58"/>
      <c r="Q24" s="58"/>
      <c r="R24" s="58"/>
    </row>
    <row r="25" spans="1:18" x14ac:dyDescent="0.4">
      <c r="A25" s="32">
        <v>17</v>
      </c>
      <c r="B25" s="33">
        <v>44270</v>
      </c>
      <c r="C25" s="34">
        <v>1</v>
      </c>
      <c r="D25" s="35">
        <v>1.27</v>
      </c>
      <c r="E25" s="36">
        <v>1.5</v>
      </c>
      <c r="F25" s="37">
        <v>-1</v>
      </c>
      <c r="G25" s="38">
        <f t="shared" si="4"/>
        <v>143944.94583334448</v>
      </c>
      <c r="H25" s="38">
        <f t="shared" si="5"/>
        <v>155540.02980473993</v>
      </c>
      <c r="I25" s="38">
        <f t="shared" si="6"/>
        <v>158122.95560904889</v>
      </c>
      <c r="J25" s="59">
        <f t="shared" si="13"/>
        <v>4159.8577930838401</v>
      </c>
      <c r="K25" s="60">
        <f t="shared" si="14"/>
        <v>4465.2640135332031</v>
      </c>
      <c r="L25" s="61">
        <f t="shared" si="15"/>
        <v>4890.4006889396569</v>
      </c>
      <c r="M25" s="59">
        <f t="shared" si="16"/>
        <v>5283.019397216477</v>
      </c>
      <c r="N25" s="60">
        <f t="shared" si="17"/>
        <v>6697.8960202998041</v>
      </c>
      <c r="O25" s="61">
        <f t="shared" si="18"/>
        <v>-4890.4006889396569</v>
      </c>
      <c r="P25" s="58"/>
      <c r="Q25" s="58"/>
      <c r="R25" s="58"/>
    </row>
    <row r="26" spans="1:18" x14ac:dyDescent="0.4">
      <c r="A26" s="32">
        <v>18</v>
      </c>
      <c r="B26" s="33">
        <v>44280</v>
      </c>
      <c r="C26" s="34">
        <v>2</v>
      </c>
      <c r="D26" s="35">
        <v>-1</v>
      </c>
      <c r="E26" s="36">
        <v>-1</v>
      </c>
      <c r="F26" s="37">
        <v>-1</v>
      </c>
      <c r="G26" s="38">
        <f t="shared" si="4"/>
        <v>139626.59745834416</v>
      </c>
      <c r="H26" s="38">
        <f t="shared" si="5"/>
        <v>150873.82891059772</v>
      </c>
      <c r="I26" s="38">
        <f t="shared" si="6"/>
        <v>153379.26694077742</v>
      </c>
      <c r="J26" s="59">
        <f t="shared" si="13"/>
        <v>4318.3483750003343</v>
      </c>
      <c r="K26" s="60">
        <f t="shared" si="14"/>
        <v>4666.2008941421973</v>
      </c>
      <c r="L26" s="61">
        <f t="shared" si="15"/>
        <v>4743.6886682714667</v>
      </c>
      <c r="M26" s="59">
        <f t="shared" si="16"/>
        <v>-4318.3483750003343</v>
      </c>
      <c r="N26" s="60">
        <f t="shared" si="17"/>
        <v>-4666.2008941421973</v>
      </c>
      <c r="O26" s="61">
        <f t="shared" si="18"/>
        <v>-4743.6886682714667</v>
      </c>
      <c r="P26" s="58"/>
      <c r="Q26" s="58"/>
      <c r="R26" s="58"/>
    </row>
    <row r="27" spans="1:18" x14ac:dyDescent="0.4">
      <c r="A27" s="32">
        <v>19</v>
      </c>
      <c r="B27" s="33">
        <v>44285</v>
      </c>
      <c r="C27" s="34">
        <v>1</v>
      </c>
      <c r="D27" s="35">
        <v>1.27</v>
      </c>
      <c r="E27" s="36">
        <v>1.5</v>
      </c>
      <c r="F27" s="37">
        <v>2</v>
      </c>
      <c r="G27" s="38">
        <f t="shared" si="4"/>
        <v>144946.37082150707</v>
      </c>
      <c r="H27" s="38">
        <f t="shared" si="5"/>
        <v>157663.15121157462</v>
      </c>
      <c r="I27" s="38">
        <f t="shared" si="6"/>
        <v>162582.02295722408</v>
      </c>
      <c r="J27" s="59">
        <f t="shared" si="13"/>
        <v>4188.7979237503241</v>
      </c>
      <c r="K27" s="60">
        <f t="shared" si="14"/>
        <v>4526.2148673179317</v>
      </c>
      <c r="L27" s="61">
        <f t="shared" si="15"/>
        <v>4601.3780082233225</v>
      </c>
      <c r="M27" s="59">
        <f t="shared" si="16"/>
        <v>5319.7733631629117</v>
      </c>
      <c r="N27" s="60">
        <f t="shared" si="17"/>
        <v>6789.3223009768972</v>
      </c>
      <c r="O27" s="61">
        <f t="shared" si="18"/>
        <v>9202.7560164466449</v>
      </c>
      <c r="P27" s="58"/>
      <c r="Q27" s="58"/>
      <c r="R27" s="58"/>
    </row>
    <row r="28" spans="1:18" x14ac:dyDescent="0.4">
      <c r="A28" s="32">
        <v>20</v>
      </c>
      <c r="B28" s="33">
        <v>44293</v>
      </c>
      <c r="C28" s="34">
        <v>2</v>
      </c>
      <c r="D28" s="35">
        <v>1.27</v>
      </c>
      <c r="E28" s="36">
        <v>-1</v>
      </c>
      <c r="F28" s="37">
        <v>-1</v>
      </c>
      <c r="G28" s="38">
        <f t="shared" si="4"/>
        <v>150468.82754980648</v>
      </c>
      <c r="H28" s="38">
        <f t="shared" si="5"/>
        <v>152933.25667522737</v>
      </c>
      <c r="I28" s="38">
        <f t="shared" si="6"/>
        <v>157704.56226850735</v>
      </c>
      <c r="J28" s="59">
        <f t="shared" si="13"/>
        <v>4348.3911246452117</v>
      </c>
      <c r="K28" s="60">
        <f t="shared" si="14"/>
        <v>4729.8945363472385</v>
      </c>
      <c r="L28" s="61">
        <f t="shared" si="15"/>
        <v>4877.460688716722</v>
      </c>
      <c r="M28" s="59">
        <f t="shared" si="16"/>
        <v>5522.4567282994185</v>
      </c>
      <c r="N28" s="60">
        <f t="shared" si="17"/>
        <v>-4729.8945363472385</v>
      </c>
      <c r="O28" s="61">
        <f t="shared" si="18"/>
        <v>-4877.460688716722</v>
      </c>
      <c r="P28" s="58"/>
      <c r="Q28" s="58"/>
      <c r="R28" s="58"/>
    </row>
    <row r="29" spans="1:18" x14ac:dyDescent="0.4">
      <c r="A29" s="32">
        <v>21</v>
      </c>
      <c r="B29" s="33"/>
      <c r="C29" s="77"/>
      <c r="D29" s="35"/>
      <c r="E29" s="36"/>
      <c r="F29" s="37"/>
      <c r="G29" s="38" t="str">
        <f t="shared" si="4"/>
        <v/>
      </c>
      <c r="H29" s="38" t="str">
        <f t="shared" si="5"/>
        <v/>
      </c>
      <c r="I29" s="38" t="str">
        <f t="shared" si="6"/>
        <v/>
      </c>
      <c r="J29" s="59">
        <f t="shared" si="13"/>
        <v>4514.0648264941938</v>
      </c>
      <c r="K29" s="60">
        <f t="shared" si="14"/>
        <v>4587.9977002568212</v>
      </c>
      <c r="L29" s="61">
        <f t="shared" si="15"/>
        <v>4731.1368680552205</v>
      </c>
      <c r="M29" s="59" t="str">
        <f t="shared" si="16"/>
        <v/>
      </c>
      <c r="N29" s="60" t="str">
        <f t="shared" si="17"/>
        <v/>
      </c>
      <c r="O29" s="61" t="str">
        <f t="shared" si="18"/>
        <v/>
      </c>
      <c r="P29" s="58"/>
      <c r="Q29" s="58"/>
      <c r="R29" s="58"/>
    </row>
    <row r="30" spans="1:18" x14ac:dyDescent="0.4">
      <c r="A30" s="32">
        <v>22</v>
      </c>
      <c r="B30" s="33"/>
      <c r="C30" s="34"/>
      <c r="D30" s="35"/>
      <c r="E30" s="36"/>
      <c r="F30" s="39"/>
      <c r="G30" s="38" t="str">
        <f t="shared" si="4"/>
        <v/>
      </c>
      <c r="H30" s="38" t="str">
        <f t="shared" si="5"/>
        <v/>
      </c>
      <c r="I30" s="38" t="str">
        <f t="shared" si="6"/>
        <v/>
      </c>
      <c r="J30" s="59" t="str">
        <f t="shared" si="13"/>
        <v/>
      </c>
      <c r="K30" s="60" t="str">
        <f t="shared" si="14"/>
        <v/>
      </c>
      <c r="L30" s="61" t="str">
        <f t="shared" si="15"/>
        <v/>
      </c>
      <c r="M30" s="59" t="str">
        <f t="shared" si="16"/>
        <v/>
      </c>
      <c r="N30" s="60" t="str">
        <f t="shared" si="17"/>
        <v/>
      </c>
      <c r="O30" s="61" t="str">
        <f t="shared" si="18"/>
        <v/>
      </c>
      <c r="P30" s="58"/>
      <c r="Q30" s="58"/>
      <c r="R30" s="58"/>
    </row>
    <row r="31" spans="1:18" x14ac:dyDescent="0.4">
      <c r="A31" s="32">
        <v>23</v>
      </c>
      <c r="B31" s="33"/>
      <c r="C31" s="34"/>
      <c r="D31" s="35"/>
      <c r="E31" s="36"/>
      <c r="F31" s="37"/>
      <c r="G31" s="38" t="str">
        <f t="shared" si="4"/>
        <v/>
      </c>
      <c r="H31" s="38" t="str">
        <f t="shared" si="5"/>
        <v/>
      </c>
      <c r="I31" s="38" t="str">
        <f t="shared" si="6"/>
        <v/>
      </c>
      <c r="J31" s="59" t="str">
        <f t="shared" si="13"/>
        <v/>
      </c>
      <c r="K31" s="60" t="str">
        <f t="shared" si="14"/>
        <v/>
      </c>
      <c r="L31" s="61" t="str">
        <f t="shared" si="15"/>
        <v/>
      </c>
      <c r="M31" s="59" t="str">
        <f t="shared" si="16"/>
        <v/>
      </c>
      <c r="N31" s="60" t="str">
        <f t="shared" si="17"/>
        <v/>
      </c>
      <c r="O31" s="61" t="str">
        <f t="shared" si="18"/>
        <v/>
      </c>
      <c r="P31" s="58"/>
      <c r="Q31" s="58"/>
      <c r="R31" s="58"/>
    </row>
    <row r="32" spans="1:18" x14ac:dyDescent="0.4">
      <c r="A32" s="32">
        <v>24</v>
      </c>
      <c r="B32" s="33"/>
      <c r="C32" s="34"/>
      <c r="D32" s="35"/>
      <c r="E32" s="36"/>
      <c r="F32" s="37"/>
      <c r="G32" s="38" t="str">
        <f t="shared" si="4"/>
        <v/>
      </c>
      <c r="H32" s="38" t="str">
        <f t="shared" si="5"/>
        <v/>
      </c>
      <c r="I32" s="38" t="str">
        <f t="shared" si="6"/>
        <v/>
      </c>
      <c r="J32" s="59" t="str">
        <f t="shared" si="13"/>
        <v/>
      </c>
      <c r="K32" s="60" t="str">
        <f t="shared" si="14"/>
        <v/>
      </c>
      <c r="L32" s="61" t="str">
        <f t="shared" si="15"/>
        <v/>
      </c>
      <c r="M32" s="59" t="str">
        <f t="shared" si="16"/>
        <v/>
      </c>
      <c r="N32" s="60" t="str">
        <f t="shared" si="17"/>
        <v/>
      </c>
      <c r="O32" s="61" t="str">
        <f t="shared" si="18"/>
        <v/>
      </c>
      <c r="P32" s="58"/>
      <c r="Q32" s="58"/>
      <c r="R32" s="58"/>
    </row>
    <row r="33" spans="1:18" x14ac:dyDescent="0.4">
      <c r="A33" s="32">
        <v>25</v>
      </c>
      <c r="B33" s="33"/>
      <c r="C33" s="34"/>
      <c r="D33" s="35"/>
      <c r="E33" s="36"/>
      <c r="F33" s="37"/>
      <c r="G33" s="38" t="str">
        <f t="shared" si="4"/>
        <v/>
      </c>
      <c r="H33" s="38" t="str">
        <f t="shared" si="5"/>
        <v/>
      </c>
      <c r="I33" s="38" t="str">
        <f t="shared" si="6"/>
        <v/>
      </c>
      <c r="J33" s="59" t="str">
        <f t="shared" si="13"/>
        <v/>
      </c>
      <c r="K33" s="60" t="str">
        <f t="shared" si="14"/>
        <v/>
      </c>
      <c r="L33" s="61" t="str">
        <f t="shared" si="15"/>
        <v/>
      </c>
      <c r="M33" s="59" t="str">
        <f t="shared" si="16"/>
        <v/>
      </c>
      <c r="N33" s="60" t="str">
        <f t="shared" si="17"/>
        <v/>
      </c>
      <c r="O33" s="61" t="str">
        <f t="shared" si="18"/>
        <v/>
      </c>
      <c r="P33" s="58"/>
      <c r="Q33" s="58"/>
      <c r="R33" s="58"/>
    </row>
    <row r="34" spans="1:18" x14ac:dyDescent="0.4">
      <c r="A34" s="32">
        <v>26</v>
      </c>
      <c r="B34" s="33"/>
      <c r="C34" s="34"/>
      <c r="D34" s="35"/>
      <c r="E34" s="36"/>
      <c r="F34" s="39"/>
      <c r="G34" s="38" t="str">
        <f t="shared" si="4"/>
        <v/>
      </c>
      <c r="H34" s="38" t="str">
        <f t="shared" si="5"/>
        <v/>
      </c>
      <c r="I34" s="38" t="str">
        <f t="shared" si="6"/>
        <v/>
      </c>
      <c r="J34" s="59" t="str">
        <f t="shared" si="13"/>
        <v/>
      </c>
      <c r="K34" s="60" t="str">
        <f t="shared" si="14"/>
        <v/>
      </c>
      <c r="L34" s="61" t="str">
        <f t="shared" si="15"/>
        <v/>
      </c>
      <c r="M34" s="59" t="str">
        <f t="shared" si="16"/>
        <v/>
      </c>
      <c r="N34" s="60" t="str">
        <f t="shared" si="17"/>
        <v/>
      </c>
      <c r="O34" s="61" t="str">
        <f t="shared" si="18"/>
        <v/>
      </c>
      <c r="P34" s="58"/>
      <c r="Q34" s="58"/>
      <c r="R34" s="58"/>
    </row>
    <row r="35" spans="1:18" x14ac:dyDescent="0.4">
      <c r="A35" s="32">
        <v>27</v>
      </c>
      <c r="B35" s="33"/>
      <c r="C35" s="34"/>
      <c r="D35" s="35"/>
      <c r="E35" s="36"/>
      <c r="F35" s="39"/>
      <c r="G35" s="38" t="str">
        <f t="shared" si="4"/>
        <v/>
      </c>
      <c r="H35" s="38" t="str">
        <f t="shared" si="5"/>
        <v/>
      </c>
      <c r="I35" s="38" t="str">
        <f t="shared" si="6"/>
        <v/>
      </c>
      <c r="J35" s="59" t="str">
        <f t="shared" si="13"/>
        <v/>
      </c>
      <c r="K35" s="60" t="str">
        <f t="shared" si="14"/>
        <v/>
      </c>
      <c r="L35" s="61" t="str">
        <f t="shared" si="15"/>
        <v/>
      </c>
      <c r="M35" s="59" t="str">
        <f t="shared" si="16"/>
        <v/>
      </c>
      <c r="N35" s="60" t="str">
        <f t="shared" si="17"/>
        <v/>
      </c>
      <c r="O35" s="61" t="str">
        <f t="shared" si="18"/>
        <v/>
      </c>
      <c r="P35" s="58"/>
      <c r="Q35" s="58"/>
      <c r="R35" s="58"/>
    </row>
    <row r="36" spans="1:18" x14ac:dyDescent="0.4">
      <c r="A36" s="32">
        <v>28</v>
      </c>
      <c r="B36" s="33"/>
      <c r="C36" s="34"/>
      <c r="D36" s="35"/>
      <c r="E36" s="36"/>
      <c r="F36" s="37"/>
      <c r="G36" s="38" t="str">
        <f t="shared" si="4"/>
        <v/>
      </c>
      <c r="H36" s="38" t="str">
        <f t="shared" si="5"/>
        <v/>
      </c>
      <c r="I36" s="38" t="str">
        <f t="shared" si="6"/>
        <v/>
      </c>
      <c r="J36" s="59" t="str">
        <f t="shared" si="13"/>
        <v/>
      </c>
      <c r="K36" s="60" t="str">
        <f t="shared" si="14"/>
        <v/>
      </c>
      <c r="L36" s="61" t="str">
        <f t="shared" si="15"/>
        <v/>
      </c>
      <c r="M36" s="59" t="str">
        <f t="shared" si="16"/>
        <v/>
      </c>
      <c r="N36" s="60" t="str">
        <f t="shared" si="17"/>
        <v/>
      </c>
      <c r="O36" s="61" t="str">
        <f t="shared" si="18"/>
        <v/>
      </c>
      <c r="P36" s="58"/>
      <c r="Q36" s="58"/>
      <c r="R36" s="58"/>
    </row>
    <row r="37" spans="1:18" x14ac:dyDescent="0.4">
      <c r="A37" s="32">
        <v>29</v>
      </c>
      <c r="B37" s="33"/>
      <c r="C37" s="34"/>
      <c r="D37" s="35"/>
      <c r="E37" s="36"/>
      <c r="F37" s="37"/>
      <c r="G37" s="38" t="str">
        <f t="shared" si="4"/>
        <v/>
      </c>
      <c r="H37" s="38" t="str">
        <f t="shared" si="5"/>
        <v/>
      </c>
      <c r="I37" s="38" t="str">
        <f t="shared" si="6"/>
        <v/>
      </c>
      <c r="J37" s="59" t="str">
        <f t="shared" si="13"/>
        <v/>
      </c>
      <c r="K37" s="60" t="str">
        <f t="shared" si="14"/>
        <v/>
      </c>
      <c r="L37" s="61" t="str">
        <f t="shared" si="15"/>
        <v/>
      </c>
      <c r="M37" s="59" t="str">
        <f t="shared" si="16"/>
        <v/>
      </c>
      <c r="N37" s="60" t="str">
        <f t="shared" si="17"/>
        <v/>
      </c>
      <c r="O37" s="61" t="str">
        <f t="shared" si="18"/>
        <v/>
      </c>
      <c r="P37" s="58"/>
      <c r="Q37" s="58"/>
      <c r="R37" s="58"/>
    </row>
    <row r="38" spans="1:18" x14ac:dyDescent="0.4">
      <c r="A38" s="32">
        <v>30</v>
      </c>
      <c r="B38" s="33"/>
      <c r="C38" s="34"/>
      <c r="D38" s="35"/>
      <c r="E38" s="36"/>
      <c r="F38" s="37"/>
      <c r="G38" s="38" t="str">
        <f t="shared" si="4"/>
        <v/>
      </c>
      <c r="H38" s="38" t="str">
        <f t="shared" si="5"/>
        <v/>
      </c>
      <c r="I38" s="38" t="str">
        <f t="shared" si="6"/>
        <v/>
      </c>
      <c r="J38" s="59" t="str">
        <f t="shared" si="13"/>
        <v/>
      </c>
      <c r="K38" s="60" t="str">
        <f t="shared" si="14"/>
        <v/>
      </c>
      <c r="L38" s="61" t="str">
        <f t="shared" si="15"/>
        <v/>
      </c>
      <c r="M38" s="59" t="str">
        <f t="shared" si="16"/>
        <v/>
      </c>
      <c r="N38" s="60" t="str">
        <f t="shared" si="17"/>
        <v/>
      </c>
      <c r="O38" s="61" t="str">
        <f t="shared" si="18"/>
        <v/>
      </c>
      <c r="P38" s="58"/>
      <c r="Q38" s="58"/>
      <c r="R38" s="58"/>
    </row>
    <row r="39" spans="1:18" x14ac:dyDescent="0.4">
      <c r="A39" s="32">
        <v>31</v>
      </c>
      <c r="B39" s="33"/>
      <c r="C39" s="34"/>
      <c r="D39" s="35"/>
      <c r="E39" s="40"/>
      <c r="F39" s="37"/>
      <c r="G39" s="38" t="str">
        <f t="shared" si="4"/>
        <v/>
      </c>
      <c r="H39" s="38" t="str">
        <f t="shared" si="5"/>
        <v/>
      </c>
      <c r="I39" s="38" t="str">
        <f t="shared" si="6"/>
        <v/>
      </c>
      <c r="J39" s="59" t="str">
        <f t="shared" si="13"/>
        <v/>
      </c>
      <c r="K39" s="60" t="str">
        <f t="shared" si="14"/>
        <v/>
      </c>
      <c r="L39" s="61" t="str">
        <f t="shared" si="15"/>
        <v/>
      </c>
      <c r="M39" s="59" t="str">
        <f t="shared" si="16"/>
        <v/>
      </c>
      <c r="N39" s="60" t="str">
        <f t="shared" si="17"/>
        <v/>
      </c>
      <c r="O39" s="61" t="str">
        <f t="shared" si="18"/>
        <v/>
      </c>
      <c r="P39" s="58"/>
      <c r="Q39" s="58"/>
      <c r="R39" s="58"/>
    </row>
    <row r="40" spans="1:18" x14ac:dyDescent="0.4">
      <c r="A40" s="32">
        <v>32</v>
      </c>
      <c r="B40" s="33"/>
      <c r="C40" s="34"/>
      <c r="D40" s="35"/>
      <c r="E40" s="40"/>
      <c r="F40" s="37"/>
      <c r="G40" s="38" t="str">
        <f t="shared" si="4"/>
        <v/>
      </c>
      <c r="H40" s="38" t="str">
        <f t="shared" si="5"/>
        <v/>
      </c>
      <c r="I40" s="38" t="str">
        <f t="shared" si="6"/>
        <v/>
      </c>
      <c r="J40" s="59" t="str">
        <f t="shared" si="13"/>
        <v/>
      </c>
      <c r="K40" s="60" t="str">
        <f t="shared" si="14"/>
        <v/>
      </c>
      <c r="L40" s="61" t="str">
        <f t="shared" si="15"/>
        <v/>
      </c>
      <c r="M40" s="59" t="str">
        <f t="shared" si="16"/>
        <v/>
      </c>
      <c r="N40" s="60" t="str">
        <f t="shared" si="17"/>
        <v/>
      </c>
      <c r="O40" s="61" t="str">
        <f t="shared" si="18"/>
        <v/>
      </c>
      <c r="P40" s="58"/>
      <c r="Q40" s="58"/>
      <c r="R40" s="58"/>
    </row>
    <row r="41" spans="1:18" x14ac:dyDescent="0.4">
      <c r="A41" s="32">
        <v>33</v>
      </c>
      <c r="B41" s="33"/>
      <c r="C41" s="34"/>
      <c r="D41" s="35"/>
      <c r="E41" s="40"/>
      <c r="F41" s="39"/>
      <c r="G41" s="38" t="str">
        <f t="shared" si="4"/>
        <v/>
      </c>
      <c r="H41" s="38" t="str">
        <f t="shared" si="5"/>
        <v/>
      </c>
      <c r="I41" s="38" t="str">
        <f t="shared" si="6"/>
        <v/>
      </c>
      <c r="J41" s="59" t="str">
        <f t="shared" si="13"/>
        <v/>
      </c>
      <c r="K41" s="60" t="str">
        <f t="shared" si="14"/>
        <v/>
      </c>
      <c r="L41" s="61" t="str">
        <f t="shared" si="15"/>
        <v/>
      </c>
      <c r="M41" s="59" t="str">
        <f t="shared" si="16"/>
        <v/>
      </c>
      <c r="N41" s="60" t="str">
        <f t="shared" si="17"/>
        <v/>
      </c>
      <c r="O41" s="61" t="str">
        <f t="shared" si="18"/>
        <v/>
      </c>
      <c r="P41" s="58"/>
      <c r="Q41" s="58"/>
      <c r="R41" s="58"/>
    </row>
    <row r="42" spans="1:18" x14ac:dyDescent="0.4">
      <c r="A42" s="32">
        <v>34</v>
      </c>
      <c r="B42" s="33"/>
      <c r="C42" s="34"/>
      <c r="D42" s="35"/>
      <c r="E42" s="40"/>
      <c r="F42" s="39"/>
      <c r="G42" s="38" t="str">
        <f t="shared" si="4"/>
        <v/>
      </c>
      <c r="H42" s="38" t="str">
        <f t="shared" si="5"/>
        <v/>
      </c>
      <c r="I42" s="38" t="str">
        <f t="shared" si="6"/>
        <v/>
      </c>
      <c r="J42" s="59" t="str">
        <f t="shared" si="13"/>
        <v/>
      </c>
      <c r="K42" s="60" t="str">
        <f t="shared" si="14"/>
        <v/>
      </c>
      <c r="L42" s="61" t="str">
        <f t="shared" si="15"/>
        <v/>
      </c>
      <c r="M42" s="59" t="str">
        <f t="shared" si="16"/>
        <v/>
      </c>
      <c r="N42" s="60" t="str">
        <f t="shared" si="17"/>
        <v/>
      </c>
      <c r="O42" s="61" t="str">
        <f t="shared" si="18"/>
        <v/>
      </c>
      <c r="P42" s="58"/>
      <c r="Q42" s="58"/>
      <c r="R42" s="58"/>
    </row>
    <row r="43" spans="1:18" x14ac:dyDescent="0.4">
      <c r="A43" s="41">
        <v>35</v>
      </c>
      <c r="B43" s="33"/>
      <c r="C43" s="34"/>
      <c r="D43" s="35"/>
      <c r="E43" s="40"/>
      <c r="F43" s="37"/>
      <c r="G43" s="38" t="str">
        <f t="shared" si="4"/>
        <v/>
      </c>
      <c r="H43" s="38" t="str">
        <f t="shared" ref="H43:I43" si="19">IF(E43="","",H42+N43)</f>
        <v/>
      </c>
      <c r="I43" s="38" t="str">
        <f t="shared" si="19"/>
        <v/>
      </c>
      <c r="J43" s="59" t="str">
        <f t="shared" si="13"/>
        <v/>
      </c>
      <c r="K43" s="60" t="str">
        <f t="shared" si="14"/>
        <v/>
      </c>
      <c r="L43" s="61" t="str">
        <f t="shared" si="15"/>
        <v/>
      </c>
      <c r="M43" s="59" t="str">
        <f t="shared" si="16"/>
        <v/>
      </c>
      <c r="N43" s="60" t="str">
        <f t="shared" si="17"/>
        <v/>
      </c>
      <c r="O43" s="61" t="str">
        <f t="shared" si="18"/>
        <v/>
      </c>
    </row>
    <row r="44" spans="1:18" x14ac:dyDescent="0.4">
      <c r="A44" s="32">
        <v>36</v>
      </c>
      <c r="B44" s="33"/>
      <c r="C44" s="34"/>
      <c r="D44" s="35"/>
      <c r="E44" s="40"/>
      <c r="F44" s="37"/>
      <c r="G44" s="38" t="str">
        <f t="shared" ref="G44:G58" si="20">IF(D44="","",G43+M44)</f>
        <v/>
      </c>
      <c r="H44" s="38" t="str">
        <f t="shared" ref="H44:H58" si="21">IF(E44="","",H43+N44)</f>
        <v/>
      </c>
      <c r="I44" s="38" t="str">
        <f t="shared" ref="I44:I58" si="22">IF(F44="","",I43+O44)</f>
        <v/>
      </c>
      <c r="J44" s="59" t="str">
        <f t="shared" si="13"/>
        <v/>
      </c>
      <c r="K44" s="60" t="str">
        <f t="shared" si="14"/>
        <v/>
      </c>
      <c r="L44" s="61" t="str">
        <f t="shared" si="15"/>
        <v/>
      </c>
      <c r="M44" s="59" t="str">
        <f t="shared" si="16"/>
        <v/>
      </c>
      <c r="N44" s="60" t="str">
        <f t="shared" si="17"/>
        <v/>
      </c>
      <c r="O44" s="61" t="str">
        <f t="shared" si="18"/>
        <v/>
      </c>
    </row>
    <row r="45" spans="1:18" x14ac:dyDescent="0.4">
      <c r="A45" s="32">
        <v>37</v>
      </c>
      <c r="B45" s="33"/>
      <c r="C45" s="34"/>
      <c r="D45" s="35"/>
      <c r="E45" s="36"/>
      <c r="F45" s="37"/>
      <c r="G45" s="38" t="str">
        <f t="shared" si="20"/>
        <v/>
      </c>
      <c r="H45" s="38" t="str">
        <f t="shared" si="21"/>
        <v/>
      </c>
      <c r="I45" s="38" t="str">
        <f t="shared" si="22"/>
        <v/>
      </c>
      <c r="J45" s="59" t="str">
        <f t="shared" si="13"/>
        <v/>
      </c>
      <c r="K45" s="60" t="str">
        <f t="shared" si="14"/>
        <v/>
      </c>
      <c r="L45" s="61" t="str">
        <f t="shared" si="15"/>
        <v/>
      </c>
      <c r="M45" s="59" t="str">
        <f t="shared" si="16"/>
        <v/>
      </c>
      <c r="N45" s="60" t="str">
        <f t="shared" si="17"/>
        <v/>
      </c>
      <c r="O45" s="61" t="str">
        <f t="shared" si="18"/>
        <v/>
      </c>
    </row>
    <row r="46" spans="1:18" x14ac:dyDescent="0.4">
      <c r="A46" s="32">
        <v>38</v>
      </c>
      <c r="B46" s="33"/>
      <c r="C46" s="34"/>
      <c r="D46" s="35"/>
      <c r="E46" s="36"/>
      <c r="F46" s="37"/>
      <c r="G46" s="38" t="str">
        <f t="shared" si="20"/>
        <v/>
      </c>
      <c r="H46" s="38" t="str">
        <f t="shared" si="21"/>
        <v/>
      </c>
      <c r="I46" s="38" t="str">
        <f t="shared" si="22"/>
        <v/>
      </c>
      <c r="J46" s="59" t="str">
        <f t="shared" si="13"/>
        <v/>
      </c>
      <c r="K46" s="60" t="str">
        <f t="shared" si="14"/>
        <v/>
      </c>
      <c r="L46" s="61" t="str">
        <f t="shared" si="15"/>
        <v/>
      </c>
      <c r="M46" s="59" t="str">
        <f t="shared" si="16"/>
        <v/>
      </c>
      <c r="N46" s="60" t="str">
        <f t="shared" si="17"/>
        <v/>
      </c>
      <c r="O46" s="61" t="str">
        <f t="shared" si="18"/>
        <v/>
      </c>
    </row>
    <row r="47" spans="1:18" x14ac:dyDescent="0.4">
      <c r="A47" s="32">
        <v>39</v>
      </c>
      <c r="B47" s="33"/>
      <c r="C47" s="34"/>
      <c r="D47" s="35"/>
      <c r="E47" s="36"/>
      <c r="F47" s="37"/>
      <c r="G47" s="38" t="str">
        <f t="shared" si="20"/>
        <v/>
      </c>
      <c r="H47" s="38" t="str">
        <f t="shared" si="21"/>
        <v/>
      </c>
      <c r="I47" s="38" t="str">
        <f t="shared" si="22"/>
        <v/>
      </c>
      <c r="J47" s="59" t="str">
        <f t="shared" si="13"/>
        <v/>
      </c>
      <c r="K47" s="60" t="str">
        <f t="shared" si="14"/>
        <v/>
      </c>
      <c r="L47" s="61" t="str">
        <f t="shared" si="15"/>
        <v/>
      </c>
      <c r="M47" s="59" t="str">
        <f t="shared" si="16"/>
        <v/>
      </c>
      <c r="N47" s="60" t="str">
        <f t="shared" si="17"/>
        <v/>
      </c>
      <c r="O47" s="61" t="str">
        <f t="shared" si="18"/>
        <v/>
      </c>
    </row>
    <row r="48" spans="1:18" x14ac:dyDescent="0.4">
      <c r="A48" s="32">
        <v>40</v>
      </c>
      <c r="B48" s="33"/>
      <c r="C48" s="34"/>
      <c r="D48" s="35"/>
      <c r="E48" s="36"/>
      <c r="F48" s="37"/>
      <c r="G48" s="38" t="str">
        <f t="shared" si="20"/>
        <v/>
      </c>
      <c r="H48" s="38" t="str">
        <f t="shared" si="21"/>
        <v/>
      </c>
      <c r="I48" s="38" t="str">
        <f t="shared" si="22"/>
        <v/>
      </c>
      <c r="J48" s="59" t="str">
        <f t="shared" si="13"/>
        <v/>
      </c>
      <c r="K48" s="60" t="str">
        <f t="shared" si="14"/>
        <v/>
      </c>
      <c r="L48" s="61" t="str">
        <f t="shared" si="15"/>
        <v/>
      </c>
      <c r="M48" s="59" t="str">
        <f t="shared" si="16"/>
        <v/>
      </c>
      <c r="N48" s="60" t="str">
        <f t="shared" si="17"/>
        <v/>
      </c>
      <c r="O48" s="61" t="str">
        <f t="shared" si="18"/>
        <v/>
      </c>
    </row>
    <row r="49" spans="1:15" x14ac:dyDescent="0.4">
      <c r="A49" s="32">
        <v>41</v>
      </c>
      <c r="B49" s="33"/>
      <c r="C49" s="34"/>
      <c r="D49" s="35"/>
      <c r="E49" s="36"/>
      <c r="F49" s="37"/>
      <c r="G49" s="38" t="str">
        <f t="shared" si="20"/>
        <v/>
      </c>
      <c r="H49" s="38" t="str">
        <f t="shared" si="21"/>
        <v/>
      </c>
      <c r="I49" s="38" t="str">
        <f t="shared" si="22"/>
        <v/>
      </c>
      <c r="J49" s="59" t="str">
        <f t="shared" si="13"/>
        <v/>
      </c>
      <c r="K49" s="60" t="str">
        <f t="shared" si="14"/>
        <v/>
      </c>
      <c r="L49" s="61" t="str">
        <f t="shared" si="15"/>
        <v/>
      </c>
      <c r="M49" s="59" t="str">
        <f t="shared" si="16"/>
        <v/>
      </c>
      <c r="N49" s="60" t="str">
        <f t="shared" si="17"/>
        <v/>
      </c>
      <c r="O49" s="61" t="str">
        <f t="shared" si="18"/>
        <v/>
      </c>
    </row>
    <row r="50" spans="1:15" x14ac:dyDescent="0.4">
      <c r="A50" s="32">
        <v>42</v>
      </c>
      <c r="B50" s="33"/>
      <c r="C50" s="34"/>
      <c r="D50" s="35"/>
      <c r="E50" s="36"/>
      <c r="F50" s="37"/>
      <c r="G50" s="38" t="str">
        <f t="shared" si="20"/>
        <v/>
      </c>
      <c r="H50" s="38" t="str">
        <f t="shared" si="21"/>
        <v/>
      </c>
      <c r="I50" s="38" t="str">
        <f t="shared" si="22"/>
        <v/>
      </c>
      <c r="J50" s="59" t="str">
        <f t="shared" si="13"/>
        <v/>
      </c>
      <c r="K50" s="60" t="str">
        <f t="shared" si="14"/>
        <v/>
      </c>
      <c r="L50" s="61" t="str">
        <f t="shared" si="15"/>
        <v/>
      </c>
      <c r="M50" s="59" t="str">
        <f t="shared" si="16"/>
        <v/>
      </c>
      <c r="N50" s="60" t="str">
        <f t="shared" si="17"/>
        <v/>
      </c>
      <c r="O50" s="61" t="str">
        <f t="shared" si="18"/>
        <v/>
      </c>
    </row>
    <row r="51" spans="1:15" x14ac:dyDescent="0.4">
      <c r="A51" s="32">
        <v>43</v>
      </c>
      <c r="B51" s="33"/>
      <c r="C51" s="34"/>
      <c r="D51" s="35"/>
      <c r="E51" s="36"/>
      <c r="F51" s="39"/>
      <c r="G51" s="38" t="str">
        <f t="shared" si="20"/>
        <v/>
      </c>
      <c r="H51" s="38" t="str">
        <f t="shared" si="21"/>
        <v/>
      </c>
      <c r="I51" s="38" t="str">
        <f t="shared" si="22"/>
        <v/>
      </c>
      <c r="J51" s="59" t="str">
        <f t="shared" si="13"/>
        <v/>
      </c>
      <c r="K51" s="60" t="str">
        <f t="shared" si="14"/>
        <v/>
      </c>
      <c r="L51" s="61" t="str">
        <f t="shared" si="15"/>
        <v/>
      </c>
      <c r="M51" s="59" t="str">
        <f t="shared" si="16"/>
        <v/>
      </c>
      <c r="N51" s="60" t="str">
        <f t="shared" si="17"/>
        <v/>
      </c>
      <c r="O51" s="61" t="str">
        <f t="shared" si="18"/>
        <v/>
      </c>
    </row>
    <row r="52" spans="1:15" x14ac:dyDescent="0.4">
      <c r="A52" s="32">
        <v>44</v>
      </c>
      <c r="B52" s="33"/>
      <c r="C52" s="34"/>
      <c r="D52" s="35"/>
      <c r="E52" s="36"/>
      <c r="F52" s="37"/>
      <c r="G52" s="38" t="str">
        <f t="shared" si="20"/>
        <v/>
      </c>
      <c r="H52" s="38" t="str">
        <f t="shared" si="21"/>
        <v/>
      </c>
      <c r="I52" s="38" t="str">
        <f t="shared" si="22"/>
        <v/>
      </c>
      <c r="J52" s="59" t="str">
        <f t="shared" si="13"/>
        <v/>
      </c>
      <c r="K52" s="60" t="str">
        <f t="shared" si="14"/>
        <v/>
      </c>
      <c r="L52" s="61" t="str">
        <f t="shared" si="15"/>
        <v/>
      </c>
      <c r="M52" s="59" t="str">
        <f t="shared" si="16"/>
        <v/>
      </c>
      <c r="N52" s="60" t="str">
        <f t="shared" si="17"/>
        <v/>
      </c>
      <c r="O52" s="61" t="str">
        <f t="shared" si="18"/>
        <v/>
      </c>
    </row>
    <row r="53" spans="1:15" x14ac:dyDescent="0.4">
      <c r="A53" s="32">
        <v>45</v>
      </c>
      <c r="B53" s="33"/>
      <c r="C53" s="34"/>
      <c r="D53" s="35"/>
      <c r="E53" s="36"/>
      <c r="F53" s="37"/>
      <c r="G53" s="38" t="str">
        <f t="shared" si="20"/>
        <v/>
      </c>
      <c r="H53" s="38" t="str">
        <f t="shared" si="21"/>
        <v/>
      </c>
      <c r="I53" s="38" t="str">
        <f t="shared" si="22"/>
        <v/>
      </c>
      <c r="J53" s="59" t="str">
        <f t="shared" si="13"/>
        <v/>
      </c>
      <c r="K53" s="60" t="str">
        <f t="shared" si="14"/>
        <v/>
      </c>
      <c r="L53" s="61" t="str">
        <f t="shared" si="15"/>
        <v/>
      </c>
      <c r="M53" s="59" t="str">
        <f t="shared" si="16"/>
        <v/>
      </c>
      <c r="N53" s="60" t="str">
        <f t="shared" si="17"/>
        <v/>
      </c>
      <c r="O53" s="61" t="str">
        <f t="shared" si="18"/>
        <v/>
      </c>
    </row>
    <row r="54" spans="1:15" x14ac:dyDescent="0.4">
      <c r="A54" s="32">
        <v>46</v>
      </c>
      <c r="B54" s="33"/>
      <c r="C54" s="34"/>
      <c r="D54" s="35"/>
      <c r="E54" s="36"/>
      <c r="F54" s="37"/>
      <c r="G54" s="38" t="str">
        <f t="shared" si="20"/>
        <v/>
      </c>
      <c r="H54" s="38" t="str">
        <f t="shared" si="21"/>
        <v/>
      </c>
      <c r="I54" s="38" t="str">
        <f t="shared" si="22"/>
        <v/>
      </c>
      <c r="J54" s="59" t="str">
        <f t="shared" si="13"/>
        <v/>
      </c>
      <c r="K54" s="60" t="str">
        <f t="shared" si="14"/>
        <v/>
      </c>
      <c r="L54" s="61" t="str">
        <f t="shared" si="15"/>
        <v/>
      </c>
      <c r="M54" s="59" t="str">
        <f t="shared" si="16"/>
        <v/>
      </c>
      <c r="N54" s="60" t="str">
        <f t="shared" si="17"/>
        <v/>
      </c>
      <c r="O54" s="61" t="str">
        <f t="shared" si="18"/>
        <v/>
      </c>
    </row>
    <row r="55" spans="1:15" x14ac:dyDescent="0.4">
      <c r="A55" s="32">
        <v>47</v>
      </c>
      <c r="B55" s="33"/>
      <c r="C55" s="34"/>
      <c r="D55" s="35"/>
      <c r="E55" s="36"/>
      <c r="F55" s="37"/>
      <c r="G55" s="38" t="str">
        <f t="shared" si="20"/>
        <v/>
      </c>
      <c r="H55" s="38" t="str">
        <f t="shared" si="21"/>
        <v/>
      </c>
      <c r="I55" s="38" t="str">
        <f t="shared" si="22"/>
        <v/>
      </c>
      <c r="J55" s="59" t="str">
        <f t="shared" si="13"/>
        <v/>
      </c>
      <c r="K55" s="60" t="str">
        <f t="shared" si="14"/>
        <v/>
      </c>
      <c r="L55" s="61" t="str">
        <f t="shared" si="15"/>
        <v/>
      </c>
      <c r="M55" s="59" t="str">
        <f t="shared" si="16"/>
        <v/>
      </c>
      <c r="N55" s="60" t="str">
        <f t="shared" si="17"/>
        <v/>
      </c>
      <c r="O55" s="61" t="str">
        <f t="shared" si="18"/>
        <v/>
      </c>
    </row>
    <row r="56" spans="1:15" x14ac:dyDescent="0.4">
      <c r="A56" s="32">
        <v>48</v>
      </c>
      <c r="B56" s="33"/>
      <c r="C56" s="34"/>
      <c r="D56" s="35"/>
      <c r="E56" s="36"/>
      <c r="F56" s="37"/>
      <c r="G56" s="38" t="str">
        <f t="shared" si="20"/>
        <v/>
      </c>
      <c r="H56" s="38" t="str">
        <f t="shared" si="21"/>
        <v/>
      </c>
      <c r="I56" s="38" t="str">
        <f t="shared" si="22"/>
        <v/>
      </c>
      <c r="J56" s="59" t="str">
        <f t="shared" si="13"/>
        <v/>
      </c>
      <c r="K56" s="60" t="str">
        <f t="shared" si="14"/>
        <v/>
      </c>
      <c r="L56" s="61" t="str">
        <f t="shared" si="15"/>
        <v/>
      </c>
      <c r="M56" s="59" t="str">
        <f t="shared" si="16"/>
        <v/>
      </c>
      <c r="N56" s="60" t="str">
        <f t="shared" si="17"/>
        <v/>
      </c>
      <c r="O56" s="61" t="str">
        <f t="shared" si="18"/>
        <v/>
      </c>
    </row>
    <row r="57" spans="1:15" x14ac:dyDescent="0.4">
      <c r="A57" s="32">
        <v>49</v>
      </c>
      <c r="B57" s="33"/>
      <c r="C57" s="34"/>
      <c r="D57" s="35"/>
      <c r="E57" s="36"/>
      <c r="F57" s="37"/>
      <c r="G57" s="38" t="str">
        <f t="shared" si="20"/>
        <v/>
      </c>
      <c r="H57" s="38" t="str">
        <f t="shared" si="21"/>
        <v/>
      </c>
      <c r="I57" s="38" t="str">
        <f t="shared" si="22"/>
        <v/>
      </c>
      <c r="J57" s="59" t="str">
        <f t="shared" si="13"/>
        <v/>
      </c>
      <c r="K57" s="60" t="str">
        <f t="shared" si="14"/>
        <v/>
      </c>
      <c r="L57" s="61" t="str">
        <f t="shared" si="15"/>
        <v/>
      </c>
      <c r="M57" s="59" t="str">
        <f t="shared" si="16"/>
        <v/>
      </c>
      <c r="N57" s="60" t="str">
        <f t="shared" si="17"/>
        <v/>
      </c>
      <c r="O57" s="61" t="str">
        <f t="shared" si="18"/>
        <v/>
      </c>
    </row>
    <row r="58" spans="1:15" x14ac:dyDescent="0.4">
      <c r="A58" s="32">
        <v>50</v>
      </c>
      <c r="B58" s="42"/>
      <c r="C58" s="43"/>
      <c r="D58" s="44"/>
      <c r="E58" s="45"/>
      <c r="F58" s="46"/>
      <c r="G58" s="38" t="str">
        <f t="shared" si="20"/>
        <v/>
      </c>
      <c r="H58" s="38" t="str">
        <f t="shared" si="21"/>
        <v/>
      </c>
      <c r="I58" s="38" t="str">
        <f t="shared" si="22"/>
        <v/>
      </c>
      <c r="J58" s="59" t="str">
        <f t="shared" si="13"/>
        <v/>
      </c>
      <c r="K58" s="60" t="str">
        <f t="shared" si="14"/>
        <v/>
      </c>
      <c r="L58" s="61" t="str">
        <f t="shared" si="15"/>
        <v/>
      </c>
      <c r="M58" s="59" t="str">
        <f t="shared" si="16"/>
        <v/>
      </c>
      <c r="N58" s="60" t="str">
        <f t="shared" si="17"/>
        <v/>
      </c>
      <c r="O58" s="61" t="str">
        <f t="shared" si="18"/>
        <v/>
      </c>
    </row>
    <row r="59" spans="1:15" x14ac:dyDescent="0.4">
      <c r="A59" s="32"/>
      <c r="B59" s="81" t="s">
        <v>17</v>
      </c>
      <c r="C59" s="82"/>
      <c r="D59" s="47">
        <f>COUNTIF(D9:D58,1.27)</f>
        <v>15</v>
      </c>
      <c r="E59" s="47">
        <f>COUNTIF(E9:E58,1.5)</f>
        <v>13</v>
      </c>
      <c r="F59" s="48">
        <f>COUNTIF(F9:F58,2)</f>
        <v>12</v>
      </c>
      <c r="G59" s="49">
        <f t="shared" ref="G59:I59" si="23">M59+G8</f>
        <v>150468.82754980648</v>
      </c>
      <c r="H59" s="50">
        <f t="shared" si="23"/>
        <v>152933.25667522737</v>
      </c>
      <c r="I59" s="62">
        <f t="shared" si="23"/>
        <v>157704.56226850735</v>
      </c>
      <c r="J59" s="63" t="s">
        <v>18</v>
      </c>
      <c r="K59" s="64">
        <f>B58-B9</f>
        <v>-44061</v>
      </c>
      <c r="L59" s="65" t="s">
        <v>19</v>
      </c>
      <c r="M59" s="66">
        <f t="shared" ref="M59:O59" si="24">SUM(M9:M58)</f>
        <v>50468.827549806476</v>
      </c>
      <c r="N59" s="67">
        <f t="shared" si="24"/>
        <v>52933.256675227385</v>
      </c>
      <c r="O59" s="68">
        <f t="shared" si="24"/>
        <v>57704.562268507354</v>
      </c>
    </row>
    <row r="60" spans="1:15" x14ac:dyDescent="0.4">
      <c r="A60" s="32"/>
      <c r="B60" s="83" t="s">
        <v>20</v>
      </c>
      <c r="C60" s="84"/>
      <c r="D60" s="47">
        <f t="shared" ref="D60:F60" si="25">COUNTIF(D9:D58,-1)</f>
        <v>5</v>
      </c>
      <c r="E60" s="47">
        <f t="shared" si="25"/>
        <v>6</v>
      </c>
      <c r="F60" s="48">
        <f t="shared" si="25"/>
        <v>8</v>
      </c>
      <c r="G60" s="79" t="s">
        <v>21</v>
      </c>
      <c r="H60" s="80"/>
      <c r="I60" s="85"/>
      <c r="J60" s="79" t="s">
        <v>22</v>
      </c>
      <c r="K60" s="80"/>
      <c r="L60" s="85"/>
      <c r="M60" s="32"/>
      <c r="N60" s="41"/>
      <c r="O60" s="69"/>
    </row>
    <row r="61" spans="1:15" x14ac:dyDescent="0.4">
      <c r="A61" s="32"/>
      <c r="B61" s="83" t="s">
        <v>23</v>
      </c>
      <c r="C61" s="84"/>
      <c r="D61" s="47">
        <f t="shared" ref="D61:F61" si="26">COUNTIF(D9:D58,0)</f>
        <v>0</v>
      </c>
      <c r="E61" s="47">
        <f t="shared" si="26"/>
        <v>0</v>
      </c>
      <c r="F61" s="47">
        <f t="shared" si="26"/>
        <v>0</v>
      </c>
      <c r="G61" s="51">
        <f>G59/G8</f>
        <v>1.5046882754980648</v>
      </c>
      <c r="H61" s="52">
        <f t="shared" ref="H61:I61" si="27">H59/H8</f>
        <v>1.5293325667522737</v>
      </c>
      <c r="I61" s="70">
        <f t="shared" si="27"/>
        <v>1.5770456226850735</v>
      </c>
      <c r="J61" s="71">
        <f>(G61-100%)*30/K59</f>
        <v>-3.4362924729220725E-4</v>
      </c>
      <c r="K61" s="71">
        <f>(H61-100%)*30/K59</f>
        <v>-3.6040891043254147E-4</v>
      </c>
      <c r="L61" s="72">
        <f>(I61-100%)*30/K59</f>
        <v>-3.9289550124945431E-4</v>
      </c>
      <c r="M61" s="73"/>
      <c r="N61" s="74"/>
      <c r="O61" s="75"/>
    </row>
    <row r="62" spans="1:15" x14ac:dyDescent="0.4">
      <c r="A62" s="41"/>
      <c r="B62" s="79" t="s">
        <v>24</v>
      </c>
      <c r="C62" s="80"/>
      <c r="D62" s="53">
        <f t="shared" ref="D62:F62" si="28">D59/(D59+D60+D61)</f>
        <v>0.75</v>
      </c>
      <c r="E62" s="54">
        <f t="shared" si="28"/>
        <v>0.68421052631578949</v>
      </c>
      <c r="F62" s="55">
        <f t="shared" si="28"/>
        <v>0.6</v>
      </c>
    </row>
    <row r="64" spans="1:15" x14ac:dyDescent="0.4">
      <c r="D64" s="56"/>
      <c r="E64" s="56"/>
      <c r="F64" s="56"/>
    </row>
  </sheetData>
  <mergeCells count="11">
    <mergeCell ref="G6:I6"/>
    <mergeCell ref="J6:L6"/>
    <mergeCell ref="M6:O6"/>
    <mergeCell ref="J8:L8"/>
    <mergeCell ref="M8:O8"/>
    <mergeCell ref="B62:C62"/>
    <mergeCell ref="B59:C59"/>
    <mergeCell ref="B60:C60"/>
    <mergeCell ref="G60:I60"/>
    <mergeCell ref="J60:L60"/>
    <mergeCell ref="B61:C61"/>
  </mergeCells>
  <phoneticPr fontId="15"/>
  <pageMargins left="0.69930555555555596" right="0.69930555555555596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814"/>
  <sheetViews>
    <sheetView topLeftCell="A775" zoomScale="80" zoomScaleNormal="80" workbookViewId="0">
      <selection activeCell="A815" sqref="A815"/>
    </sheetView>
  </sheetViews>
  <sheetFormatPr defaultColWidth="8.125" defaultRowHeight="14.25" x14ac:dyDescent="0.4"/>
  <cols>
    <col min="1" max="1" width="6.625" style="12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>
    <row r="2" spans="1:1" x14ac:dyDescent="0.4">
      <c r="A2" s="12" t="s">
        <v>25</v>
      </c>
    </row>
    <row r="33" spans="1:1" x14ac:dyDescent="0.4">
      <c r="A33" s="12" t="s">
        <v>26</v>
      </c>
    </row>
    <row r="44" spans="1:1" x14ac:dyDescent="0.4">
      <c r="A44" s="76" t="s">
        <v>54</v>
      </c>
    </row>
    <row r="65" spans="1:1" x14ac:dyDescent="0.4">
      <c r="A65" s="12" t="s">
        <v>27</v>
      </c>
    </row>
    <row r="85" spans="1:1" x14ac:dyDescent="0.4">
      <c r="A85" s="76" t="s">
        <v>55</v>
      </c>
    </row>
    <row r="97" spans="1:1" x14ac:dyDescent="0.4">
      <c r="A97" s="12" t="s">
        <v>28</v>
      </c>
    </row>
    <row r="129" spans="1:1" x14ac:dyDescent="0.4">
      <c r="A129" s="76" t="s">
        <v>56</v>
      </c>
    </row>
    <row r="161" spans="1:1" x14ac:dyDescent="0.4">
      <c r="A161" s="12" t="s">
        <v>29</v>
      </c>
    </row>
    <row r="171" spans="1:1" x14ac:dyDescent="0.4">
      <c r="A171" s="76" t="s">
        <v>57</v>
      </c>
    </row>
    <row r="193" spans="1:1" x14ac:dyDescent="0.4">
      <c r="A193" s="12" t="s">
        <v>30</v>
      </c>
    </row>
    <row r="213" spans="1:1" x14ac:dyDescent="0.4">
      <c r="A213" s="76" t="s">
        <v>58</v>
      </c>
    </row>
    <row r="225" spans="1:1" x14ac:dyDescent="0.4">
      <c r="A225" s="12" t="s">
        <v>31</v>
      </c>
    </row>
    <row r="257" spans="1:1" x14ac:dyDescent="0.4">
      <c r="A257" s="76" t="s">
        <v>60</v>
      </c>
    </row>
    <row r="289" spans="1:1" x14ac:dyDescent="0.4">
      <c r="A289" s="12" t="s">
        <v>32</v>
      </c>
    </row>
    <row r="299" spans="1:1" x14ac:dyDescent="0.4">
      <c r="A299" s="76" t="s">
        <v>61</v>
      </c>
    </row>
    <row r="321" spans="1:1" x14ac:dyDescent="0.4">
      <c r="A321" s="76" t="s">
        <v>44</v>
      </c>
    </row>
    <row r="341" spans="1:1" x14ac:dyDescent="0.4">
      <c r="A341" s="76" t="s">
        <v>62</v>
      </c>
    </row>
    <row r="363" spans="1:1" x14ac:dyDescent="0.4">
      <c r="A363" s="76" t="s">
        <v>45</v>
      </c>
    </row>
    <row r="383" spans="1:1" x14ac:dyDescent="0.4">
      <c r="A383" s="76" t="s">
        <v>63</v>
      </c>
    </row>
    <row r="405" spans="1:1" x14ac:dyDescent="0.4">
      <c r="A405" s="76" t="s">
        <v>46</v>
      </c>
    </row>
    <row r="426" spans="1:1" x14ac:dyDescent="0.4">
      <c r="A426" s="76" t="s">
        <v>44</v>
      </c>
    </row>
    <row r="447" spans="1:1" x14ac:dyDescent="0.4">
      <c r="A447" s="76" t="s">
        <v>47</v>
      </c>
    </row>
    <row r="468" spans="1:1" x14ac:dyDescent="0.4">
      <c r="A468" s="76" t="s">
        <v>45</v>
      </c>
    </row>
    <row r="489" spans="1:1" x14ac:dyDescent="0.4">
      <c r="A489" s="76" t="s">
        <v>48</v>
      </c>
    </row>
    <row r="511" spans="1:1" x14ac:dyDescent="0.4">
      <c r="A511" s="76" t="s">
        <v>46</v>
      </c>
    </row>
    <row r="531" spans="1:1" x14ac:dyDescent="0.4">
      <c r="A531" s="76" t="s">
        <v>49</v>
      </c>
    </row>
    <row r="560" spans="1:1" x14ac:dyDescent="0.4">
      <c r="A560" s="76" t="s">
        <v>47</v>
      </c>
    </row>
    <row r="573" spans="1:1" x14ac:dyDescent="0.4">
      <c r="A573" s="76" t="s">
        <v>50</v>
      </c>
    </row>
    <row r="602" spans="1:1" x14ac:dyDescent="0.4">
      <c r="A602" s="76" t="s">
        <v>48</v>
      </c>
    </row>
    <row r="615" spans="1:1" x14ac:dyDescent="0.4">
      <c r="A615" s="76" t="s">
        <v>51</v>
      </c>
    </row>
    <row r="644" spans="1:1" x14ac:dyDescent="0.4">
      <c r="A644" s="76" t="s">
        <v>49</v>
      </c>
    </row>
    <row r="657" spans="1:1" x14ac:dyDescent="0.4">
      <c r="A657" s="76" t="s">
        <v>52</v>
      </c>
    </row>
    <row r="686" spans="1:1" x14ac:dyDescent="0.4">
      <c r="A686" s="76" t="s">
        <v>50</v>
      </c>
    </row>
    <row r="700" spans="1:1" x14ac:dyDescent="0.4">
      <c r="A700" s="76" t="s">
        <v>53</v>
      </c>
    </row>
    <row r="728" spans="1:1" x14ac:dyDescent="0.4">
      <c r="A728" s="76" t="s">
        <v>51</v>
      </c>
    </row>
    <row r="771" spans="1:1" x14ac:dyDescent="0.4">
      <c r="A771" s="76" t="s">
        <v>64</v>
      </c>
    </row>
    <row r="814" spans="1:1" x14ac:dyDescent="0.4">
      <c r="A814" s="76" t="s">
        <v>65</v>
      </c>
    </row>
  </sheetData>
  <phoneticPr fontId="13"/>
  <pageMargins left="0.69930555555555596" right="0.69930555555555596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9"/>
  <sheetViews>
    <sheetView tabSelected="1" zoomScale="145" zoomScaleNormal="145" workbookViewId="0">
      <selection activeCell="A2" sqref="A2:J9"/>
    </sheetView>
  </sheetViews>
  <sheetFormatPr defaultColWidth="8.125" defaultRowHeight="13.5" x14ac:dyDescent="0.4"/>
  <cols>
    <col min="1" max="16384" width="8.125" style="11"/>
  </cols>
  <sheetData>
    <row r="1" spans="1:10" x14ac:dyDescent="0.4">
      <c r="A1" s="11" t="s">
        <v>33</v>
      </c>
    </row>
    <row r="2" spans="1:10" x14ac:dyDescent="0.4">
      <c r="A2" s="89"/>
      <c r="B2" s="90"/>
      <c r="C2" s="90"/>
      <c r="D2" s="90"/>
      <c r="E2" s="90"/>
      <c r="F2" s="90"/>
      <c r="G2" s="90"/>
      <c r="H2" s="90"/>
      <c r="I2" s="90"/>
      <c r="J2" s="90"/>
    </row>
    <row r="3" spans="1:10" x14ac:dyDescent="0.4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x14ac:dyDescent="0.4">
      <c r="A4" s="90"/>
      <c r="B4" s="90"/>
      <c r="C4" s="90"/>
      <c r="D4" s="90"/>
      <c r="E4" s="90"/>
      <c r="F4" s="90"/>
      <c r="G4" s="90"/>
      <c r="H4" s="90"/>
      <c r="I4" s="90"/>
      <c r="J4" s="90"/>
    </row>
    <row r="5" spans="1:10" x14ac:dyDescent="0.4">
      <c r="A5" s="90"/>
      <c r="B5" s="90"/>
      <c r="C5" s="90"/>
      <c r="D5" s="90"/>
      <c r="E5" s="90"/>
      <c r="F5" s="90"/>
      <c r="G5" s="90"/>
      <c r="H5" s="90"/>
      <c r="I5" s="90"/>
      <c r="J5" s="90"/>
    </row>
    <row r="6" spans="1:10" x14ac:dyDescent="0.4">
      <c r="A6" s="90"/>
      <c r="B6" s="90"/>
      <c r="C6" s="90"/>
      <c r="D6" s="90"/>
      <c r="E6" s="90"/>
      <c r="F6" s="90"/>
      <c r="G6" s="90"/>
      <c r="H6" s="90"/>
      <c r="I6" s="90"/>
      <c r="J6" s="90"/>
    </row>
    <row r="7" spans="1:10" x14ac:dyDescent="0.4">
      <c r="A7" s="90"/>
      <c r="B7" s="90"/>
      <c r="C7" s="90"/>
      <c r="D7" s="90"/>
      <c r="E7" s="90"/>
      <c r="F7" s="90"/>
      <c r="G7" s="90"/>
      <c r="H7" s="90"/>
      <c r="I7" s="90"/>
      <c r="J7" s="90"/>
    </row>
    <row r="8" spans="1:10" x14ac:dyDescent="0.4">
      <c r="A8" s="90"/>
      <c r="B8" s="90"/>
      <c r="C8" s="90"/>
      <c r="D8" s="90"/>
      <c r="E8" s="90"/>
      <c r="F8" s="90"/>
      <c r="G8" s="90"/>
      <c r="H8" s="90"/>
      <c r="I8" s="90"/>
      <c r="J8" s="90"/>
    </row>
    <row r="9" spans="1:10" x14ac:dyDescent="0.4">
      <c r="A9" s="90"/>
      <c r="B9" s="90"/>
      <c r="C9" s="90"/>
      <c r="D9" s="90"/>
      <c r="E9" s="90"/>
      <c r="F9" s="90"/>
      <c r="G9" s="90"/>
      <c r="H9" s="90"/>
      <c r="I9" s="90"/>
      <c r="J9" s="90"/>
    </row>
    <row r="11" spans="1:10" x14ac:dyDescent="0.4">
      <c r="A11" s="11" t="s">
        <v>34</v>
      </c>
    </row>
    <row r="12" spans="1:10" x14ac:dyDescent="0.4">
      <c r="A12" s="91"/>
      <c r="B12" s="92"/>
      <c r="C12" s="92"/>
      <c r="D12" s="92"/>
      <c r="E12" s="92"/>
      <c r="F12" s="92"/>
      <c r="G12" s="92"/>
      <c r="H12" s="92"/>
      <c r="I12" s="92"/>
      <c r="J12" s="92"/>
    </row>
    <row r="13" spans="1:10" x14ac:dyDescent="0.4">
      <c r="A13" s="92"/>
      <c r="B13" s="92"/>
      <c r="C13" s="92"/>
      <c r="D13" s="92"/>
      <c r="E13" s="92"/>
      <c r="F13" s="92"/>
      <c r="G13" s="92"/>
      <c r="H13" s="92"/>
      <c r="I13" s="92"/>
      <c r="J13" s="92"/>
    </row>
    <row r="14" spans="1:10" x14ac:dyDescent="0.4">
      <c r="A14" s="92"/>
      <c r="B14" s="92"/>
      <c r="C14" s="92"/>
      <c r="D14" s="92"/>
      <c r="E14" s="92"/>
      <c r="F14" s="92"/>
      <c r="G14" s="92"/>
      <c r="H14" s="92"/>
      <c r="I14" s="92"/>
      <c r="J14" s="92"/>
    </row>
    <row r="15" spans="1:10" x14ac:dyDescent="0.4">
      <c r="A15" s="92"/>
      <c r="B15" s="92"/>
      <c r="C15" s="92"/>
      <c r="D15" s="92"/>
      <c r="E15" s="92"/>
      <c r="F15" s="92"/>
      <c r="G15" s="92"/>
      <c r="H15" s="92"/>
      <c r="I15" s="92"/>
      <c r="J15" s="92"/>
    </row>
    <row r="16" spans="1:10" x14ac:dyDescent="0.4">
      <c r="A16" s="92"/>
      <c r="B16" s="92"/>
      <c r="C16" s="92"/>
      <c r="D16" s="92"/>
      <c r="E16" s="92"/>
      <c r="F16" s="92"/>
      <c r="G16" s="92"/>
      <c r="H16" s="92"/>
      <c r="I16" s="92"/>
      <c r="J16" s="92"/>
    </row>
    <row r="17" spans="1:10" x14ac:dyDescent="0.4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8" spans="1:10" x14ac:dyDescent="0.4">
      <c r="A18" s="92"/>
      <c r="B18" s="92"/>
      <c r="C18" s="92"/>
      <c r="D18" s="92"/>
      <c r="E18" s="92"/>
      <c r="F18" s="92"/>
      <c r="G18" s="92"/>
      <c r="H18" s="92"/>
      <c r="I18" s="92"/>
      <c r="J18" s="92"/>
    </row>
    <row r="19" spans="1:10" x14ac:dyDescent="0.4">
      <c r="A19" s="92"/>
      <c r="B19" s="92"/>
      <c r="C19" s="92"/>
      <c r="D19" s="92"/>
      <c r="E19" s="92"/>
      <c r="F19" s="92"/>
      <c r="G19" s="92"/>
      <c r="H19" s="92"/>
      <c r="I19" s="92"/>
      <c r="J19" s="92"/>
    </row>
    <row r="21" spans="1:10" x14ac:dyDescent="0.4">
      <c r="A21" s="11" t="s">
        <v>35</v>
      </c>
    </row>
    <row r="22" spans="1:10" x14ac:dyDescent="0.4">
      <c r="A22" s="91"/>
      <c r="B22" s="93"/>
      <c r="C22" s="93"/>
      <c r="D22" s="93"/>
      <c r="E22" s="93"/>
      <c r="F22" s="93"/>
      <c r="G22" s="93"/>
      <c r="H22" s="93"/>
      <c r="I22" s="93"/>
      <c r="J22" s="93"/>
    </row>
    <row r="23" spans="1:10" x14ac:dyDescent="0.4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 x14ac:dyDescent="0.4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 x14ac:dyDescent="0.4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 x14ac:dyDescent="0.4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 x14ac:dyDescent="0.4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 x14ac:dyDescent="0.4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 x14ac:dyDescent="0.4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15"/>
  <pageMargins left="0.75" right="0.75" top="1" bottom="1" header="0.51041666666666696" footer="0.51041666666666696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2"/>
  <sheetViews>
    <sheetView zoomScale="80" zoomScaleNormal="80" workbookViewId="0">
      <selection activeCell="F4" sqref="F4"/>
    </sheetView>
  </sheetViews>
  <sheetFormatPr defaultColWidth="9"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1" t="s">
        <v>36</v>
      </c>
      <c r="B1" s="2"/>
      <c r="C1" s="3"/>
      <c r="D1" s="4"/>
      <c r="E1" s="3"/>
      <c r="F1" s="4"/>
      <c r="G1" s="3"/>
      <c r="H1" s="4"/>
    </row>
    <row r="2" spans="1:8" x14ac:dyDescent="0.4">
      <c r="A2" s="5"/>
      <c r="B2" s="3"/>
      <c r="C2" s="3"/>
      <c r="D2" s="4"/>
      <c r="E2" s="3"/>
      <c r="F2" s="4"/>
      <c r="G2" s="3"/>
      <c r="H2" s="4"/>
    </row>
    <row r="3" spans="1:8" x14ac:dyDescent="0.4">
      <c r="A3" s="6" t="s">
        <v>37</v>
      </c>
      <c r="B3" s="6" t="s">
        <v>0</v>
      </c>
      <c r="C3" s="6" t="s">
        <v>38</v>
      </c>
      <c r="D3" s="7" t="s">
        <v>39</v>
      </c>
      <c r="E3" s="6" t="s">
        <v>40</v>
      </c>
      <c r="F3" s="7" t="s">
        <v>39</v>
      </c>
      <c r="G3" s="6" t="s">
        <v>41</v>
      </c>
      <c r="H3" s="7" t="s">
        <v>39</v>
      </c>
    </row>
    <row r="4" spans="1:8" x14ac:dyDescent="0.4">
      <c r="A4" s="8" t="s">
        <v>42</v>
      </c>
      <c r="B4" s="8" t="s">
        <v>43</v>
      </c>
      <c r="C4" s="8"/>
      <c r="D4" s="9"/>
      <c r="E4" s="8"/>
      <c r="F4" s="9"/>
      <c r="G4" s="8"/>
      <c r="H4" s="9"/>
    </row>
    <row r="5" spans="1:8" x14ac:dyDescent="0.4">
      <c r="A5" s="8" t="s">
        <v>42</v>
      </c>
      <c r="B5" s="8"/>
      <c r="C5" s="8"/>
      <c r="D5" s="9"/>
      <c r="E5" s="8"/>
      <c r="F5" s="10"/>
      <c r="G5" s="8"/>
      <c r="H5" s="10"/>
    </row>
    <row r="6" spans="1:8" x14ac:dyDescent="0.4">
      <c r="A6" s="8" t="s">
        <v>42</v>
      </c>
      <c r="B6" s="8"/>
      <c r="C6" s="8"/>
      <c r="D6" s="10"/>
      <c r="E6" s="8"/>
      <c r="F6" s="10"/>
      <c r="G6" s="8"/>
      <c r="H6" s="10"/>
    </row>
    <row r="7" spans="1:8" x14ac:dyDescent="0.4">
      <c r="A7" s="8" t="s">
        <v>42</v>
      </c>
      <c r="B7" s="8"/>
      <c r="C7" s="8"/>
      <c r="D7" s="10"/>
      <c r="E7" s="8"/>
      <c r="F7" s="10"/>
      <c r="G7" s="8"/>
      <c r="H7" s="10"/>
    </row>
    <row r="8" spans="1:8" x14ac:dyDescent="0.4">
      <c r="A8" s="8" t="s">
        <v>42</v>
      </c>
      <c r="B8" s="8"/>
      <c r="C8" s="8"/>
      <c r="D8" s="10"/>
      <c r="E8" s="8"/>
      <c r="F8" s="10"/>
      <c r="G8" s="8"/>
      <c r="H8" s="10"/>
    </row>
    <row r="9" spans="1:8" x14ac:dyDescent="0.4">
      <c r="A9" s="8" t="s">
        <v>42</v>
      </c>
      <c r="B9" s="8"/>
      <c r="C9" s="8"/>
      <c r="D9" s="10"/>
      <c r="E9" s="8"/>
      <c r="F9" s="10"/>
      <c r="G9" s="8"/>
      <c r="H9" s="10"/>
    </row>
    <row r="10" spans="1:8" x14ac:dyDescent="0.4">
      <c r="A10" s="8" t="s">
        <v>42</v>
      </c>
      <c r="B10" s="8"/>
      <c r="C10" s="8"/>
      <c r="D10" s="10"/>
      <c r="E10" s="8"/>
      <c r="F10" s="10"/>
      <c r="G10" s="8"/>
      <c r="H10" s="10"/>
    </row>
    <row r="11" spans="1:8" x14ac:dyDescent="0.4">
      <c r="A11" s="8" t="s">
        <v>42</v>
      </c>
      <c r="B11" s="8"/>
      <c r="C11" s="8"/>
      <c r="D11" s="10"/>
      <c r="E11" s="8"/>
      <c r="F11" s="10"/>
      <c r="G11" s="8"/>
      <c r="H11" s="10"/>
    </row>
    <row r="12" spans="1:8" x14ac:dyDescent="0.4">
      <c r="A12" s="5"/>
      <c r="B12" s="3"/>
      <c r="C12" s="3"/>
      <c r="D12" s="4"/>
      <c r="E12" s="3"/>
      <c r="F12" s="4"/>
      <c r="G12" s="3"/>
      <c r="H12" s="4"/>
    </row>
  </sheetData>
  <phoneticPr fontId="15"/>
  <pageMargins left="0.69930555555555596" right="0.69930555555555596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2020-09-18T03:10:00Z</dcterms:created>
  <dcterms:modified xsi:type="dcterms:W3CDTF">2021-06-17T14:34:38Z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1041-10.8.0.5771</vt:lpwstr>
  </property>
</Properties>
</file>