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CMA,CMF\トレード管理シート\トレード管理シート\"/>
    </mc:Choice>
  </mc:AlternateContent>
  <xr:revisionPtr revIDLastSave="0" documentId="13_ncr:1_{A8FB2671-2CB9-4FE6-BC14-525977C19B1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検証シート" sheetId="1" r:id="rId1"/>
    <sheet name="画像" sheetId="6" r:id="rId2"/>
    <sheet name="気づき1~20" sheetId="5" r:id="rId3"/>
    <sheet name="気づき21~40" sheetId="7" r:id="rId4"/>
    <sheet name="検証終了通貨" sheetId="2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<sst xmlns="http://schemas.openxmlformats.org/spreadsheetml/2006/main" count="105" uniqueCount="55">
  <si>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</si>
  <si>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</si>
  <si>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</si>
  <si>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</si>
  <si>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</si>
  <si>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</si>
  <si>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</si>
  <si>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</si>
  <si>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</si>
  <si>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</si>
  <si>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</si>
  <si>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</si>
  <si>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</si>
  <si>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</si>
  <si>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</si>
  <si>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</si>
  <si>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</si>
  <si>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</si>
  <si>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</si>
  <si>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</si>
  <si>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</si>
  <si>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</si>
  <si>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</si>
  <si>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</si>
  <si>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</si>
  <si>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</si>
  <si>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</si>
  <si>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</si>
  <si>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</si>
  <si>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</si>
  <si>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</si>
  <si>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</si>
  <si>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</si>
  <si>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</si>
  <si>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</si>
  <si>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USDJPY</t>
    <phoneticPr fontId="1"/>
  </si>
  <si>
    <t>1H足</t>
    <rPh sb="2" eb="3">
      <t>アシ</t>
    </rPh>
    <phoneticPr fontId="1"/>
  </si>
  <si>
    <t>2本のMAの幅が大きい時にエントリーすると負ける。</t>
    <rPh sb="1" eb="2">
      <t>ホン</t>
    </rPh>
    <rPh sb="6" eb="7">
      <t>ハバ</t>
    </rPh>
    <rPh sb="8" eb="9">
      <t>オオ</t>
    </rPh>
    <rPh sb="11" eb="12">
      <t>トキ</t>
    </rPh>
    <rPh sb="21" eb="22">
      <t>マ</t>
    </rPh>
    <phoneticPr fontId="1"/>
  </si>
  <si>
    <t>MAの幅が大きい時、または傾きの無くなりかけている時にエントリーすると反発する</t>
    <rPh sb="3" eb="4">
      <t>ハバ</t>
    </rPh>
    <rPh sb="5" eb="6">
      <t>オオ</t>
    </rPh>
    <rPh sb="8" eb="9">
      <t>トキ</t>
    </rPh>
    <rPh sb="13" eb="14">
      <t>カタム</t>
    </rPh>
    <rPh sb="16" eb="17">
      <t>ナ</t>
    </rPh>
    <rPh sb="25" eb="26">
      <t>トキ</t>
    </rPh>
    <rPh sb="35" eb="37">
      <t>ハンパツ</t>
    </rPh>
    <phoneticPr fontId="1"/>
  </si>
  <si>
    <t>USD/JPY</t>
    <phoneticPr fontId="1"/>
  </si>
  <si>
    <t>1H</t>
    <phoneticPr fontId="1"/>
  </si>
  <si>
    <t>✖</t>
    <phoneticPr fontId="1"/>
  </si>
  <si>
    <t>〇</t>
    <phoneticPr fontId="1"/>
  </si>
  <si>
    <t>20戦14勝6敗　　ピンバーの良い形がなかなか出てこないが、焦ると負けるようなピンバーを選んでしまっている。
質問＝下髭の長いピンバーである事と、MAの上に実態がある事（売りは逆）の両方が揃って初めて買いのピンバーとして認定する事になるのでしょうか？MAの上にあっても売りのピンバーの形をしているものは要件を満たしていないとして、避けるべきなのでしょうか？</t>
    <rPh sb="2" eb="3">
      <t>セン</t>
    </rPh>
    <rPh sb="5" eb="6">
      <t>ショウ</t>
    </rPh>
    <rPh sb="7" eb="8">
      <t>ハイ</t>
    </rPh>
    <rPh sb="15" eb="16">
      <t>ヨ</t>
    </rPh>
    <rPh sb="17" eb="18">
      <t>カタチ</t>
    </rPh>
    <rPh sb="23" eb="24">
      <t>デ</t>
    </rPh>
    <rPh sb="30" eb="31">
      <t>アセ</t>
    </rPh>
    <rPh sb="33" eb="34">
      <t>マ</t>
    </rPh>
    <rPh sb="44" eb="45">
      <t>エラ</t>
    </rPh>
    <rPh sb="56" eb="58">
      <t>シツモン</t>
    </rPh>
    <rPh sb="59" eb="61">
      <t>シタヒゲ</t>
    </rPh>
    <rPh sb="62" eb="63">
      <t>ナガ</t>
    </rPh>
    <rPh sb="71" eb="72">
      <t>コト</t>
    </rPh>
    <rPh sb="77" eb="78">
      <t>ウエ</t>
    </rPh>
    <rPh sb="79" eb="81">
      <t>ジッタイ</t>
    </rPh>
    <rPh sb="84" eb="85">
      <t>コト</t>
    </rPh>
    <rPh sb="86" eb="87">
      <t>ウ</t>
    </rPh>
    <rPh sb="89" eb="90">
      <t>ギャク</t>
    </rPh>
    <rPh sb="92" eb="94">
      <t>リョウホウ</t>
    </rPh>
    <rPh sb="95" eb="96">
      <t>ソロ</t>
    </rPh>
    <rPh sb="98" eb="99">
      <t>ハジ</t>
    </rPh>
    <rPh sb="101" eb="102">
      <t>カ</t>
    </rPh>
    <rPh sb="111" eb="113">
      <t>ニンテイ</t>
    </rPh>
    <rPh sb="115" eb="116">
      <t>コト</t>
    </rPh>
    <rPh sb="129" eb="130">
      <t>ウエ</t>
    </rPh>
    <rPh sb="135" eb="136">
      <t>ウ</t>
    </rPh>
    <rPh sb="143" eb="144">
      <t>カタチ</t>
    </rPh>
    <rPh sb="152" eb="154">
      <t>ヨウケン</t>
    </rPh>
    <rPh sb="155" eb="156">
      <t>ミ</t>
    </rPh>
    <rPh sb="166" eb="167">
      <t>サ</t>
    </rPh>
    <phoneticPr fontId="1"/>
  </si>
  <si>
    <t>理想的なピンバーの形をなかなか見つけられなかった。１H足なので比較的本数は多いかと思うが、実際の時には時間を待つことが難しくなりそうな気がする。待っている間にどんどん時間が過ぎて、やがて焦って変な事をしてしまいそうなので、注意が必要だと感じました。</t>
    <rPh sb="0" eb="3">
      <t>リソウテキ</t>
    </rPh>
    <rPh sb="9" eb="10">
      <t>カタチ</t>
    </rPh>
    <rPh sb="15" eb="16">
      <t>ミ</t>
    </rPh>
    <rPh sb="27" eb="28">
      <t>アシ</t>
    </rPh>
    <rPh sb="31" eb="34">
      <t>ヒカクテキ</t>
    </rPh>
    <rPh sb="34" eb="36">
      <t>ホンスウ</t>
    </rPh>
    <rPh sb="37" eb="38">
      <t>オオ</t>
    </rPh>
    <rPh sb="41" eb="42">
      <t>オモ</t>
    </rPh>
    <rPh sb="45" eb="47">
      <t>ジッサイ</t>
    </rPh>
    <rPh sb="48" eb="49">
      <t>トキ</t>
    </rPh>
    <rPh sb="51" eb="53">
      <t>ジカン</t>
    </rPh>
    <rPh sb="54" eb="55">
      <t>マ</t>
    </rPh>
    <rPh sb="59" eb="60">
      <t>ムツカ</t>
    </rPh>
    <rPh sb="67" eb="68">
      <t>キ</t>
    </rPh>
    <rPh sb="72" eb="73">
      <t>マ</t>
    </rPh>
    <rPh sb="77" eb="78">
      <t>アイダ</t>
    </rPh>
    <rPh sb="83" eb="85">
      <t>ジカン</t>
    </rPh>
    <rPh sb="86" eb="87">
      <t>ス</t>
    </rPh>
    <rPh sb="93" eb="94">
      <t>アセ</t>
    </rPh>
    <rPh sb="96" eb="97">
      <t>ヘン</t>
    </rPh>
    <rPh sb="98" eb="99">
      <t>コト</t>
    </rPh>
    <rPh sb="111" eb="113">
      <t>チュウイ</t>
    </rPh>
    <rPh sb="114" eb="116">
      <t>ヒツヨウ</t>
    </rPh>
    <rPh sb="118" eb="119">
      <t>カン</t>
    </rPh>
    <phoneticPr fontId="1"/>
  </si>
  <si>
    <t>全体的な相場の流れをよく見て、ピンバーを選択する。</t>
    <rPh sb="0" eb="3">
      <t>ゼンタイテキ</t>
    </rPh>
    <rPh sb="4" eb="6">
      <t>ソウバ</t>
    </rPh>
    <rPh sb="7" eb="8">
      <t>ナガ</t>
    </rPh>
    <rPh sb="12" eb="13">
      <t>ミ</t>
    </rPh>
    <rPh sb="20" eb="22">
      <t>センタク</t>
    </rPh>
    <phoneticPr fontId="1"/>
  </si>
  <si>
    <t>USD/JPY</t>
    <phoneticPr fontId="5"/>
  </si>
  <si>
    <t>1回目</t>
    <rPh sb="1" eb="3">
      <t>カイメ</t>
    </rPh>
    <phoneticPr fontId="1"/>
  </si>
  <si>
    <t>2回目</t>
    <rPh sb="1" eb="3">
      <t>カイメ</t>
    </rPh>
    <phoneticPr fontId="1"/>
  </si>
  <si>
    <t>1本の足の中でエントリーとロスカットが行われた。エントリー前にロスカットされたならキャンセルとなる。</t>
    <rPh sb="1" eb="2">
      <t>ポン</t>
    </rPh>
    <rPh sb="3" eb="4">
      <t>アシ</t>
    </rPh>
    <rPh sb="5" eb="6">
      <t>ナカ</t>
    </rPh>
    <rPh sb="19" eb="20">
      <t>オコナ</t>
    </rPh>
    <rPh sb="29" eb="30">
      <t>マエ</t>
    </rPh>
    <phoneticPr fontId="1"/>
  </si>
  <si>
    <t>充分に足の長いＰＢだと思ったが、ＭＡの傾きが小さかったか・・</t>
    <rPh sb="0" eb="2">
      <t>ジュウブン</t>
    </rPh>
    <rPh sb="3" eb="4">
      <t>アシ</t>
    </rPh>
    <rPh sb="5" eb="6">
      <t>ナガ</t>
    </rPh>
    <rPh sb="11" eb="12">
      <t>オモ</t>
    </rPh>
    <rPh sb="19" eb="20">
      <t>カタム</t>
    </rPh>
    <rPh sb="22" eb="23">
      <t>チイ</t>
    </rPh>
    <phoneticPr fontId="1"/>
  </si>
  <si>
    <t>トレンドの起きる前のＰＢは勝つ事が多そう。しかし、トレンド半ばで発生したＰＢは逆行する可能性が高そうだと思った。</t>
    <rPh sb="5" eb="6">
      <t>オ</t>
    </rPh>
    <rPh sb="8" eb="9">
      <t>マエ</t>
    </rPh>
    <rPh sb="13" eb="14">
      <t>カ</t>
    </rPh>
    <rPh sb="15" eb="16">
      <t>コト</t>
    </rPh>
    <rPh sb="17" eb="18">
      <t>オオ</t>
    </rPh>
    <rPh sb="29" eb="30">
      <t>ナカ</t>
    </rPh>
    <rPh sb="32" eb="34">
      <t>ハッセイ</t>
    </rPh>
    <rPh sb="39" eb="41">
      <t>ギャッコウ</t>
    </rPh>
    <rPh sb="43" eb="46">
      <t>カノウセイ</t>
    </rPh>
    <rPh sb="47" eb="48">
      <t>タカ</t>
    </rPh>
    <rPh sb="52" eb="53">
      <t>オモ</t>
    </rPh>
    <phoneticPr fontId="1"/>
  </si>
  <si>
    <t>陽線でも売りのＰＢが出たり、陰線でも買いのＰＢが出たりするので、それに惑わされないようにしないといけないと思いました。</t>
    <rPh sb="0" eb="2">
      <t>ヨウセン</t>
    </rPh>
    <rPh sb="4" eb="5">
      <t>ウ</t>
    </rPh>
    <rPh sb="10" eb="11">
      <t>デ</t>
    </rPh>
    <rPh sb="14" eb="16">
      <t>インセン</t>
    </rPh>
    <rPh sb="18" eb="19">
      <t>カ</t>
    </rPh>
    <rPh sb="24" eb="25">
      <t>デ</t>
    </rPh>
    <rPh sb="35" eb="36">
      <t>マド</t>
    </rPh>
    <rPh sb="53" eb="54">
      <t>オモ</t>
    </rPh>
    <phoneticPr fontId="1"/>
  </si>
  <si>
    <t>20戦14勝6敗</t>
    <rPh sb="2" eb="3">
      <t>セン</t>
    </rPh>
    <rPh sb="5" eb="6">
      <t>ショウ</t>
    </rPh>
    <rPh sb="7" eb="8">
      <t>ハイ</t>
    </rPh>
    <phoneticPr fontId="1"/>
  </si>
  <si>
    <t>20戦15勝5敗</t>
    <rPh sb="2" eb="3">
      <t>セン</t>
    </rPh>
    <rPh sb="5" eb="6">
      <t>ショウ</t>
    </rPh>
    <rPh sb="7" eb="8">
      <t>ハイ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</si>
</sst>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sz val="24"/>
      <color indexed="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1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4" borderId="9" xfId="0" applyNumberFormat="1" applyFont="1" applyFill="1" applyBorder="1">
      <alignment vertical="center"/>
    </xf>
    <xf numFmtId="0" fontId="12" fillId="0" borderId="8" xfId="0" applyNumberFormat="1" applyFont="1" applyBorder="1" applyAlignment="1">
      <alignment horizontal="right" vertical="center"/>
    </xf>
    <xf numFmtId="0" fontId="14" fillId="0" borderId="0" xfId="2" applyFont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5" fillId="0" borderId="0" xfId="2" applyFont="1" applyAlignment="1">
      <alignment horizontal="center" vertical="center"/>
    </xf>
    <xf numFmtId="14" fontId="11" fillId="0" borderId="0" xfId="2" applyNumberFormat="1" applyFont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0" fillId="0" borderId="0" xfId="2" applyAlignment="1">
      <alignment horizontal="left" vertical="center" wrapText="1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4" borderId="7" xfId="0" applyNumberFormat="1" applyFont="1" applyFill="1" applyBorder="1">
      <alignment vertical="center"/>
    </xf>
    <xf numFmtId="177" fontId="0" fillId="0" borderId="1" xfId="0" applyNumberFormat="1" applyBorder="1">
      <alignment vertical="center"/>
    </xf>
    <xf numFmtId="38" fontId="0" fillId="0" borderId="6" xfId="1" applyFont="1" applyBorder="1">
      <alignment vertical="center"/>
    </xf>
    <xf numFmtId="38" fontId="0" fillId="0" borderId="1" xfId="1" applyFont="1" applyBorder="1">
      <alignment vertical="center"/>
    </xf>
    <xf numFmtId="38" fontId="0" fillId="0" borderId="7" xfId="1" applyFont="1" applyBorder="1">
      <alignment vertical="center"/>
    </xf>
    <xf numFmtId="177" fontId="0" fillId="0" borderId="0" xfId="0" applyNumberFormat="1" applyAlignment="1">
      <alignment horizontal="right" vertical="center"/>
    </xf>
    <xf numFmtId="177" fontId="0" fillId="0" borderId="6" xfId="0" applyNumberFormat="1" applyBorder="1" applyAlignment="1">
      <alignment horizontal="right"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jp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g"/><Relationship Id="rId71" Type="http://schemas.openxmlformats.org/officeDocument/2006/relationships/image" Target="../media/image71.png"/><Relationship Id="rId2" Type="http://schemas.openxmlformats.org/officeDocument/2006/relationships/image" Target="../media/image2.jpg"/><Relationship Id="rId29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151131</xdr:colOff>
      <xdr:row>26</xdr:row>
      <xdr:rowOff>76200</xdr:rowOff>
    </xdr:from>
    <xdr:to>
      <xdr:col>15</xdr:col>
      <xdr:colOff>196850</xdr:colOff>
      <xdr:row>27</xdr:row>
      <xdr:rowOff>203200</xdr:rowOff>
    </xdr:to>
    <xdr:sp macro="" textlink="">
      <xdr:nvSpPr>
        <xdr:cNvPr id="2" name="矢印: 上 1">
          <a:extLst>
            <a:ext uri="{FF2B5EF4-FFF2-40B4-BE49-F238E27FC236}">
              <a16:creationId xmlns:a16="http://schemas.microsoft.com/office/drawing/2014/main" id="{32A26419-4FA7-4DE8-AF47-0DB65256F679}"/>
            </a:ext>
          </a:extLst>
        </xdr:cNvPr>
        <xdr:cNvSpPr/>
      </xdr:nvSpPr>
      <xdr:spPr>
        <a:xfrm>
          <a:off x="9739631" y="6045200"/>
          <a:ext cx="45719" cy="3556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158750</xdr:colOff>
      <xdr:row>28</xdr:row>
      <xdr:rowOff>69850</xdr:rowOff>
    </xdr:from>
    <xdr:to>
      <xdr:col>15</xdr:col>
      <xdr:colOff>204469</xdr:colOff>
      <xdr:row>29</xdr:row>
      <xdr:rowOff>177800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id="{811B50CD-F7BC-4D63-95F7-567384FC2B18}"/>
            </a:ext>
          </a:extLst>
        </xdr:cNvPr>
        <xdr:cNvSpPr/>
      </xdr:nvSpPr>
      <xdr:spPr>
        <a:xfrm>
          <a:off x="9747250" y="6502400"/>
          <a:ext cx="45719" cy="3365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547687</xdr:colOff>
      <xdr:row>607</xdr:row>
      <xdr:rowOff>31753</xdr:rowOff>
    </xdr:from>
    <xdr:to>
      <xdr:col>24</xdr:col>
      <xdr:colOff>349249</xdr:colOff>
      <xdr:row>631</xdr:row>
      <xdr:rowOff>47625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B0C7DA7-6677-4957-94BC-49F924C4B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4949" r="32226" b="37369"/>
        <a:stretch/>
      </xdr:blipFill>
      <xdr:spPr>
        <a:xfrm rot="5400000">
          <a:off x="11164095" y="106429971"/>
          <a:ext cx="4206872" cy="3516312"/>
        </a:xfrm>
        <a:prstGeom prst="rect">
          <a:avLst/>
        </a:prstGeom>
      </xdr:spPr>
    </xdr:pic>
    <xdr:clientData/>
  </xdr:twoCellAnchor>
  <xdr:twoCellAnchor editAs="oneCell">
    <xdr:from>
      <xdr:col>18</xdr:col>
      <xdr:colOff>182561</xdr:colOff>
      <xdr:row>573</xdr:row>
      <xdr:rowOff>87316</xdr:rowOff>
    </xdr:from>
    <xdr:to>
      <xdr:col>25</xdr:col>
      <xdr:colOff>-1</xdr:colOff>
      <xdr:row>591</xdr:row>
      <xdr:rowOff>158752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299CDC4-8972-41B4-9209-7054EB765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0" t="3776" r="34179" b="28125"/>
        <a:stretch/>
      </xdr:blipFill>
      <xdr:spPr>
        <a:xfrm rot="5400000">
          <a:off x="11612563" y="99734690"/>
          <a:ext cx="3214686" cy="4151313"/>
        </a:xfrm>
        <a:prstGeom prst="rect">
          <a:avLst/>
        </a:prstGeom>
      </xdr:spPr>
    </xdr:pic>
    <xdr:clientData/>
  </xdr:twoCellAnchor>
  <xdr:twoCellAnchor editAs="oneCell">
    <xdr:from>
      <xdr:col>18</xdr:col>
      <xdr:colOff>253998</xdr:colOff>
      <xdr:row>541</xdr:row>
      <xdr:rowOff>111125</xdr:rowOff>
    </xdr:from>
    <xdr:to>
      <xdr:col>25</xdr:col>
      <xdr:colOff>87310</xdr:colOff>
      <xdr:row>566</xdr:row>
      <xdr:rowOff>87314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F83665E1-9430-465E-AFB4-3F4E97AE5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55" t="4036" r="19726" b="27604"/>
        <a:stretch/>
      </xdr:blipFill>
      <xdr:spPr>
        <a:xfrm rot="5400000">
          <a:off x="11128373" y="94726126"/>
          <a:ext cx="4341814" cy="4167187"/>
        </a:xfrm>
        <a:prstGeom prst="rect">
          <a:avLst/>
        </a:prstGeom>
      </xdr:spPr>
    </xdr:pic>
    <xdr:clientData/>
  </xdr:twoCellAnchor>
  <xdr:twoCellAnchor editAs="oneCell">
    <xdr:from>
      <xdr:col>17</xdr:col>
      <xdr:colOff>317498</xdr:colOff>
      <xdr:row>476</xdr:row>
      <xdr:rowOff>15877</xdr:rowOff>
    </xdr:from>
    <xdr:to>
      <xdr:col>25</xdr:col>
      <xdr:colOff>206373</xdr:colOff>
      <xdr:row>496</xdr:row>
      <xdr:rowOff>7939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548CD7C4-3E76-4919-ACE7-9B1E934D5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47" t="1433" r="21581" b="19141"/>
        <a:stretch/>
      </xdr:blipFill>
      <xdr:spPr>
        <a:xfrm rot="5400000">
          <a:off x="11338718" y="82514283"/>
          <a:ext cx="3484562" cy="4841875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333373</xdr:colOff>
      <xdr:row>431</xdr:row>
      <xdr:rowOff>95254</xdr:rowOff>
    </xdr:from>
    <xdr:to>
      <xdr:col>25</xdr:col>
      <xdr:colOff>476248</xdr:colOff>
      <xdr:row>451</xdr:row>
      <xdr:rowOff>95253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774289D1-194C-4C6A-A073-71B3549AF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42" t="25521" r="25489" b="11198"/>
        <a:stretch/>
      </xdr:blipFill>
      <xdr:spPr>
        <a:xfrm rot="5400000">
          <a:off x="12096749" y="75231629"/>
          <a:ext cx="3492499" cy="3857625"/>
        </a:xfrm>
        <a:prstGeom prst="rect">
          <a:avLst/>
        </a:prstGeom>
      </xdr:spPr>
    </xdr:pic>
    <xdr:clientData/>
  </xdr:twoCellAnchor>
  <xdr:twoCellAnchor editAs="oneCell">
    <xdr:from>
      <xdr:col>18</xdr:col>
      <xdr:colOff>492124</xdr:colOff>
      <xdr:row>398</xdr:row>
      <xdr:rowOff>71437</xdr:rowOff>
    </xdr:from>
    <xdr:to>
      <xdr:col>25</xdr:col>
      <xdr:colOff>452437</xdr:colOff>
      <xdr:row>422</xdr:row>
      <xdr:rowOff>103187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42EDE260-188F-4B8B-BDE2-92C41FB2C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95" t="15365" r="22852" b="14192"/>
        <a:stretch/>
      </xdr:blipFill>
      <xdr:spPr>
        <a:xfrm rot="5400000">
          <a:off x="11489531" y="69592031"/>
          <a:ext cx="4222750" cy="4294188"/>
        </a:xfrm>
        <a:prstGeom prst="rect">
          <a:avLst/>
        </a:prstGeom>
      </xdr:spPr>
    </xdr:pic>
    <xdr:clientData/>
  </xdr:twoCellAnchor>
  <xdr:twoCellAnchor editAs="oneCell">
    <xdr:from>
      <xdr:col>19</xdr:col>
      <xdr:colOff>253998</xdr:colOff>
      <xdr:row>365</xdr:row>
      <xdr:rowOff>95256</xdr:rowOff>
    </xdr:from>
    <xdr:to>
      <xdr:col>25</xdr:col>
      <xdr:colOff>388935</xdr:colOff>
      <xdr:row>384</xdr:row>
      <xdr:rowOff>158757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7B40A3DE-C21C-45A9-AAF7-230FE1D19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83" t="15755" r="41016" b="21094"/>
        <a:stretch/>
      </xdr:blipFill>
      <xdr:spPr>
        <a:xfrm rot="5400000">
          <a:off x="12068967" y="63654788"/>
          <a:ext cx="3381376" cy="3849687"/>
        </a:xfrm>
        <a:prstGeom prst="rect">
          <a:avLst/>
        </a:prstGeom>
      </xdr:spPr>
    </xdr:pic>
    <xdr:clientData/>
  </xdr:twoCellAnchor>
  <xdr:twoCellAnchor editAs="oneCell">
    <xdr:from>
      <xdr:col>19</xdr:col>
      <xdr:colOff>373060</xdr:colOff>
      <xdr:row>69</xdr:row>
      <xdr:rowOff>87315</xdr:rowOff>
    </xdr:from>
    <xdr:to>
      <xdr:col>26</xdr:col>
      <xdr:colOff>95248</xdr:colOff>
      <xdr:row>85</xdr:row>
      <xdr:rowOff>71441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C2E33129-50CD-466C-8A03-CA5F2E3B5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53" t="11849" r="30568" b="21614"/>
        <a:stretch/>
      </xdr:blipFill>
      <xdr:spPr>
        <a:xfrm rot="5400000">
          <a:off x="12592842" y="11553034"/>
          <a:ext cx="2778126" cy="4056063"/>
        </a:xfrm>
        <a:prstGeom prst="rect">
          <a:avLst/>
        </a:prstGeom>
      </xdr:spPr>
    </xdr:pic>
    <xdr:clientData/>
  </xdr:twoCellAnchor>
  <xdr:twoCellAnchor editAs="oneCell">
    <xdr:from>
      <xdr:col>18</xdr:col>
      <xdr:colOff>251332</xdr:colOff>
      <xdr:row>10</xdr:row>
      <xdr:rowOff>71439</xdr:rowOff>
    </xdr:from>
    <xdr:to>
      <xdr:col>27</xdr:col>
      <xdr:colOff>15873</xdr:colOff>
      <xdr:row>28</xdr:row>
      <xdr:rowOff>150814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5A456AE5-42EA-4523-924E-9AD7E4EB6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21" t="8985" r="26758" b="10156"/>
        <a:stretch/>
      </xdr:blipFill>
      <xdr:spPr>
        <a:xfrm rot="5400000">
          <a:off x="12270040" y="760669"/>
          <a:ext cx="3222625" cy="5336666"/>
        </a:xfrm>
        <a:prstGeom prst="rect">
          <a:avLst/>
        </a:prstGeom>
      </xdr:spPr>
    </xdr:pic>
    <xdr:clientData/>
  </xdr:twoCellAnchor>
  <xdr:twoCellAnchor editAs="oneCell">
    <xdr:from>
      <xdr:col>19</xdr:col>
      <xdr:colOff>492121</xdr:colOff>
      <xdr:row>200</xdr:row>
      <xdr:rowOff>31749</xdr:rowOff>
    </xdr:from>
    <xdr:to>
      <xdr:col>26</xdr:col>
      <xdr:colOff>198435</xdr:colOff>
      <xdr:row>220</xdr:row>
      <xdr:rowOff>55564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4E103F07-C474-4FA9-BE87-20A5E00A8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01" t="22396" r="35938" b="11328"/>
        <a:stretch/>
      </xdr:blipFill>
      <xdr:spPr>
        <a:xfrm rot="5400000">
          <a:off x="12334871" y="34750375"/>
          <a:ext cx="3516315" cy="4040189"/>
        </a:xfrm>
        <a:prstGeom prst="rect">
          <a:avLst/>
        </a:prstGeom>
      </xdr:spPr>
    </xdr:pic>
    <xdr:clientData/>
  </xdr:twoCellAnchor>
  <xdr:twoCellAnchor editAs="oneCell">
    <xdr:from>
      <xdr:col>19</xdr:col>
      <xdr:colOff>47624</xdr:colOff>
      <xdr:row>332</xdr:row>
      <xdr:rowOff>31751</xdr:rowOff>
    </xdr:from>
    <xdr:to>
      <xdr:col>25</xdr:col>
      <xdr:colOff>611189</xdr:colOff>
      <xdr:row>355</xdr:row>
      <xdr:rowOff>111126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B251A908-9C5B-429D-BE6F-433E5BC0C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06" t="11198" r="12404" b="18619"/>
        <a:stretch/>
      </xdr:blipFill>
      <xdr:spPr>
        <a:xfrm rot="5400000">
          <a:off x="11719720" y="57971531"/>
          <a:ext cx="4095750" cy="4278315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95250</xdr:colOff>
      <xdr:row>298</xdr:row>
      <xdr:rowOff>103189</xdr:rowOff>
    </xdr:from>
    <xdr:to>
      <xdr:col>26</xdr:col>
      <xdr:colOff>301624</xdr:colOff>
      <xdr:row>324</xdr:row>
      <xdr:rowOff>63502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499AF876-82FD-462D-BF4B-198D4FC9C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1" t="11718" r="32618" b="13802"/>
        <a:stretch/>
      </xdr:blipFill>
      <xdr:spPr>
        <a:xfrm rot="5400000">
          <a:off x="11695906" y="52177159"/>
          <a:ext cx="4500563" cy="4540249"/>
        </a:xfrm>
        <a:prstGeom prst="rect">
          <a:avLst/>
        </a:prstGeom>
      </xdr:spPr>
    </xdr:pic>
    <xdr:clientData/>
  </xdr:twoCellAnchor>
  <xdr:twoCellAnchor editAs="oneCell">
    <xdr:from>
      <xdr:col>18</xdr:col>
      <xdr:colOff>174623</xdr:colOff>
      <xdr:row>267</xdr:row>
      <xdr:rowOff>7945</xdr:rowOff>
    </xdr:from>
    <xdr:to>
      <xdr:col>26</xdr:col>
      <xdr:colOff>571498</xdr:colOff>
      <xdr:row>283</xdr:row>
      <xdr:rowOff>7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C61DF586-0F8D-4759-A89A-CF86000D2C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80" t="4427" r="23243" b="7812"/>
        <a:stretch/>
      </xdr:blipFill>
      <xdr:spPr>
        <a:xfrm rot="5400000">
          <a:off x="12418218" y="45406476"/>
          <a:ext cx="2786062" cy="5349875"/>
        </a:xfrm>
        <a:prstGeom prst="rect">
          <a:avLst/>
        </a:prstGeom>
      </xdr:spPr>
    </xdr:pic>
    <xdr:clientData/>
  </xdr:twoCellAnchor>
  <xdr:twoCellAnchor editAs="oneCell">
    <xdr:from>
      <xdr:col>19</xdr:col>
      <xdr:colOff>63497</xdr:colOff>
      <xdr:row>233</xdr:row>
      <xdr:rowOff>31750</xdr:rowOff>
    </xdr:from>
    <xdr:to>
      <xdr:col>25</xdr:col>
      <xdr:colOff>538320</xdr:colOff>
      <xdr:row>255</xdr:row>
      <xdr:rowOff>111125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C0DF75C4-31FE-437D-BC92-78AA35829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69" t="15755" r="14941" b="14453"/>
        <a:stretch/>
      </xdr:blipFill>
      <xdr:spPr>
        <a:xfrm rot="5400000">
          <a:off x="11778534" y="40640714"/>
          <a:ext cx="3921125" cy="4189573"/>
        </a:xfrm>
        <a:prstGeom prst="rect">
          <a:avLst/>
        </a:prstGeom>
      </xdr:spPr>
    </xdr:pic>
    <xdr:clientData/>
  </xdr:twoCellAnchor>
  <xdr:twoCellAnchor editAs="oneCell">
    <xdr:from>
      <xdr:col>19</xdr:col>
      <xdr:colOff>277810</xdr:colOff>
      <xdr:row>166</xdr:row>
      <xdr:rowOff>31758</xdr:rowOff>
    </xdr:from>
    <xdr:to>
      <xdr:col>26</xdr:col>
      <xdr:colOff>230186</xdr:colOff>
      <xdr:row>191</xdr:row>
      <xdr:rowOff>158755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02A68CE-502A-44C0-A0AC-5A3B4D64DB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56" t="16016" r="34570" b="13672"/>
        <a:stretch/>
      </xdr:blipFill>
      <xdr:spPr>
        <a:xfrm rot="5400000">
          <a:off x="11755438" y="29178256"/>
          <a:ext cx="4492622" cy="4286251"/>
        </a:xfrm>
        <a:prstGeom prst="rect">
          <a:avLst/>
        </a:prstGeom>
      </xdr:spPr>
    </xdr:pic>
    <xdr:clientData/>
  </xdr:twoCellAnchor>
  <xdr:twoCellAnchor editAs="oneCell">
    <xdr:from>
      <xdr:col>18</xdr:col>
      <xdr:colOff>492125</xdr:colOff>
      <xdr:row>134</xdr:row>
      <xdr:rowOff>31750</xdr:rowOff>
    </xdr:from>
    <xdr:to>
      <xdr:col>24</xdr:col>
      <xdr:colOff>476253</xdr:colOff>
      <xdr:row>155</xdr:row>
      <xdr:rowOff>63501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4B7EA60-6C50-4B89-AA10-9064A4FB9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82" t="31380" r="39551" b="16796"/>
        <a:stretch/>
      </xdr:blipFill>
      <xdr:spPr>
        <a:xfrm rot="5400000">
          <a:off x="11453814" y="23487062"/>
          <a:ext cx="3698876" cy="3698878"/>
        </a:xfrm>
        <a:prstGeom prst="rect">
          <a:avLst/>
        </a:prstGeom>
      </xdr:spPr>
    </xdr:pic>
    <xdr:clientData/>
  </xdr:twoCellAnchor>
  <xdr:twoCellAnchor editAs="oneCell">
    <xdr:from>
      <xdr:col>18</xdr:col>
      <xdr:colOff>126998</xdr:colOff>
      <xdr:row>38</xdr:row>
      <xdr:rowOff>79379</xdr:rowOff>
    </xdr:from>
    <xdr:to>
      <xdr:col>24</xdr:col>
      <xdr:colOff>438803</xdr:colOff>
      <xdr:row>58</xdr:row>
      <xdr:rowOff>134938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FEF3D07A-2348-4EC8-BD3A-604B07A60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81" t="33718" r="44560" b="14139"/>
        <a:stretch/>
      </xdr:blipFill>
      <xdr:spPr>
        <a:xfrm rot="5400000">
          <a:off x="11327934" y="6475881"/>
          <a:ext cx="3548059" cy="4026555"/>
        </a:xfrm>
        <a:prstGeom prst="rect">
          <a:avLst/>
        </a:prstGeom>
      </xdr:spPr>
    </xdr:pic>
    <xdr:clientData/>
  </xdr:twoCellAnchor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92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109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168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167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166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137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134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210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212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255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306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298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346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361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339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387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387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430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435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438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440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66</xdr:row>
      <xdr:rowOff>0</xdr:rowOff>
    </xdr:from>
    <xdr:to>
      <xdr:col>19</xdr:col>
      <xdr:colOff>611814</xdr:colOff>
      <xdr:row>95</xdr:row>
      <xdr:rowOff>85990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25724B36-F748-4DA9-9E54-B194FE55F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937250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19</xdr:col>
      <xdr:colOff>611814</xdr:colOff>
      <xdr:row>127</xdr:row>
      <xdr:rowOff>85990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ABBB55B2-5D33-420A-8796-C52AB9F7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1525250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19</xdr:col>
      <xdr:colOff>611814</xdr:colOff>
      <xdr:row>31</xdr:row>
      <xdr:rowOff>85990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8A6D1C2E-6F91-45A4-940F-F9068610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349250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19</xdr:col>
      <xdr:colOff>611814</xdr:colOff>
      <xdr:row>63</xdr:row>
      <xdr:rowOff>85990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84C843C-6D5A-4838-AD44-C752AFA76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5937250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19</xdr:col>
      <xdr:colOff>611814</xdr:colOff>
      <xdr:row>160</xdr:row>
      <xdr:rowOff>85990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DBC427A5-D58F-4BF4-B343-72A5B1DDE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29314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19</xdr:col>
      <xdr:colOff>611814</xdr:colOff>
      <xdr:row>193</xdr:row>
      <xdr:rowOff>85990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85A242A-A053-4278-88E8-789160DF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86940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19</xdr:col>
      <xdr:colOff>611814</xdr:colOff>
      <xdr:row>226</xdr:row>
      <xdr:rowOff>85990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EFF6A4C8-9044-47E5-A88D-E6A4D6AB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344566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19</xdr:col>
      <xdr:colOff>611814</xdr:colOff>
      <xdr:row>259</xdr:row>
      <xdr:rowOff>85990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FCF686C6-82E1-4856-B247-28F7E712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4021931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19</xdr:col>
      <xdr:colOff>611814</xdr:colOff>
      <xdr:row>292</xdr:row>
      <xdr:rowOff>85990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E019B8B8-A2E0-452C-B6E9-94773AA89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459819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19</xdr:col>
      <xdr:colOff>611814</xdr:colOff>
      <xdr:row>325</xdr:row>
      <xdr:rowOff>85990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AA721EB2-B01D-43BC-AD6A-1F089894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517445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19</xdr:col>
      <xdr:colOff>611814</xdr:colOff>
      <xdr:row>358</xdr:row>
      <xdr:rowOff>85990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77B9982-5F69-46C2-A72B-B874E0FB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575071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15874</xdr:colOff>
      <xdr:row>101</xdr:row>
      <xdr:rowOff>127007</xdr:rowOff>
    </xdr:from>
    <xdr:to>
      <xdr:col>26</xdr:col>
      <xdr:colOff>539750</xdr:colOff>
      <xdr:row>127</xdr:row>
      <xdr:rowOff>23820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BFB373D-2BE7-4184-A52A-743BAE05A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9" t="14323" r="37402" b="16146"/>
        <a:stretch/>
      </xdr:blipFill>
      <xdr:spPr>
        <a:xfrm rot="5400000">
          <a:off x="12116593" y="17918914"/>
          <a:ext cx="4437063" cy="4238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19</xdr:col>
      <xdr:colOff>611814</xdr:colOff>
      <xdr:row>392</xdr:row>
      <xdr:rowOff>85990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53A98C7-96A2-4D3A-925F-DD98FC0A9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634444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19</xdr:col>
      <xdr:colOff>611814</xdr:colOff>
      <xdr:row>425</xdr:row>
      <xdr:rowOff>85990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DD2EA76F-F910-44B7-B09B-4E9D0C0A7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692070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19</xdr:col>
      <xdr:colOff>611814</xdr:colOff>
      <xdr:row>468</xdr:row>
      <xdr:rowOff>47977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8D9EF4D-A982-4A77-BAE0-3F273D54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74969688"/>
          <a:ext cx="12192627" cy="6858352"/>
        </a:xfrm>
        <a:prstGeom prst="rect">
          <a:avLst/>
        </a:prstGeom>
      </xdr:spPr>
    </xdr:pic>
    <xdr:clientData/>
  </xdr:twoCellAnchor>
  <xdr:twoCellAnchor editAs="oneCell">
    <xdr:from>
      <xdr:col>19</xdr:col>
      <xdr:colOff>595311</xdr:colOff>
      <xdr:row>508</xdr:row>
      <xdr:rowOff>166695</xdr:rowOff>
    </xdr:from>
    <xdr:to>
      <xdr:col>24</xdr:col>
      <xdr:colOff>198436</xdr:colOff>
      <xdr:row>529</xdr:row>
      <xdr:rowOff>7943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2272712E-C2F3-4BC6-92BD-8AB40B632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2" t="18230" r="41895" b="37500"/>
        <a:stretch/>
      </xdr:blipFill>
      <xdr:spPr>
        <a:xfrm rot="5400000">
          <a:off x="11771312" y="89336570"/>
          <a:ext cx="3508373" cy="269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19</xdr:col>
      <xdr:colOff>611814</xdr:colOff>
      <xdr:row>600</xdr:row>
      <xdr:rowOff>85990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4363CB66-2779-43F7-9C31-78819FCFC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997664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19</xdr:col>
      <xdr:colOff>611814</xdr:colOff>
      <xdr:row>567</xdr:row>
      <xdr:rowOff>85990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BDD60536-26A6-4C63-94AF-F7E2B349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9400381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19</xdr:col>
      <xdr:colOff>611814</xdr:colOff>
      <xdr:row>534</xdr:row>
      <xdr:rowOff>85990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297964D3-F404-476B-88CE-864D1344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882411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19</xdr:col>
      <xdr:colOff>611814</xdr:colOff>
      <xdr:row>501</xdr:row>
      <xdr:rowOff>85990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8AC1C3BD-EE87-4D92-95F1-6654C66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824785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19</xdr:col>
      <xdr:colOff>611814</xdr:colOff>
      <xdr:row>633</xdr:row>
      <xdr:rowOff>85990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5D533736-918E-40A5-8E14-5725F8F7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1055290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19</xdr:col>
      <xdr:colOff>611814</xdr:colOff>
      <xdr:row>666</xdr:row>
      <xdr:rowOff>85990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30DC866-B011-4304-A7E4-0C3084EE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1112916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87311</xdr:colOff>
      <xdr:row>639</xdr:row>
      <xdr:rowOff>63501</xdr:rowOff>
    </xdr:from>
    <xdr:to>
      <xdr:col>25</xdr:col>
      <xdr:colOff>87311</xdr:colOff>
      <xdr:row>660</xdr:row>
      <xdr:rowOff>125679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9007557-D00E-420B-97C4-B33CDCE2B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65102" t="27588" r="9509"/>
        <a:stretch/>
      </xdr:blipFill>
      <xdr:spPr>
        <a:xfrm>
          <a:off x="12287249" y="111704439"/>
          <a:ext cx="3095625" cy="3729303"/>
        </a:xfrm>
        <a:prstGeom prst="rect">
          <a:avLst/>
        </a:prstGeom>
      </xdr:spPr>
    </xdr:pic>
    <xdr:clientData/>
  </xdr:twoCellAnchor>
  <xdr:twoCellAnchor editAs="oneCell">
    <xdr:from>
      <xdr:col>20</xdr:col>
      <xdr:colOff>87312</xdr:colOff>
      <xdr:row>672</xdr:row>
      <xdr:rowOff>119061</xdr:rowOff>
    </xdr:from>
    <xdr:to>
      <xdr:col>24</xdr:col>
      <xdr:colOff>468312</xdr:colOff>
      <xdr:row>694</xdr:row>
      <xdr:rowOff>141552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4AC3C748-E0A3-465A-874E-E7978D5F1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73108" t="24968" r="3456"/>
        <a:stretch/>
      </xdr:blipFill>
      <xdr:spPr>
        <a:xfrm>
          <a:off x="12287250" y="117522624"/>
          <a:ext cx="2857500" cy="38642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</xdr:row>
      <xdr:rowOff>0</xdr:rowOff>
    </xdr:from>
    <xdr:to>
      <xdr:col>19</xdr:col>
      <xdr:colOff>611814</xdr:colOff>
      <xdr:row>699</xdr:row>
      <xdr:rowOff>85990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C6AD756B-6C91-470F-8BF9-1C9AB2B5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11705431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150813</xdr:colOff>
      <xdr:row>705</xdr:row>
      <xdr:rowOff>39686</xdr:rowOff>
    </xdr:from>
    <xdr:to>
      <xdr:col>23</xdr:col>
      <xdr:colOff>508627</xdr:colOff>
      <xdr:row>724</xdr:row>
      <xdr:rowOff>46301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6CC9EC57-31B0-43B3-A0C2-2C0609E2D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l="81832" t="35448"/>
        <a:stretch/>
      </xdr:blipFill>
      <xdr:spPr>
        <a:xfrm>
          <a:off x="12350751" y="123205874"/>
          <a:ext cx="2215189" cy="3324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703</xdr:row>
      <xdr:rowOff>0</xdr:rowOff>
    </xdr:from>
    <xdr:to>
      <xdr:col>19</xdr:col>
      <xdr:colOff>611814</xdr:colOff>
      <xdr:row>732</xdr:row>
      <xdr:rowOff>85990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4AF12997-1AE2-42FF-9F03-4E03C5C2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1228169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277812</xdr:colOff>
      <xdr:row>738</xdr:row>
      <xdr:rowOff>95251</xdr:rowOff>
    </xdr:from>
    <xdr:to>
      <xdr:col>23</xdr:col>
      <xdr:colOff>349876</xdr:colOff>
      <xdr:row>760</xdr:row>
      <xdr:rowOff>119063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CB4F8040-7789-4168-A4BB-2485EDB3E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l="84175" t="9556" b="15387"/>
        <a:stretch/>
      </xdr:blipFill>
      <xdr:spPr>
        <a:xfrm>
          <a:off x="12477750" y="129024064"/>
          <a:ext cx="1929439" cy="38655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736</xdr:row>
      <xdr:rowOff>0</xdr:rowOff>
    </xdr:from>
    <xdr:to>
      <xdr:col>19</xdr:col>
      <xdr:colOff>611814</xdr:colOff>
      <xdr:row>765</xdr:row>
      <xdr:rowOff>85990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3CCFEA70-2325-4369-9292-40D4364A7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1285795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127001</xdr:colOff>
      <xdr:row>772</xdr:row>
      <xdr:rowOff>95249</xdr:rowOff>
    </xdr:from>
    <xdr:to>
      <xdr:col>24</xdr:col>
      <xdr:colOff>318128</xdr:colOff>
      <xdr:row>793</xdr:row>
      <xdr:rowOff>125677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AB410088-3523-4ADB-8237-FB3B89B7A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l="78121" t="28204"/>
        <a:stretch/>
      </xdr:blipFill>
      <xdr:spPr>
        <a:xfrm>
          <a:off x="12326939" y="134961312"/>
          <a:ext cx="2667627" cy="3697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770</xdr:row>
      <xdr:rowOff>0</xdr:rowOff>
    </xdr:from>
    <xdr:to>
      <xdr:col>19</xdr:col>
      <xdr:colOff>611814</xdr:colOff>
      <xdr:row>799</xdr:row>
      <xdr:rowOff>85990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5E075AF-C710-4DA5-849B-A7F09BDE1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13451681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206376</xdr:colOff>
      <xdr:row>805</xdr:row>
      <xdr:rowOff>134936</xdr:rowOff>
    </xdr:from>
    <xdr:to>
      <xdr:col>23</xdr:col>
      <xdr:colOff>445128</xdr:colOff>
      <xdr:row>825</xdr:row>
      <xdr:rowOff>55562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C81118BF-0585-4F69-864E-D88E3D63F0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82808" t="5276" b="36556"/>
        <a:stretch/>
      </xdr:blipFill>
      <xdr:spPr>
        <a:xfrm>
          <a:off x="12406314" y="140763624"/>
          <a:ext cx="2096127" cy="3413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803</xdr:row>
      <xdr:rowOff>0</xdr:rowOff>
    </xdr:from>
    <xdr:to>
      <xdr:col>19</xdr:col>
      <xdr:colOff>611814</xdr:colOff>
      <xdr:row>832</xdr:row>
      <xdr:rowOff>85990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E684B8FB-1DEE-47EB-9265-C79940F3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1402794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174624</xdr:colOff>
      <xdr:row>838</xdr:row>
      <xdr:rowOff>95248</xdr:rowOff>
    </xdr:from>
    <xdr:to>
      <xdr:col>23</xdr:col>
      <xdr:colOff>437189</xdr:colOff>
      <xdr:row>863</xdr:row>
      <xdr:rowOff>38363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9B0FEE69-B2E0-480E-AF47-EAE8DE40A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82613" t="16337"/>
        <a:stretch/>
      </xdr:blipFill>
      <xdr:spPr>
        <a:xfrm>
          <a:off x="12374562" y="146486561"/>
          <a:ext cx="2119940" cy="430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19</xdr:col>
      <xdr:colOff>611814</xdr:colOff>
      <xdr:row>865</xdr:row>
      <xdr:rowOff>85990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AF358B35-060D-4FDC-838C-17251891F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1460420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253999</xdr:colOff>
      <xdr:row>871</xdr:row>
      <xdr:rowOff>47625</xdr:rowOff>
    </xdr:from>
    <xdr:to>
      <xdr:col>23</xdr:col>
      <xdr:colOff>238751</xdr:colOff>
      <xdr:row>890</xdr:row>
      <xdr:rowOff>101865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DBE8934B-CC23-4DBE-9B35-8DBF47EB0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/>
        <a:srcRect l="84891" t="34523"/>
        <a:stretch/>
      </xdr:blipFill>
      <xdr:spPr>
        <a:xfrm>
          <a:off x="12453937" y="152201563"/>
          <a:ext cx="1842127" cy="3372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19</xdr:col>
      <xdr:colOff>611814</xdr:colOff>
      <xdr:row>898</xdr:row>
      <xdr:rowOff>85990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1F1FDDF9-3381-4908-8987-ED4D6EB50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1518046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119062</xdr:colOff>
      <xdr:row>905</xdr:row>
      <xdr:rowOff>47626</xdr:rowOff>
    </xdr:from>
    <xdr:to>
      <xdr:col>23</xdr:col>
      <xdr:colOff>32377</xdr:colOff>
      <xdr:row>926</xdr:row>
      <xdr:rowOff>134938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EA2CA91-313A-4F54-A24D-C3FD6B57E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l="85477" t="11713" b="15387"/>
        <a:stretch/>
      </xdr:blipFill>
      <xdr:spPr>
        <a:xfrm>
          <a:off x="12319000" y="158138814"/>
          <a:ext cx="1770690" cy="3754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902</xdr:row>
      <xdr:rowOff>0</xdr:rowOff>
    </xdr:from>
    <xdr:to>
      <xdr:col>19</xdr:col>
      <xdr:colOff>611814</xdr:colOff>
      <xdr:row>931</xdr:row>
      <xdr:rowOff>85990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71566DD6-4DE1-42C4-B258-FAC7BE018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15756731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937</xdr:row>
      <xdr:rowOff>103187</xdr:rowOff>
    </xdr:from>
    <xdr:to>
      <xdr:col>22</xdr:col>
      <xdr:colOff>548315</xdr:colOff>
      <xdr:row>960</xdr:row>
      <xdr:rowOff>85990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E2AD6DEF-0BDC-4D16-A76C-410FEFCC9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85738" t="22348"/>
        <a:stretch/>
      </xdr:blipFill>
      <xdr:spPr>
        <a:xfrm>
          <a:off x="12247563" y="163782375"/>
          <a:ext cx="1738940" cy="3999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935</xdr:row>
      <xdr:rowOff>0</xdr:rowOff>
    </xdr:from>
    <xdr:to>
      <xdr:col>19</xdr:col>
      <xdr:colOff>611814</xdr:colOff>
      <xdr:row>964</xdr:row>
      <xdr:rowOff>85990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65559E2C-34BE-41DF-BD30-09858B8E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1633299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103188</xdr:colOff>
      <xdr:row>970</xdr:row>
      <xdr:rowOff>71437</xdr:rowOff>
    </xdr:from>
    <xdr:to>
      <xdr:col>22</xdr:col>
      <xdr:colOff>580065</xdr:colOff>
      <xdr:row>993</xdr:row>
      <xdr:rowOff>101865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E8A51FFE-632C-49EF-ABDB-1048E8D18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l="85933" t="21423"/>
        <a:stretch/>
      </xdr:blipFill>
      <xdr:spPr>
        <a:xfrm>
          <a:off x="12303126" y="169513250"/>
          <a:ext cx="1715127" cy="4046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19</xdr:col>
      <xdr:colOff>611814</xdr:colOff>
      <xdr:row>997</xdr:row>
      <xdr:rowOff>85990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C5BD2275-BCFB-422D-B48E-D48514C5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1690925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198438</xdr:colOff>
      <xdr:row>1003</xdr:row>
      <xdr:rowOff>103187</xdr:rowOff>
    </xdr:from>
    <xdr:to>
      <xdr:col>23</xdr:col>
      <xdr:colOff>286378</xdr:colOff>
      <xdr:row>1029</xdr:row>
      <xdr:rowOff>62177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9B1DBE29-F634-4968-A1DD-EC8A4C8CA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/>
        <a:srcRect l="84045" t="12638"/>
        <a:stretch/>
      </xdr:blipFill>
      <xdr:spPr>
        <a:xfrm>
          <a:off x="12398376" y="175307625"/>
          <a:ext cx="1945315" cy="4499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1001</xdr:row>
      <xdr:rowOff>0</xdr:rowOff>
    </xdr:from>
    <xdr:to>
      <xdr:col>19</xdr:col>
      <xdr:colOff>611814</xdr:colOff>
      <xdr:row>1030</xdr:row>
      <xdr:rowOff>85990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7188F22E-6443-4793-A0A9-166024D0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1748551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254000</xdr:colOff>
      <xdr:row>1036</xdr:row>
      <xdr:rowOff>63499</xdr:rowOff>
    </xdr:from>
    <xdr:to>
      <xdr:col>23</xdr:col>
      <xdr:colOff>484815</xdr:colOff>
      <xdr:row>1052</xdr:row>
      <xdr:rowOff>70114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A82964E2-6180-4A38-A6E7-C9FF64064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82873" t="45620"/>
        <a:stretch/>
      </xdr:blipFill>
      <xdr:spPr>
        <a:xfrm>
          <a:off x="12453938" y="181030562"/>
          <a:ext cx="2088190" cy="2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1034</xdr:row>
      <xdr:rowOff>0</xdr:rowOff>
    </xdr:from>
    <xdr:to>
      <xdr:col>19</xdr:col>
      <xdr:colOff>611814</xdr:colOff>
      <xdr:row>1063</xdr:row>
      <xdr:rowOff>85990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398A8C63-B5D2-43D5-B079-9516C6869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18061781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206374</xdr:colOff>
      <xdr:row>1069</xdr:row>
      <xdr:rowOff>55562</xdr:rowOff>
    </xdr:from>
    <xdr:to>
      <xdr:col>23</xdr:col>
      <xdr:colOff>246689</xdr:colOff>
      <xdr:row>1088</xdr:row>
      <xdr:rowOff>125678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46E09A7C-871A-434E-A30C-E021564E39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84436" t="34215"/>
        <a:stretch/>
      </xdr:blipFill>
      <xdr:spPr>
        <a:xfrm>
          <a:off x="12406312" y="186785250"/>
          <a:ext cx="1897690" cy="33879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1067</xdr:row>
      <xdr:rowOff>0</xdr:rowOff>
    </xdr:from>
    <xdr:to>
      <xdr:col>19</xdr:col>
      <xdr:colOff>611814</xdr:colOff>
      <xdr:row>1096</xdr:row>
      <xdr:rowOff>85990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2678F925-4C07-43FA-B270-90225BC19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1863804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341313</xdr:colOff>
      <xdr:row>1102</xdr:row>
      <xdr:rowOff>87313</xdr:rowOff>
    </xdr:from>
    <xdr:to>
      <xdr:col>24</xdr:col>
      <xdr:colOff>40315</xdr:colOff>
      <xdr:row>1121</xdr:row>
      <xdr:rowOff>30428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AF3FC092-86EB-4E3C-8363-1AAB9D346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82157" t="36682"/>
        <a:stretch/>
      </xdr:blipFill>
      <xdr:spPr>
        <a:xfrm>
          <a:off x="12541251" y="192579626"/>
          <a:ext cx="2175502" cy="32609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19</xdr:col>
      <xdr:colOff>611814</xdr:colOff>
      <xdr:row>1129</xdr:row>
      <xdr:rowOff>85990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8C189D2F-AFAB-446C-A0DD-9C56FD14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1921430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142875</xdr:colOff>
      <xdr:row>1135</xdr:row>
      <xdr:rowOff>150811</xdr:rowOff>
    </xdr:from>
    <xdr:to>
      <xdr:col>23</xdr:col>
      <xdr:colOff>103814</xdr:colOff>
      <xdr:row>1152</xdr:row>
      <xdr:rowOff>14551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AAAD83B3-E2FA-4378-BAC0-12A439F70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85086" t="45003" b="2"/>
        <a:stretch/>
      </xdr:blipFill>
      <xdr:spPr>
        <a:xfrm>
          <a:off x="12342813" y="198405749"/>
          <a:ext cx="1818314" cy="28323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1133</xdr:row>
      <xdr:rowOff>0</xdr:rowOff>
    </xdr:from>
    <xdr:to>
      <xdr:col>19</xdr:col>
      <xdr:colOff>611814</xdr:colOff>
      <xdr:row>1162</xdr:row>
      <xdr:rowOff>85990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63E138D1-8AEA-4B0D-99AD-82F959D65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19790568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222249</xdr:colOff>
      <xdr:row>1168</xdr:row>
      <xdr:rowOff>55563</xdr:rowOff>
    </xdr:from>
    <xdr:to>
      <xdr:col>23</xdr:col>
      <xdr:colOff>246689</xdr:colOff>
      <xdr:row>1185</xdr:row>
      <xdr:rowOff>62178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98F1CE0F-3734-4008-81B8-DA88E2925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84566" t="42230"/>
        <a:stretch/>
      </xdr:blipFill>
      <xdr:spPr>
        <a:xfrm>
          <a:off x="12422187" y="204073126"/>
          <a:ext cx="1881815" cy="2975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1166</xdr:row>
      <xdr:rowOff>31750</xdr:rowOff>
    </xdr:from>
    <xdr:to>
      <xdr:col>19</xdr:col>
      <xdr:colOff>611814</xdr:colOff>
      <xdr:row>1195</xdr:row>
      <xdr:rowOff>117740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A6F2010E-82AE-4A38-AC16-BB48AA55A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2037000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174624</xdr:colOff>
      <xdr:row>1201</xdr:row>
      <xdr:rowOff>39687</xdr:rowOff>
    </xdr:from>
    <xdr:to>
      <xdr:col>23</xdr:col>
      <xdr:colOff>222877</xdr:colOff>
      <xdr:row>1222</xdr:row>
      <xdr:rowOff>22490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C0D04B73-EF44-472B-AA02-32480FF50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/>
        <a:srcRect l="84371" t="29129"/>
        <a:stretch/>
      </xdr:blipFill>
      <xdr:spPr>
        <a:xfrm>
          <a:off x="12374562" y="209819875"/>
          <a:ext cx="1905628" cy="3649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1199</xdr:row>
      <xdr:rowOff>0</xdr:rowOff>
    </xdr:from>
    <xdr:to>
      <xdr:col>19</xdr:col>
      <xdr:colOff>611814</xdr:colOff>
      <xdr:row>1228</xdr:row>
      <xdr:rowOff>85990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4B485873-67E8-41CA-8830-83F1DA5C4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209430938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150812</xdr:colOff>
      <xdr:row>1234</xdr:row>
      <xdr:rowOff>55562</xdr:rowOff>
    </xdr:from>
    <xdr:to>
      <xdr:col>23</xdr:col>
      <xdr:colOff>72064</xdr:colOff>
      <xdr:row>1249</xdr:row>
      <xdr:rowOff>93927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572A53-DC0C-445D-856F-DF0E99F74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/>
        <a:srcRect l="85412" t="48395"/>
        <a:stretch/>
      </xdr:blipFill>
      <xdr:spPr>
        <a:xfrm>
          <a:off x="12350750" y="215598375"/>
          <a:ext cx="1778627" cy="2657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1232</xdr:row>
      <xdr:rowOff>0</xdr:rowOff>
    </xdr:from>
    <xdr:to>
      <xdr:col>19</xdr:col>
      <xdr:colOff>611814</xdr:colOff>
      <xdr:row>1261</xdr:row>
      <xdr:rowOff>85990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8D57588E-3C33-47D4-827C-D1B5BB7C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215193563"/>
          <a:ext cx="12192627" cy="5150115"/>
        </a:xfrm>
        <a:prstGeom prst="rect">
          <a:avLst/>
        </a:prstGeom>
      </xdr:spPr>
    </xdr:pic>
    <xdr:clientData/>
  </xdr:twoCellAnchor>
  <xdr:twoCellAnchor editAs="oneCell">
    <xdr:from>
      <xdr:col>20</xdr:col>
      <xdr:colOff>325437</xdr:colOff>
      <xdr:row>1266</xdr:row>
      <xdr:rowOff>15874</xdr:rowOff>
    </xdr:from>
    <xdr:to>
      <xdr:col>23</xdr:col>
      <xdr:colOff>222877</xdr:colOff>
      <xdr:row>1286</xdr:row>
      <xdr:rowOff>109802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AFB3736C-ED6E-4599-A0DA-4B2E0B0FB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/>
        <a:srcRect l="85608" t="30362"/>
        <a:stretch/>
      </xdr:blipFill>
      <xdr:spPr>
        <a:xfrm>
          <a:off x="12525375" y="221146687"/>
          <a:ext cx="1754815" cy="3586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1265</xdr:row>
      <xdr:rowOff>0</xdr:rowOff>
    </xdr:from>
    <xdr:to>
      <xdr:col>19</xdr:col>
      <xdr:colOff>611814</xdr:colOff>
      <xdr:row>1294</xdr:row>
      <xdr:rowOff>85990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B3BC0E05-9BB3-4F4C-A646-E743A0CE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220956188"/>
          <a:ext cx="12192627" cy="5150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25" activePane="bottomRight" state="frozen"/>
      <selection pane="topRight" activeCell="B1" sqref="B1"/>
      <selection pane="bottomLeft" activeCell="A9" sqref="A9"/>
      <selection pane="bottomRight" activeCell="Q30" sqref="Q30"/>
    </sheetView>
  </sheetViews>
  <sheetFormatPr defaultRowHeight="18" x14ac:dyDescent="0.55000000000000004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 x14ac:dyDescent="0.55000000000000004">
      <c r="A1" s="1" t="s">
        <v>7</v>
      </c>
      <c r="C1" t="s">
        <v>35</v>
      </c>
    </row>
    <row r="2" spans="1:18" x14ac:dyDescent="0.55000000000000004">
      <c r="A2" s="1" t="s">
        <v>8</v>
      </c>
      <c r="C2" t="s">
        <v>36</v>
      </c>
    </row>
    <row r="3" spans="1:18" x14ac:dyDescent="0.55000000000000004">
      <c r="A3" s="1" t="s">
        <v>10</v>
      </c>
      <c r="C3" s="29">
        <v>100000</v>
      </c>
    </row>
    <row r="4" spans="1:18" x14ac:dyDescent="0.55000000000000004">
      <c r="A4" s="1" t="s">
        <v>11</v>
      </c>
      <c r="C4" s="29" t="s">
        <v>13</v>
      </c>
    </row>
    <row r="5" spans="1:18" ht="18.5" thickBot="1" x14ac:dyDescent="0.6">
      <c r="A5" s="1" t="s">
        <v>12</v>
      </c>
      <c r="C5" s="29" t="s">
        <v>33</v>
      </c>
    </row>
    <row r="6" spans="1:18" ht="18.5" thickBot="1" x14ac:dyDescent="0.6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7" t="s">
        <v>3</v>
      </c>
      <c r="H6" s="88"/>
      <c r="I6" s="94"/>
      <c r="J6" s="87" t="s">
        <v>22</v>
      </c>
      <c r="K6" s="88"/>
      <c r="L6" s="94"/>
      <c r="M6" s="87" t="s">
        <v>23</v>
      </c>
      <c r="N6" s="88"/>
      <c r="O6" s="94"/>
    </row>
    <row r="7" spans="1:18" ht="18.5" thickBot="1" x14ac:dyDescent="0.6">
      <c r="A7" s="27"/>
      <c r="B7" s="27" t="s">
        <v>2</v>
      </c>
      <c r="C7" s="64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 x14ac:dyDescent="0.6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1" t="s">
        <v>22</v>
      </c>
      <c r="K8" s="92"/>
      <c r="L8" s="93"/>
      <c r="M8" s="91"/>
      <c r="N8" s="92"/>
      <c r="O8" s="93"/>
    </row>
    <row r="9" spans="1:18" x14ac:dyDescent="0.55000000000000004">
      <c r="A9" s="9">
        <v>1</v>
      </c>
      <c r="B9" s="23">
        <v>43833</v>
      </c>
      <c r="C9" s="50">
        <v>2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 t="s">
        <v>37</v>
      </c>
      <c r="Q9" s="40"/>
      <c r="R9" s="40"/>
    </row>
    <row r="10" spans="1:18" x14ac:dyDescent="0.55000000000000004">
      <c r="A10" s="9">
        <v>2</v>
      </c>
      <c r="B10" s="5">
        <v>43836</v>
      </c>
      <c r="C10" s="47">
        <v>1</v>
      </c>
      <c r="D10" s="57">
        <v>1.27</v>
      </c>
      <c r="E10" s="58">
        <v>1.5</v>
      </c>
      <c r="F10" s="84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 x14ac:dyDescent="0.55000000000000004">
      <c r="A11" s="9">
        <v>3</v>
      </c>
      <c r="B11" s="5">
        <v>43838</v>
      </c>
      <c r="C11" s="47">
        <v>2</v>
      </c>
      <c r="D11" s="57">
        <v>1.27</v>
      </c>
      <c r="E11" s="58">
        <v>1.5</v>
      </c>
      <c r="F11" s="84">
        <v>2</v>
      </c>
      <c r="G11" s="22">
        <f t="shared" si="2"/>
        <v>104532.20616999999</v>
      </c>
      <c r="H11" s="22">
        <f t="shared" si="3"/>
        <v>105926.425</v>
      </c>
      <c r="I11" s="22">
        <f t="shared" si="4"/>
        <v>108989.2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3836.5061699999997</v>
      </c>
      <c r="N11" s="45">
        <f t="shared" si="9"/>
        <v>4561.4249999999993</v>
      </c>
      <c r="O11" s="46">
        <f t="shared" si="10"/>
        <v>6169.2</v>
      </c>
      <c r="P11" s="40"/>
      <c r="Q11" s="40"/>
      <c r="R11" s="40"/>
    </row>
    <row r="12" spans="1:18" x14ac:dyDescent="0.55000000000000004">
      <c r="A12" s="9">
        <v>4</v>
      </c>
      <c r="B12" s="5">
        <v>43843</v>
      </c>
      <c r="C12" s="47">
        <v>1</v>
      </c>
      <c r="D12" s="57">
        <v>1.27</v>
      </c>
      <c r="E12" s="58">
        <v>1.5</v>
      </c>
      <c r="F12" s="84">
        <v>2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115528.552</v>
      </c>
      <c r="J12" s="44">
        <f t="shared" si="5"/>
        <v>3135.9661850999996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3982.6770550769997</v>
      </c>
      <c r="N12" s="45">
        <f t="shared" si="9"/>
        <v>4766.6891249999999</v>
      </c>
      <c r="O12" s="46">
        <f t="shared" si="10"/>
        <v>6539.3519999999999</v>
      </c>
      <c r="P12" s="40"/>
      <c r="Q12" s="40"/>
      <c r="R12" s="40"/>
    </row>
    <row r="13" spans="1:18" x14ac:dyDescent="0.55000000000000004">
      <c r="A13" s="9">
        <v>5</v>
      </c>
      <c r="B13" s="5">
        <v>43844</v>
      </c>
      <c r="C13" s="47">
        <v>1</v>
      </c>
      <c r="D13" s="85">
        <v>1.27</v>
      </c>
      <c r="E13" s="58">
        <v>1.5</v>
      </c>
      <c r="F13" s="84">
        <v>2</v>
      </c>
      <c r="G13" s="22">
        <f t="shared" si="2"/>
        <v>112649.30027595242</v>
      </c>
      <c r="H13" s="22">
        <f t="shared" si="3"/>
        <v>115674.30426062501</v>
      </c>
      <c r="I13" s="22">
        <f t="shared" si="4"/>
        <v>122460.26512</v>
      </c>
      <c r="J13" s="44">
        <f t="shared" ref="J13:J58" si="11">IF(G12="","",G12*0.03)</f>
        <v>3255.4464967523095</v>
      </c>
      <c r="K13" s="45">
        <f t="shared" ref="K13:K58" si="12">IF(H12="","",H12*0.03)</f>
        <v>3320.7934237499999</v>
      </c>
      <c r="L13" s="46">
        <f t="shared" ref="L13:L58" si="13">IF(I12="","",I12*0.03)</f>
        <v>3465.8565599999997</v>
      </c>
      <c r="M13" s="44">
        <f t="shared" ref="M13:M58" si="14">IF(D13="","",J13*D13)</f>
        <v>4134.4170508754332</v>
      </c>
      <c r="N13" s="45">
        <f t="shared" ref="N13:N58" si="15">IF(E13="","",K13*E13)</f>
        <v>4981.190135625</v>
      </c>
      <c r="O13" s="46">
        <f t="shared" ref="O13:O58" si="16">IF(F13="","",L13*F13)</f>
        <v>6931.7131199999994</v>
      </c>
      <c r="P13" s="40"/>
      <c r="Q13" s="40"/>
      <c r="R13" s="40"/>
    </row>
    <row r="14" spans="1:18" x14ac:dyDescent="0.55000000000000004">
      <c r="A14" s="9">
        <v>6</v>
      </c>
      <c r="B14" s="5">
        <v>43846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116941.23861646622</v>
      </c>
      <c r="H14" s="22">
        <f t="shared" si="3"/>
        <v>120879.64795235313</v>
      </c>
      <c r="I14" s="22">
        <f t="shared" si="4"/>
        <v>129807.8810272</v>
      </c>
      <c r="J14" s="44">
        <f t="shared" si="11"/>
        <v>3379.4790082785726</v>
      </c>
      <c r="K14" s="45">
        <f t="shared" si="12"/>
        <v>3470.2291278187499</v>
      </c>
      <c r="L14" s="46">
        <f t="shared" si="13"/>
        <v>3673.8079535999996</v>
      </c>
      <c r="M14" s="44">
        <f t="shared" si="14"/>
        <v>4291.9383405137869</v>
      </c>
      <c r="N14" s="45">
        <f t="shared" si="15"/>
        <v>5205.3436917281251</v>
      </c>
      <c r="O14" s="46">
        <f t="shared" si="16"/>
        <v>7347.6159071999991</v>
      </c>
      <c r="P14" s="40"/>
      <c r="Q14" s="40"/>
      <c r="R14" s="40"/>
    </row>
    <row r="15" spans="1:18" x14ac:dyDescent="0.55000000000000004">
      <c r="A15" s="9">
        <v>7</v>
      </c>
      <c r="B15" s="5">
        <v>43850</v>
      </c>
      <c r="C15" s="47">
        <v>1</v>
      </c>
      <c r="D15" s="57">
        <v>-1</v>
      </c>
      <c r="E15" s="58">
        <v>-1</v>
      </c>
      <c r="F15" s="59">
        <v>-1</v>
      </c>
      <c r="G15" s="22">
        <f t="shared" si="2"/>
        <v>113433.00145797223</v>
      </c>
      <c r="H15" s="22">
        <f t="shared" si="3"/>
        <v>117253.25851378254</v>
      </c>
      <c r="I15" s="22">
        <f t="shared" si="4"/>
        <v>125913.64459638399</v>
      </c>
      <c r="J15" s="44">
        <f t="shared" si="11"/>
        <v>3508.2371584939865</v>
      </c>
      <c r="K15" s="45">
        <f t="shared" si="12"/>
        <v>3626.3894385705939</v>
      </c>
      <c r="L15" s="46">
        <f t="shared" si="13"/>
        <v>3894.2364308159999</v>
      </c>
      <c r="M15" s="44">
        <f t="shared" si="14"/>
        <v>-3508.2371584939865</v>
      </c>
      <c r="N15" s="45">
        <f t="shared" si="15"/>
        <v>-3626.3894385705939</v>
      </c>
      <c r="O15" s="46">
        <f t="shared" si="16"/>
        <v>-3894.2364308159999</v>
      </c>
      <c r="P15" s="40"/>
      <c r="Q15" s="40"/>
      <c r="R15" s="40"/>
    </row>
    <row r="16" spans="1:18" x14ac:dyDescent="0.55000000000000004">
      <c r="A16" s="9">
        <v>8</v>
      </c>
      <c r="B16" s="5">
        <v>43852</v>
      </c>
      <c r="C16" s="47">
        <v>2</v>
      </c>
      <c r="D16" s="57">
        <v>1.27</v>
      </c>
      <c r="E16" s="58">
        <v>1.5</v>
      </c>
      <c r="F16" s="59">
        <v>2</v>
      </c>
      <c r="G16" s="22">
        <f t="shared" si="2"/>
        <v>117754.79881352097</v>
      </c>
      <c r="H16" s="22">
        <f t="shared" si="3"/>
        <v>122529.65514690275</v>
      </c>
      <c r="I16" s="22">
        <f t="shared" si="4"/>
        <v>133468.46327216702</v>
      </c>
      <c r="J16" s="44">
        <f t="shared" si="11"/>
        <v>3402.990043739167</v>
      </c>
      <c r="K16" s="45">
        <f t="shared" si="12"/>
        <v>3517.5977554134761</v>
      </c>
      <c r="L16" s="46">
        <f t="shared" si="13"/>
        <v>3777.4093378915195</v>
      </c>
      <c r="M16" s="44">
        <f t="shared" si="14"/>
        <v>4321.7973555487424</v>
      </c>
      <c r="N16" s="45">
        <f t="shared" si="15"/>
        <v>5276.3966331202137</v>
      </c>
      <c r="O16" s="46">
        <f t="shared" si="16"/>
        <v>7554.818675783039</v>
      </c>
      <c r="P16" s="40"/>
      <c r="Q16" s="40"/>
      <c r="R16" s="40"/>
    </row>
    <row r="17" spans="1:18" x14ac:dyDescent="0.55000000000000004">
      <c r="A17" s="9">
        <v>9</v>
      </c>
      <c r="B17" s="5">
        <v>43858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122241.25664831612</v>
      </c>
      <c r="H17" s="22">
        <f t="shared" si="3"/>
        <v>128043.48962851337</v>
      </c>
      <c r="I17" s="22">
        <f t="shared" si="4"/>
        <v>141476.57106849705</v>
      </c>
      <c r="J17" s="44">
        <f t="shared" si="11"/>
        <v>3532.643964405629</v>
      </c>
      <c r="K17" s="45">
        <f t="shared" si="12"/>
        <v>3675.8896544070822</v>
      </c>
      <c r="L17" s="46">
        <f t="shared" si="13"/>
        <v>4004.0538981650107</v>
      </c>
      <c r="M17" s="44">
        <f t="shared" si="14"/>
        <v>4486.4578347951492</v>
      </c>
      <c r="N17" s="45">
        <f t="shared" si="15"/>
        <v>5513.8344816106237</v>
      </c>
      <c r="O17" s="46">
        <f t="shared" si="16"/>
        <v>8008.1077963300213</v>
      </c>
      <c r="P17" s="40"/>
      <c r="Q17" s="40"/>
      <c r="R17" s="40"/>
    </row>
    <row r="18" spans="1:18" x14ac:dyDescent="0.55000000000000004">
      <c r="A18" s="9">
        <v>10</v>
      </c>
      <c r="B18" s="5">
        <v>43864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118574.01894886664</v>
      </c>
      <c r="H18" s="22">
        <f t="shared" si="3"/>
        <v>124202.18493965798</v>
      </c>
      <c r="I18" s="22">
        <f t="shared" si="4"/>
        <v>137232.27393644216</v>
      </c>
      <c r="J18" s="44">
        <f t="shared" si="11"/>
        <v>3667.2376994494834</v>
      </c>
      <c r="K18" s="45">
        <f t="shared" si="12"/>
        <v>3841.3046888554009</v>
      </c>
      <c r="L18" s="46">
        <f t="shared" si="13"/>
        <v>4244.2971320549113</v>
      </c>
      <c r="M18" s="44">
        <f t="shared" si="14"/>
        <v>-3667.2376994494834</v>
      </c>
      <c r="N18" s="45">
        <f t="shared" si="15"/>
        <v>-3841.3046888554009</v>
      </c>
      <c r="O18" s="46">
        <f t="shared" si="16"/>
        <v>-4244.2971320549113</v>
      </c>
      <c r="P18" s="40"/>
      <c r="Q18" s="40"/>
      <c r="R18" s="40"/>
    </row>
    <row r="19" spans="1:18" x14ac:dyDescent="0.55000000000000004">
      <c r="A19" s="9">
        <v>11</v>
      </c>
      <c r="B19" s="5">
        <v>43866</v>
      </c>
      <c r="C19" s="47">
        <v>1</v>
      </c>
      <c r="D19" s="57">
        <v>1.27</v>
      </c>
      <c r="E19" s="58">
        <v>1.5</v>
      </c>
      <c r="F19" s="59">
        <v>2</v>
      </c>
      <c r="G19" s="22">
        <f t="shared" si="2"/>
        <v>123091.68907081845</v>
      </c>
      <c r="H19" s="22">
        <f t="shared" si="3"/>
        <v>129791.28326194259</v>
      </c>
      <c r="I19" s="22">
        <f t="shared" si="4"/>
        <v>145466.2103726287</v>
      </c>
      <c r="J19" s="44">
        <f t="shared" si="11"/>
        <v>3557.2205684659989</v>
      </c>
      <c r="K19" s="45">
        <f t="shared" si="12"/>
        <v>3726.0655481897393</v>
      </c>
      <c r="L19" s="46">
        <f t="shared" si="13"/>
        <v>4116.968218093265</v>
      </c>
      <c r="M19" s="44">
        <f t="shared" si="14"/>
        <v>4517.6701219518191</v>
      </c>
      <c r="N19" s="45">
        <f t="shared" si="15"/>
        <v>5589.0983222846089</v>
      </c>
      <c r="O19" s="46">
        <f t="shared" si="16"/>
        <v>8233.93643618653</v>
      </c>
      <c r="P19" s="40"/>
      <c r="Q19" s="40"/>
      <c r="R19" s="40"/>
    </row>
    <row r="20" spans="1:18" x14ac:dyDescent="0.55000000000000004">
      <c r="A20" s="9">
        <v>12</v>
      </c>
      <c r="B20" s="5">
        <v>43872</v>
      </c>
      <c r="C20" s="47">
        <v>1</v>
      </c>
      <c r="D20" s="57">
        <v>-1</v>
      </c>
      <c r="E20" s="58">
        <v>-1</v>
      </c>
      <c r="F20" s="59">
        <v>-1</v>
      </c>
      <c r="G20" s="22">
        <f t="shared" si="2"/>
        <v>119398.93839869389</v>
      </c>
      <c r="H20" s="22">
        <f t="shared" si="3"/>
        <v>125897.5447640843</v>
      </c>
      <c r="I20" s="22">
        <f t="shared" si="4"/>
        <v>141102.22406144984</v>
      </c>
      <c r="J20" s="44">
        <f t="shared" si="11"/>
        <v>3692.7506721245536</v>
      </c>
      <c r="K20" s="45">
        <f t="shared" si="12"/>
        <v>3893.7384978582777</v>
      </c>
      <c r="L20" s="46">
        <f t="shared" si="13"/>
        <v>4363.9863111788609</v>
      </c>
      <c r="M20" s="44">
        <f t="shared" si="14"/>
        <v>-3692.7506721245536</v>
      </c>
      <c r="N20" s="45">
        <f t="shared" si="15"/>
        <v>-3893.7384978582777</v>
      </c>
      <c r="O20" s="46">
        <f t="shared" si="16"/>
        <v>-4363.9863111788609</v>
      </c>
      <c r="P20" s="40"/>
      <c r="Q20" s="40"/>
      <c r="R20" s="40"/>
    </row>
    <row r="21" spans="1:18" x14ac:dyDescent="0.55000000000000004">
      <c r="A21" s="9">
        <v>13</v>
      </c>
      <c r="B21" s="5">
        <v>43873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115816.97024673308</v>
      </c>
      <c r="H21" s="22">
        <f t="shared" si="3"/>
        <v>122120.61842116178</v>
      </c>
      <c r="I21" s="22">
        <f t="shared" si="4"/>
        <v>136869.15733960635</v>
      </c>
      <c r="J21" s="44">
        <f t="shared" si="11"/>
        <v>3581.9681519608166</v>
      </c>
      <c r="K21" s="45">
        <f t="shared" si="12"/>
        <v>3776.9263429225289</v>
      </c>
      <c r="L21" s="46">
        <f t="shared" si="13"/>
        <v>4233.0667218434955</v>
      </c>
      <c r="M21" s="44">
        <f t="shared" si="14"/>
        <v>-3581.9681519608166</v>
      </c>
      <c r="N21" s="45">
        <f t="shared" si="15"/>
        <v>-3776.9263429225289</v>
      </c>
      <c r="O21" s="46">
        <f t="shared" si="16"/>
        <v>-4233.0667218434955</v>
      </c>
      <c r="P21" s="40"/>
      <c r="Q21" s="40"/>
      <c r="R21" s="40"/>
    </row>
    <row r="22" spans="1:18" x14ac:dyDescent="0.55000000000000004">
      <c r="A22" s="9">
        <v>14</v>
      </c>
      <c r="B22" s="5">
        <v>43879</v>
      </c>
      <c r="C22" s="47">
        <v>1</v>
      </c>
      <c r="D22" s="57">
        <v>1.27</v>
      </c>
      <c r="E22" s="58">
        <v>1.5</v>
      </c>
      <c r="F22" s="84">
        <v>2</v>
      </c>
      <c r="G22" s="22">
        <f t="shared" si="2"/>
        <v>120229.59681313361</v>
      </c>
      <c r="H22" s="22">
        <f t="shared" si="3"/>
        <v>127616.04625011406</v>
      </c>
      <c r="I22" s="22">
        <f t="shared" si="4"/>
        <v>145081.30677998273</v>
      </c>
      <c r="J22" s="44">
        <f t="shared" si="11"/>
        <v>3474.5091074019924</v>
      </c>
      <c r="K22" s="45">
        <f t="shared" si="12"/>
        <v>3663.6185526348531</v>
      </c>
      <c r="L22" s="46">
        <f t="shared" si="13"/>
        <v>4106.0747201881904</v>
      </c>
      <c r="M22" s="44">
        <f t="shared" si="14"/>
        <v>4412.6265664005305</v>
      </c>
      <c r="N22" s="45">
        <f t="shared" si="15"/>
        <v>5495.4278289522799</v>
      </c>
      <c r="O22" s="46">
        <f t="shared" si="16"/>
        <v>8212.1494403763809</v>
      </c>
      <c r="P22" s="40"/>
      <c r="Q22" s="40"/>
      <c r="R22" s="40"/>
    </row>
    <row r="23" spans="1:18" x14ac:dyDescent="0.55000000000000004">
      <c r="A23" s="9">
        <v>15</v>
      </c>
      <c r="B23" s="5">
        <v>43889</v>
      </c>
      <c r="C23" s="47">
        <v>2</v>
      </c>
      <c r="D23" s="57">
        <v>1.27</v>
      </c>
      <c r="E23" s="58">
        <v>1.5</v>
      </c>
      <c r="F23" s="84">
        <v>2</v>
      </c>
      <c r="G23" s="22">
        <f t="shared" si="2"/>
        <v>124810.344451714</v>
      </c>
      <c r="H23" s="22">
        <f t="shared" si="3"/>
        <v>133358.76833136918</v>
      </c>
      <c r="I23" s="22">
        <f t="shared" si="4"/>
        <v>153786.18518678169</v>
      </c>
      <c r="J23" s="44">
        <f t="shared" si="11"/>
        <v>3606.8879043940083</v>
      </c>
      <c r="K23" s="45">
        <f t="shared" si="12"/>
        <v>3828.4813875034215</v>
      </c>
      <c r="L23" s="46">
        <f t="shared" si="13"/>
        <v>4352.4392033994818</v>
      </c>
      <c r="M23" s="44">
        <f t="shared" si="14"/>
        <v>4580.7476385803902</v>
      </c>
      <c r="N23" s="45">
        <f t="shared" si="15"/>
        <v>5742.7220812551323</v>
      </c>
      <c r="O23" s="46">
        <f t="shared" si="16"/>
        <v>8704.8784067989636</v>
      </c>
      <c r="P23" s="40"/>
      <c r="Q23" s="40"/>
      <c r="R23" s="40"/>
    </row>
    <row r="24" spans="1:18" x14ac:dyDescent="0.55000000000000004">
      <c r="A24" s="9">
        <v>16</v>
      </c>
      <c r="B24" s="5">
        <v>43906</v>
      </c>
      <c r="C24" s="47">
        <v>2</v>
      </c>
      <c r="D24" s="57">
        <v>1.27</v>
      </c>
      <c r="E24" s="58">
        <v>1.5</v>
      </c>
      <c r="F24" s="59">
        <v>2</v>
      </c>
      <c r="G24" s="22">
        <f t="shared" si="2"/>
        <v>129565.6185753243</v>
      </c>
      <c r="H24" s="22">
        <f t="shared" si="3"/>
        <v>139359.91290628081</v>
      </c>
      <c r="I24" s="22">
        <f t="shared" si="4"/>
        <v>163013.35629798859</v>
      </c>
      <c r="J24" s="44">
        <f t="shared" si="11"/>
        <v>3744.3103335514197</v>
      </c>
      <c r="K24" s="45">
        <f t="shared" si="12"/>
        <v>4000.7630499410752</v>
      </c>
      <c r="L24" s="46">
        <f t="shared" si="13"/>
        <v>4613.5855556034503</v>
      </c>
      <c r="M24" s="44">
        <f t="shared" si="14"/>
        <v>4755.2741236103029</v>
      </c>
      <c r="N24" s="45">
        <f t="shared" si="15"/>
        <v>6001.1445749116128</v>
      </c>
      <c r="O24" s="46">
        <f t="shared" si="16"/>
        <v>9227.1711112069006</v>
      </c>
      <c r="P24" s="40"/>
      <c r="Q24" s="40"/>
      <c r="R24" s="40"/>
    </row>
    <row r="25" spans="1:18" x14ac:dyDescent="0.55000000000000004">
      <c r="A25" s="9">
        <v>17</v>
      </c>
      <c r="B25" s="5">
        <v>43916</v>
      </c>
      <c r="C25" s="47">
        <v>2</v>
      </c>
      <c r="D25" s="57">
        <v>1.27</v>
      </c>
      <c r="E25" s="58">
        <v>1.5</v>
      </c>
      <c r="F25" s="84">
        <v>2</v>
      </c>
      <c r="G25" s="22">
        <f t="shared" si="2"/>
        <v>134502.06864304416</v>
      </c>
      <c r="H25" s="22">
        <f t="shared" si="3"/>
        <v>145631.10898706343</v>
      </c>
      <c r="I25" s="22">
        <f t="shared" si="4"/>
        <v>172794.1576758679</v>
      </c>
      <c r="J25" s="44">
        <f t="shared" si="11"/>
        <v>3886.9685572597291</v>
      </c>
      <c r="K25" s="45">
        <f t="shared" si="12"/>
        <v>4180.7973871884242</v>
      </c>
      <c r="L25" s="46">
        <f t="shared" si="13"/>
        <v>4890.4006889396578</v>
      </c>
      <c r="M25" s="44">
        <f t="shared" si="14"/>
        <v>4936.4500677198557</v>
      </c>
      <c r="N25" s="45">
        <f t="shared" si="15"/>
        <v>6271.1960807826363</v>
      </c>
      <c r="O25" s="46">
        <f t="shared" si="16"/>
        <v>9780.8013778793156</v>
      </c>
      <c r="P25" s="40"/>
      <c r="Q25" s="40"/>
      <c r="R25" s="40"/>
    </row>
    <row r="26" spans="1:18" x14ac:dyDescent="0.55000000000000004">
      <c r="A26" s="9">
        <v>18</v>
      </c>
      <c r="B26" s="5">
        <v>43942</v>
      </c>
      <c r="C26" s="47">
        <v>1</v>
      </c>
      <c r="D26" s="57">
        <v>-1</v>
      </c>
      <c r="E26" s="58">
        <v>-1</v>
      </c>
      <c r="F26" s="59">
        <v>-1</v>
      </c>
      <c r="G26" s="22">
        <f t="shared" si="2"/>
        <v>130467.00658375284</v>
      </c>
      <c r="H26" s="22">
        <f t="shared" si="3"/>
        <v>141262.17571745152</v>
      </c>
      <c r="I26" s="22">
        <f t="shared" si="4"/>
        <v>167610.33294559186</v>
      </c>
      <c r="J26" s="44">
        <f t="shared" si="11"/>
        <v>4035.0620592913247</v>
      </c>
      <c r="K26" s="45">
        <f t="shared" si="12"/>
        <v>4368.9332696119027</v>
      </c>
      <c r="L26" s="46">
        <f t="shared" si="13"/>
        <v>5183.8247302760365</v>
      </c>
      <c r="M26" s="44">
        <f t="shared" si="14"/>
        <v>-4035.0620592913247</v>
      </c>
      <c r="N26" s="45">
        <f t="shared" si="15"/>
        <v>-4368.9332696119027</v>
      </c>
      <c r="O26" s="46">
        <f t="shared" si="16"/>
        <v>-5183.8247302760365</v>
      </c>
      <c r="P26" s="40"/>
      <c r="Q26" s="40"/>
      <c r="R26" s="40"/>
    </row>
    <row r="27" spans="1:18" x14ac:dyDescent="0.55000000000000004">
      <c r="A27" s="9">
        <v>19</v>
      </c>
      <c r="B27" s="5">
        <v>43957</v>
      </c>
      <c r="C27" s="47">
        <v>2</v>
      </c>
      <c r="D27" s="57">
        <v>1.27</v>
      </c>
      <c r="E27" s="58">
        <v>1.5</v>
      </c>
      <c r="F27" s="59">
        <v>2</v>
      </c>
      <c r="G27" s="22">
        <f t="shared" si="2"/>
        <v>135437.79953459383</v>
      </c>
      <c r="H27" s="22">
        <f t="shared" si="3"/>
        <v>147618.97362473683</v>
      </c>
      <c r="I27" s="22">
        <f t="shared" si="4"/>
        <v>177666.95292232736</v>
      </c>
      <c r="J27" s="44">
        <f t="shared" si="11"/>
        <v>3914.0101975125849</v>
      </c>
      <c r="K27" s="45">
        <f t="shared" si="12"/>
        <v>4237.8652715235457</v>
      </c>
      <c r="L27" s="46">
        <f t="shared" si="13"/>
        <v>5028.309988367756</v>
      </c>
      <c r="M27" s="44">
        <f t="shared" si="14"/>
        <v>4970.7929508409825</v>
      </c>
      <c r="N27" s="45">
        <f t="shared" si="15"/>
        <v>6356.7979072853186</v>
      </c>
      <c r="O27" s="46">
        <f t="shared" si="16"/>
        <v>10056.619976735512</v>
      </c>
      <c r="P27" s="40"/>
      <c r="Q27" s="40"/>
      <c r="R27" s="40"/>
    </row>
    <row r="28" spans="1:18" ht="18.5" thickBot="1" x14ac:dyDescent="0.6">
      <c r="A28" s="10">
        <v>20</v>
      </c>
      <c r="B28" s="6">
        <v>43964</v>
      </c>
      <c r="C28" s="51">
        <v>2</v>
      </c>
      <c r="D28" s="61">
        <v>1.27</v>
      </c>
      <c r="E28" s="62">
        <v>1.5</v>
      </c>
      <c r="F28" s="105">
        <v>2</v>
      </c>
      <c r="G28" s="106">
        <f t="shared" si="2"/>
        <v>140597.97969686185</v>
      </c>
      <c r="H28" s="106">
        <f t="shared" si="3"/>
        <v>154261.82743784998</v>
      </c>
      <c r="I28" s="106">
        <f t="shared" si="4"/>
        <v>188326.97009766698</v>
      </c>
      <c r="J28" s="107">
        <f t="shared" si="11"/>
        <v>4063.1339860378148</v>
      </c>
      <c r="K28" s="108">
        <f t="shared" si="12"/>
        <v>4428.5692087421048</v>
      </c>
      <c r="L28" s="109">
        <f t="shared" si="13"/>
        <v>5330.0085876698204</v>
      </c>
      <c r="M28" s="107">
        <f t="shared" si="14"/>
        <v>5160.180162268025</v>
      </c>
      <c r="N28" s="108">
        <f t="shared" si="15"/>
        <v>6642.8538131131572</v>
      </c>
      <c r="O28" s="109">
        <f t="shared" si="16"/>
        <v>10660.017175339641</v>
      </c>
      <c r="P28" s="111" t="s">
        <v>47</v>
      </c>
      <c r="Q28" s="40" t="s">
        <v>53</v>
      </c>
      <c r="R28" s="40"/>
    </row>
    <row r="29" spans="1:18" x14ac:dyDescent="0.55000000000000004">
      <c r="A29" s="9">
        <v>21</v>
      </c>
      <c r="B29" s="5">
        <v>43971</v>
      </c>
      <c r="C29" s="47">
        <v>2</v>
      </c>
      <c r="D29" s="57">
        <v>1.27</v>
      </c>
      <c r="E29" s="58">
        <v>1.5</v>
      </c>
      <c r="F29" s="80">
        <v>-1</v>
      </c>
      <c r="G29" s="22">
        <f t="shared" si="2"/>
        <v>145954.76272331228</v>
      </c>
      <c r="H29" s="22">
        <f t="shared" si="3"/>
        <v>161203.60967255323</v>
      </c>
      <c r="I29" s="22">
        <f t="shared" si="4"/>
        <v>182677.16099473697</v>
      </c>
      <c r="J29" s="44">
        <f t="shared" si="11"/>
        <v>4217.9393909058554</v>
      </c>
      <c r="K29" s="45">
        <f t="shared" si="12"/>
        <v>4627.8548231354989</v>
      </c>
      <c r="L29" s="46">
        <f t="shared" si="13"/>
        <v>5649.8091029300094</v>
      </c>
      <c r="M29" s="44">
        <f t="shared" si="14"/>
        <v>5356.7830264504364</v>
      </c>
      <c r="N29" s="45">
        <f t="shared" si="15"/>
        <v>6941.7822347032488</v>
      </c>
      <c r="O29" s="46">
        <f t="shared" si="16"/>
        <v>-5649.8091029300094</v>
      </c>
      <c r="P29" s="110" t="s">
        <v>48</v>
      </c>
      <c r="Q29" s="40" t="s">
        <v>54</v>
      </c>
      <c r="R29" s="40"/>
    </row>
    <row r="30" spans="1:18" x14ac:dyDescent="0.55000000000000004">
      <c r="A30" s="9">
        <v>22</v>
      </c>
      <c r="B30" s="5">
        <v>43973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151515.63918307048</v>
      </c>
      <c r="H30" s="22">
        <f t="shared" si="3"/>
        <v>168457.77210781813</v>
      </c>
      <c r="I30" s="22">
        <f t="shared" si="4"/>
        <v>193637.7906544212</v>
      </c>
      <c r="J30" s="44">
        <f t="shared" si="11"/>
        <v>4378.6428816993684</v>
      </c>
      <c r="K30" s="45">
        <f t="shared" si="12"/>
        <v>4836.1082901765967</v>
      </c>
      <c r="L30" s="46">
        <f t="shared" si="13"/>
        <v>5480.3148298421092</v>
      </c>
      <c r="M30" s="44">
        <f t="shared" si="14"/>
        <v>5560.8764597581976</v>
      </c>
      <c r="N30" s="45">
        <f t="shared" si="15"/>
        <v>7254.1624352648951</v>
      </c>
      <c r="O30" s="46">
        <f t="shared" si="16"/>
        <v>10960.629659684218</v>
      </c>
      <c r="P30" s="40"/>
      <c r="Q30" s="40"/>
      <c r="R30" s="40"/>
    </row>
    <row r="31" spans="1:18" x14ac:dyDescent="0.55000000000000004">
      <c r="A31" s="9">
        <v>23</v>
      </c>
      <c r="B31" s="5">
        <v>43978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157288.38503594545</v>
      </c>
      <c r="H31" s="22">
        <f t="shared" si="3"/>
        <v>176038.37185266995</v>
      </c>
      <c r="I31" s="22">
        <f t="shared" si="4"/>
        <v>205256.05809368647</v>
      </c>
      <c r="J31" s="44">
        <f t="shared" si="11"/>
        <v>4545.4691754921141</v>
      </c>
      <c r="K31" s="45">
        <f t="shared" si="12"/>
        <v>5053.733163234544</v>
      </c>
      <c r="L31" s="46">
        <f t="shared" si="13"/>
        <v>5809.1337196326358</v>
      </c>
      <c r="M31" s="44">
        <f t="shared" si="14"/>
        <v>5772.7458528749848</v>
      </c>
      <c r="N31" s="45">
        <f t="shared" si="15"/>
        <v>7580.5997448518156</v>
      </c>
      <c r="O31" s="46">
        <f t="shared" si="16"/>
        <v>11618.267439265272</v>
      </c>
      <c r="P31" s="40"/>
      <c r="Q31" s="40"/>
      <c r="R31" s="40"/>
    </row>
    <row r="32" spans="1:18" x14ac:dyDescent="0.55000000000000004">
      <c r="A32" s="9">
        <v>24</v>
      </c>
      <c r="B32" s="5">
        <v>43979</v>
      </c>
      <c r="C32" s="47">
        <v>2</v>
      </c>
      <c r="D32" s="57">
        <v>1.27</v>
      </c>
      <c r="E32" s="58">
        <v>1.5</v>
      </c>
      <c r="F32" s="84">
        <v>2</v>
      </c>
      <c r="G32" s="22">
        <f t="shared" si="2"/>
        <v>163281.07250581498</v>
      </c>
      <c r="H32" s="22">
        <f t="shared" si="3"/>
        <v>183960.09858604011</v>
      </c>
      <c r="I32" s="22">
        <f t="shared" si="4"/>
        <v>217571.42157930767</v>
      </c>
      <c r="J32" s="44">
        <f t="shared" si="11"/>
        <v>4718.6515510783638</v>
      </c>
      <c r="K32" s="45">
        <f t="shared" si="12"/>
        <v>5281.151155580098</v>
      </c>
      <c r="L32" s="46">
        <f t="shared" si="13"/>
        <v>6157.6817428105942</v>
      </c>
      <c r="M32" s="44">
        <f t="shared" si="14"/>
        <v>5992.6874698695219</v>
      </c>
      <c r="N32" s="45">
        <f t="shared" si="15"/>
        <v>7921.7267333701475</v>
      </c>
      <c r="O32" s="46">
        <f t="shared" si="16"/>
        <v>12315.363485621188</v>
      </c>
      <c r="P32" s="40"/>
      <c r="Q32" s="40"/>
      <c r="R32" s="40"/>
    </row>
    <row r="33" spans="1:18" x14ac:dyDescent="0.55000000000000004">
      <c r="A33" s="9">
        <v>25</v>
      </c>
      <c r="B33" s="5">
        <v>43980</v>
      </c>
      <c r="C33" s="47">
        <v>2</v>
      </c>
      <c r="D33" s="57">
        <v>-1</v>
      </c>
      <c r="E33" s="58">
        <v>-1</v>
      </c>
      <c r="F33" s="59">
        <v>-1</v>
      </c>
      <c r="G33" s="22">
        <f t="shared" si="2"/>
        <v>158382.64033064054</v>
      </c>
      <c r="H33" s="22">
        <f t="shared" si="3"/>
        <v>178441.2956284589</v>
      </c>
      <c r="I33" s="22">
        <f t="shared" si="4"/>
        <v>211044.27893192845</v>
      </c>
      <c r="J33" s="44">
        <f t="shared" si="11"/>
        <v>4898.4321751744492</v>
      </c>
      <c r="K33" s="45">
        <f t="shared" si="12"/>
        <v>5518.8029575812034</v>
      </c>
      <c r="L33" s="46">
        <f t="shared" si="13"/>
        <v>6527.1426473792299</v>
      </c>
      <c r="M33" s="44">
        <f t="shared" si="14"/>
        <v>-4898.4321751744492</v>
      </c>
      <c r="N33" s="45">
        <f t="shared" si="15"/>
        <v>-5518.8029575812034</v>
      </c>
      <c r="O33" s="46">
        <f t="shared" si="16"/>
        <v>-6527.1426473792299</v>
      </c>
      <c r="P33" s="40"/>
      <c r="Q33" s="40"/>
      <c r="R33" s="40"/>
    </row>
    <row r="34" spans="1:18" x14ac:dyDescent="0.55000000000000004">
      <c r="A34" s="9">
        <v>26</v>
      </c>
      <c r="B34" s="5">
        <v>43986</v>
      </c>
      <c r="C34" s="47">
        <v>1</v>
      </c>
      <c r="D34" s="57">
        <v>1.27</v>
      </c>
      <c r="E34" s="58">
        <v>1.5</v>
      </c>
      <c r="F34" s="80">
        <v>2</v>
      </c>
      <c r="G34" s="22">
        <f t="shared" si="2"/>
        <v>164417.01892723795</v>
      </c>
      <c r="H34" s="22">
        <f t="shared" si="3"/>
        <v>186471.15393173957</v>
      </c>
      <c r="I34" s="22">
        <f t="shared" si="4"/>
        <v>223706.93566784417</v>
      </c>
      <c r="J34" s="44">
        <f t="shared" si="11"/>
        <v>4751.4792099192164</v>
      </c>
      <c r="K34" s="45">
        <f t="shared" si="12"/>
        <v>5353.2388688537667</v>
      </c>
      <c r="L34" s="46">
        <f t="shared" si="13"/>
        <v>6331.3283679578535</v>
      </c>
      <c r="M34" s="44">
        <f t="shared" si="14"/>
        <v>6034.3785965974048</v>
      </c>
      <c r="N34" s="45">
        <f t="shared" si="15"/>
        <v>8029.85830328065</v>
      </c>
      <c r="O34" s="46">
        <f t="shared" si="16"/>
        <v>12662.656735915707</v>
      </c>
      <c r="P34" s="40"/>
      <c r="Q34" s="40"/>
      <c r="R34" s="40"/>
    </row>
    <row r="35" spans="1:18" x14ac:dyDescent="0.55000000000000004">
      <c r="A35" s="9">
        <v>27</v>
      </c>
      <c r="B35" s="5">
        <v>43990</v>
      </c>
      <c r="C35" s="47">
        <v>2</v>
      </c>
      <c r="D35" s="57">
        <v>1.27</v>
      </c>
      <c r="E35" s="58">
        <v>1.5</v>
      </c>
      <c r="F35" s="84">
        <v>2</v>
      </c>
      <c r="G35" s="22">
        <f t="shared" si="2"/>
        <v>170681.30734836572</v>
      </c>
      <c r="H35" s="22">
        <f t="shared" si="3"/>
        <v>194862.35585866784</v>
      </c>
      <c r="I35" s="22">
        <f t="shared" si="4"/>
        <v>237129.35180791482</v>
      </c>
      <c r="J35" s="44">
        <f t="shared" si="11"/>
        <v>4932.5105678171385</v>
      </c>
      <c r="K35" s="45">
        <f t="shared" si="12"/>
        <v>5594.134617952187</v>
      </c>
      <c r="L35" s="46">
        <f t="shared" si="13"/>
        <v>6711.2080700353245</v>
      </c>
      <c r="M35" s="44">
        <f t="shared" si="14"/>
        <v>6264.288421127766</v>
      </c>
      <c r="N35" s="45">
        <f t="shared" si="15"/>
        <v>8391.201926928281</v>
      </c>
      <c r="O35" s="46">
        <f t="shared" si="16"/>
        <v>13422.416140070649</v>
      </c>
      <c r="P35" s="40"/>
      <c r="Q35" s="40"/>
      <c r="R35" s="40"/>
    </row>
    <row r="36" spans="1:18" x14ac:dyDescent="0.55000000000000004">
      <c r="A36" s="9">
        <v>28</v>
      </c>
      <c r="B36" s="5">
        <v>43992</v>
      </c>
      <c r="C36" s="47">
        <v>2</v>
      </c>
      <c r="D36" s="57">
        <v>1.27</v>
      </c>
      <c r="E36" s="58">
        <v>1.5</v>
      </c>
      <c r="F36" s="59">
        <v>-1</v>
      </c>
      <c r="G36" s="22">
        <f t="shared" si="2"/>
        <v>177184.26515833844</v>
      </c>
      <c r="H36" s="22">
        <f t="shared" si="3"/>
        <v>203631.16187230789</v>
      </c>
      <c r="I36" s="22">
        <f t="shared" si="4"/>
        <v>230015.47125367739</v>
      </c>
      <c r="J36" s="44">
        <f t="shared" si="11"/>
        <v>5120.4392204509713</v>
      </c>
      <c r="K36" s="45">
        <f t="shared" si="12"/>
        <v>5845.8706757600348</v>
      </c>
      <c r="L36" s="46">
        <f t="shared" si="13"/>
        <v>7113.8805542374439</v>
      </c>
      <c r="M36" s="44">
        <f t="shared" si="14"/>
        <v>6502.9578099727332</v>
      </c>
      <c r="N36" s="45">
        <f t="shared" si="15"/>
        <v>8768.8060136400527</v>
      </c>
      <c r="O36" s="46">
        <f t="shared" si="16"/>
        <v>-7113.8805542374439</v>
      </c>
      <c r="P36" s="40"/>
      <c r="Q36" s="40"/>
      <c r="R36" s="40"/>
    </row>
    <row r="37" spans="1:18" x14ac:dyDescent="0.55000000000000004">
      <c r="A37" s="9">
        <v>29</v>
      </c>
      <c r="B37" s="5">
        <v>43994</v>
      </c>
      <c r="C37" s="47">
        <v>1</v>
      </c>
      <c r="D37" s="57">
        <v>-1</v>
      </c>
      <c r="E37" s="58">
        <v>-1</v>
      </c>
      <c r="F37" s="59">
        <v>-1</v>
      </c>
      <c r="G37" s="22">
        <f t="shared" si="2"/>
        <v>171868.7372035883</v>
      </c>
      <c r="H37" s="22">
        <f t="shared" si="3"/>
        <v>197522.22701613864</v>
      </c>
      <c r="I37" s="22">
        <f t="shared" si="4"/>
        <v>223115.00711606708</v>
      </c>
      <c r="J37" s="44">
        <f t="shared" si="11"/>
        <v>5315.5279547501532</v>
      </c>
      <c r="K37" s="45">
        <f t="shared" si="12"/>
        <v>6108.9348561692368</v>
      </c>
      <c r="L37" s="46">
        <f t="shared" si="13"/>
        <v>6900.4641376103218</v>
      </c>
      <c r="M37" s="44">
        <f t="shared" si="14"/>
        <v>-5315.5279547501532</v>
      </c>
      <c r="N37" s="45">
        <f t="shared" si="15"/>
        <v>-6108.9348561692368</v>
      </c>
      <c r="O37" s="46">
        <f t="shared" si="16"/>
        <v>-6900.4641376103218</v>
      </c>
      <c r="P37" s="40"/>
      <c r="Q37" s="40"/>
      <c r="R37" s="40"/>
    </row>
    <row r="38" spans="1:18" x14ac:dyDescent="0.55000000000000004">
      <c r="A38" s="9">
        <v>30</v>
      </c>
      <c r="B38" s="5">
        <v>44000</v>
      </c>
      <c r="C38" s="47">
        <v>2</v>
      </c>
      <c r="D38" s="57">
        <v>-1</v>
      </c>
      <c r="E38" s="58">
        <v>-1</v>
      </c>
      <c r="F38" s="59">
        <v>-1</v>
      </c>
      <c r="G38" s="22">
        <f t="shared" si="2"/>
        <v>166712.67508748066</v>
      </c>
      <c r="H38" s="22">
        <f t="shared" si="3"/>
        <v>191596.56020565447</v>
      </c>
      <c r="I38" s="22">
        <f t="shared" si="4"/>
        <v>216421.55690258506</v>
      </c>
      <c r="J38" s="44">
        <f t="shared" si="11"/>
        <v>5156.0621161076488</v>
      </c>
      <c r="K38" s="45">
        <f t="shared" si="12"/>
        <v>5925.6668104841592</v>
      </c>
      <c r="L38" s="46">
        <f t="shared" si="13"/>
        <v>6693.4502134820123</v>
      </c>
      <c r="M38" s="44">
        <f t="shared" si="14"/>
        <v>-5156.0621161076488</v>
      </c>
      <c r="N38" s="45">
        <f t="shared" si="15"/>
        <v>-5925.6668104841592</v>
      </c>
      <c r="O38" s="46">
        <f t="shared" si="16"/>
        <v>-6693.4502134820123</v>
      </c>
      <c r="P38" s="40"/>
      <c r="Q38" s="40"/>
      <c r="R38" s="40"/>
    </row>
    <row r="39" spans="1:18" x14ac:dyDescent="0.55000000000000004">
      <c r="A39" s="9">
        <v>31</v>
      </c>
      <c r="B39" s="5">
        <v>44005</v>
      </c>
      <c r="C39" s="47">
        <v>1</v>
      </c>
      <c r="D39" s="57">
        <v>-1</v>
      </c>
      <c r="E39" s="60">
        <v>-1</v>
      </c>
      <c r="F39" s="59">
        <v>-1</v>
      </c>
      <c r="G39" s="22">
        <f t="shared" si="2"/>
        <v>161711.29483485623</v>
      </c>
      <c r="H39" s="22">
        <f t="shared" si="3"/>
        <v>185848.66339948485</v>
      </c>
      <c r="I39" s="22">
        <f t="shared" si="4"/>
        <v>209928.91019550752</v>
      </c>
      <c r="J39" s="44">
        <f t="shared" si="11"/>
        <v>5001.3802526244199</v>
      </c>
      <c r="K39" s="45">
        <f t="shared" si="12"/>
        <v>5747.8968061696341</v>
      </c>
      <c r="L39" s="46">
        <f t="shared" si="13"/>
        <v>6492.6467070775516</v>
      </c>
      <c r="M39" s="44">
        <f t="shared" si="14"/>
        <v>-5001.3802526244199</v>
      </c>
      <c r="N39" s="45">
        <f t="shared" si="15"/>
        <v>-5747.8968061696341</v>
      </c>
      <c r="O39" s="46">
        <f t="shared" si="16"/>
        <v>-6492.6467070775516</v>
      </c>
      <c r="P39" s="40"/>
      <c r="Q39" s="40"/>
      <c r="R39" s="40"/>
    </row>
    <row r="40" spans="1:18" x14ac:dyDescent="0.55000000000000004">
      <c r="A40" s="9">
        <v>32</v>
      </c>
      <c r="B40" s="5">
        <v>44011</v>
      </c>
      <c r="C40" s="47">
        <v>1</v>
      </c>
      <c r="D40" s="57">
        <v>1.27</v>
      </c>
      <c r="E40" s="60">
        <v>1.5</v>
      </c>
      <c r="F40" s="84">
        <v>2</v>
      </c>
      <c r="G40" s="22">
        <f t="shared" si="2"/>
        <v>167872.49516806426</v>
      </c>
      <c r="H40" s="22">
        <f t="shared" si="3"/>
        <v>194211.85325246167</v>
      </c>
      <c r="I40" s="22">
        <f t="shared" si="4"/>
        <v>222524.64480723796</v>
      </c>
      <c r="J40" s="44">
        <f t="shared" si="11"/>
        <v>4851.3388450456869</v>
      </c>
      <c r="K40" s="45">
        <f t="shared" si="12"/>
        <v>5575.4599019845455</v>
      </c>
      <c r="L40" s="46">
        <f t="shared" si="13"/>
        <v>6297.8673058652257</v>
      </c>
      <c r="M40" s="44">
        <f t="shared" si="14"/>
        <v>6161.2003332080221</v>
      </c>
      <c r="N40" s="45">
        <f t="shared" si="15"/>
        <v>8363.1898529768187</v>
      </c>
      <c r="O40" s="46">
        <f t="shared" si="16"/>
        <v>12595.734611730451</v>
      </c>
      <c r="P40" s="40"/>
      <c r="Q40" s="40"/>
      <c r="R40" s="40"/>
    </row>
    <row r="41" spans="1:18" x14ac:dyDescent="0.55000000000000004">
      <c r="A41" s="9">
        <v>33</v>
      </c>
      <c r="B41" s="5">
        <v>44028</v>
      </c>
      <c r="C41" s="47">
        <v>1</v>
      </c>
      <c r="D41" s="57">
        <v>1.27</v>
      </c>
      <c r="E41" s="60">
        <v>1.5</v>
      </c>
      <c r="F41" s="84">
        <v>2</v>
      </c>
      <c r="G41" s="22">
        <f t="shared" si="2"/>
        <v>174268.4372339675</v>
      </c>
      <c r="H41" s="22">
        <f t="shared" si="3"/>
        <v>202951.38664882246</v>
      </c>
      <c r="I41" s="22">
        <f t="shared" si="4"/>
        <v>235876.12349567225</v>
      </c>
      <c r="J41" s="44">
        <f t="shared" si="11"/>
        <v>5036.1748550419279</v>
      </c>
      <c r="K41" s="45">
        <f t="shared" si="12"/>
        <v>5826.35559757385</v>
      </c>
      <c r="L41" s="46">
        <f t="shared" si="13"/>
        <v>6675.7393442171388</v>
      </c>
      <c r="M41" s="44">
        <f t="shared" si="14"/>
        <v>6395.9420659032485</v>
      </c>
      <c r="N41" s="45">
        <f t="shared" si="15"/>
        <v>8739.5333963607754</v>
      </c>
      <c r="O41" s="46">
        <f t="shared" si="16"/>
        <v>13351.478688434278</v>
      </c>
      <c r="P41" s="40"/>
      <c r="Q41" s="40"/>
      <c r="R41" s="40"/>
    </row>
    <row r="42" spans="1:18" x14ac:dyDescent="0.55000000000000004">
      <c r="A42" s="9">
        <v>34</v>
      </c>
      <c r="B42" s="5">
        <v>44034</v>
      </c>
      <c r="C42" s="47">
        <v>1</v>
      </c>
      <c r="D42" s="57">
        <v>1.27</v>
      </c>
      <c r="E42" s="60">
        <v>1.5</v>
      </c>
      <c r="F42" s="80">
        <v>-1</v>
      </c>
      <c r="G42" s="22">
        <f t="shared" si="2"/>
        <v>180908.06469258165</v>
      </c>
      <c r="H42" s="22">
        <f t="shared" si="3"/>
        <v>212084.19904801948</v>
      </c>
      <c r="I42" s="22">
        <f t="shared" si="4"/>
        <v>228799.83979080207</v>
      </c>
      <c r="J42" s="44">
        <f t="shared" si="11"/>
        <v>5228.0531170190252</v>
      </c>
      <c r="K42" s="45">
        <f t="shared" si="12"/>
        <v>6088.5415994646737</v>
      </c>
      <c r="L42" s="46">
        <f t="shared" si="13"/>
        <v>7076.2837048701667</v>
      </c>
      <c r="M42" s="44">
        <f>IF(D42="","",J42*D42)</f>
        <v>6639.6274586141617</v>
      </c>
      <c r="N42" s="45">
        <f t="shared" si="15"/>
        <v>9132.8123991970097</v>
      </c>
      <c r="O42" s="46">
        <f t="shared" si="16"/>
        <v>-7076.2837048701667</v>
      </c>
      <c r="P42" s="40"/>
      <c r="Q42" s="40"/>
      <c r="R42" s="40"/>
    </row>
    <row r="43" spans="1:18" x14ac:dyDescent="0.55000000000000004">
      <c r="A43" s="3">
        <v>35</v>
      </c>
      <c r="B43" s="5">
        <v>44036</v>
      </c>
      <c r="C43" s="47">
        <v>2</v>
      </c>
      <c r="D43" s="57">
        <v>1.27</v>
      </c>
      <c r="E43" s="60">
        <v>1.5</v>
      </c>
      <c r="F43" s="84">
        <v>2</v>
      </c>
      <c r="G43" s="22">
        <f>IF(D43="","",G42+M43)</f>
        <v>187800.66195736901</v>
      </c>
      <c r="H43" s="22">
        <f t="shared" ref="H43:I43" si="17">IF(E43="","",H42+N43)</f>
        <v>221627.98800518035</v>
      </c>
      <c r="I43" s="22">
        <f t="shared" si="17"/>
        <v>242527.83017825021</v>
      </c>
      <c r="J43" s="44">
        <f t="shared" si="11"/>
        <v>5427.2419407774496</v>
      </c>
      <c r="K43" s="45">
        <f t="shared" si="12"/>
        <v>6362.5259714405838</v>
      </c>
      <c r="L43" s="46">
        <f t="shared" si="13"/>
        <v>6863.9951937240621</v>
      </c>
      <c r="M43" s="44">
        <f t="shared" si="14"/>
        <v>6892.5972647873614</v>
      </c>
      <c r="N43" s="45">
        <f t="shared" si="15"/>
        <v>9543.7889571608757</v>
      </c>
      <c r="O43" s="46">
        <f t="shared" si="16"/>
        <v>13727.990387448124</v>
      </c>
    </row>
    <row r="44" spans="1:18" x14ac:dyDescent="0.55000000000000004">
      <c r="A44" s="9">
        <v>36</v>
      </c>
      <c r="B44" s="5">
        <v>44041</v>
      </c>
      <c r="C44" s="47">
        <v>2</v>
      </c>
      <c r="D44" s="57">
        <v>1.27</v>
      </c>
      <c r="E44" s="60">
        <v>1.5</v>
      </c>
      <c r="F44" s="59">
        <v>-1</v>
      </c>
      <c r="G44" s="22">
        <f t="shared" ref="G44:G58" si="18">IF(D44="","",G43+M44)</f>
        <v>194955.86717794478</v>
      </c>
      <c r="H44" s="22">
        <f t="shared" ref="H44:H58" si="19">IF(E44="","",H43+N44)</f>
        <v>231601.24746541347</v>
      </c>
      <c r="I44" s="22">
        <f t="shared" ref="I44:I58" si="20">IF(F44="","",I43+O44)</f>
        <v>235251.99527290271</v>
      </c>
      <c r="J44" s="44">
        <f>IF(G43="","",G43*0.03)</f>
        <v>5634.0198587210698</v>
      </c>
      <c r="K44" s="45">
        <f t="shared" si="12"/>
        <v>6648.8396401554101</v>
      </c>
      <c r="L44" s="46">
        <f t="shared" si="13"/>
        <v>7275.8349053475058</v>
      </c>
      <c r="M44" s="44">
        <f>IF(D44="","",J44*D44)</f>
        <v>7155.2052205757591</v>
      </c>
      <c r="N44" s="45">
        <f t="shared" si="15"/>
        <v>9973.2594602331155</v>
      </c>
      <c r="O44" s="46">
        <f t="shared" si="16"/>
        <v>-7275.8349053475058</v>
      </c>
    </row>
    <row r="45" spans="1:18" x14ac:dyDescent="0.55000000000000004">
      <c r="A45" s="9">
        <v>37</v>
      </c>
      <c r="B45" s="5">
        <v>44042</v>
      </c>
      <c r="C45" s="47">
        <v>2</v>
      </c>
      <c r="D45" s="57">
        <v>1.27</v>
      </c>
      <c r="E45" s="58">
        <v>1.5</v>
      </c>
      <c r="F45" s="84">
        <v>2</v>
      </c>
      <c r="G45" s="22">
        <f t="shared" si="18"/>
        <v>202383.68571742447</v>
      </c>
      <c r="H45" s="22">
        <f t="shared" si="19"/>
        <v>242023.30360135707</v>
      </c>
      <c r="I45" s="22">
        <f t="shared" si="20"/>
        <v>249367.11498927689</v>
      </c>
      <c r="J45" s="44">
        <f t="shared" si="11"/>
        <v>5848.6760153383429</v>
      </c>
      <c r="K45" s="45">
        <f t="shared" si="12"/>
        <v>6948.0374239624043</v>
      </c>
      <c r="L45" s="46">
        <f t="shared" si="13"/>
        <v>7057.5598581870809</v>
      </c>
      <c r="M45" s="44">
        <f t="shared" si="14"/>
        <v>7427.8185394796956</v>
      </c>
      <c r="N45" s="45">
        <f t="shared" si="15"/>
        <v>10422.056135943607</v>
      </c>
      <c r="O45" s="46">
        <f t="shared" si="16"/>
        <v>14115.119716374162</v>
      </c>
    </row>
    <row r="46" spans="1:18" x14ac:dyDescent="0.55000000000000004">
      <c r="A46" s="9">
        <v>38</v>
      </c>
      <c r="B46" s="5">
        <v>44043</v>
      </c>
      <c r="C46" s="47">
        <v>1</v>
      </c>
      <c r="D46" s="57">
        <v>1.27</v>
      </c>
      <c r="E46" s="58">
        <v>1.5</v>
      </c>
      <c r="F46" s="84">
        <v>2</v>
      </c>
      <c r="G46" s="22">
        <f t="shared" si="18"/>
        <v>210094.50414325832</v>
      </c>
      <c r="H46" s="22">
        <f t="shared" si="19"/>
        <v>252914.35226341814</v>
      </c>
      <c r="I46" s="22">
        <f t="shared" si="20"/>
        <v>264329.14188863349</v>
      </c>
      <c r="J46" s="44">
        <f t="shared" si="11"/>
        <v>6071.5105715227337</v>
      </c>
      <c r="K46" s="45">
        <f t="shared" si="12"/>
        <v>7260.6991080407115</v>
      </c>
      <c r="L46" s="46">
        <f t="shared" si="13"/>
        <v>7481.0134496783066</v>
      </c>
      <c r="M46" s="44">
        <f t="shared" si="14"/>
        <v>7710.8184258338715</v>
      </c>
      <c r="N46" s="45">
        <f t="shared" si="15"/>
        <v>10891.048662061068</v>
      </c>
      <c r="O46" s="46">
        <f t="shared" si="16"/>
        <v>14962.026899356613</v>
      </c>
    </row>
    <row r="47" spans="1:18" x14ac:dyDescent="0.55000000000000004">
      <c r="A47" s="9">
        <v>39</v>
      </c>
      <c r="B47" s="5">
        <v>44048</v>
      </c>
      <c r="C47" s="47">
        <v>2</v>
      </c>
      <c r="D47" s="57">
        <v>-1</v>
      </c>
      <c r="E47" s="58">
        <v>-1</v>
      </c>
      <c r="F47" s="59">
        <v>-1</v>
      </c>
      <c r="G47" s="22">
        <f t="shared" si="18"/>
        <v>203791.66901896059</v>
      </c>
      <c r="H47" s="22">
        <f t="shared" si="19"/>
        <v>245326.9216955156</v>
      </c>
      <c r="I47" s="22">
        <f t="shared" si="20"/>
        <v>256399.26763197448</v>
      </c>
      <c r="J47" s="44">
        <f t="shared" si="11"/>
        <v>6302.8351242977496</v>
      </c>
      <c r="K47" s="45">
        <f t="shared" si="12"/>
        <v>7587.4305679025438</v>
      </c>
      <c r="L47" s="46">
        <f t="shared" si="13"/>
        <v>7929.8742566590045</v>
      </c>
      <c r="M47" s="44">
        <f t="shared" si="14"/>
        <v>-6302.8351242977496</v>
      </c>
      <c r="N47" s="45">
        <f t="shared" si="15"/>
        <v>-7587.4305679025438</v>
      </c>
      <c r="O47" s="46">
        <f t="shared" si="16"/>
        <v>-7929.8742566590045</v>
      </c>
    </row>
    <row r="48" spans="1:18" x14ac:dyDescent="0.55000000000000004">
      <c r="A48" s="9">
        <v>40</v>
      </c>
      <c r="B48" s="5">
        <v>44050</v>
      </c>
      <c r="C48" s="47">
        <v>1</v>
      </c>
      <c r="D48" s="57">
        <v>1.27</v>
      </c>
      <c r="E48" s="58">
        <v>1.5</v>
      </c>
      <c r="F48" s="84">
        <v>2</v>
      </c>
      <c r="G48" s="22">
        <f t="shared" si="18"/>
        <v>211556.13160858297</v>
      </c>
      <c r="H48" s="22">
        <f t="shared" si="19"/>
        <v>256366.6331718138</v>
      </c>
      <c r="I48" s="22">
        <f t="shared" si="20"/>
        <v>271783.22368989297</v>
      </c>
      <c r="J48" s="44">
        <f t="shared" si="11"/>
        <v>6113.7500705688171</v>
      </c>
      <c r="K48" s="45">
        <f t="shared" si="12"/>
        <v>7359.8076508654676</v>
      </c>
      <c r="L48" s="46">
        <f t="shared" si="13"/>
        <v>7691.9780289592345</v>
      </c>
      <c r="M48" s="44">
        <f t="shared" si="14"/>
        <v>7764.4625896223979</v>
      </c>
      <c r="N48" s="45">
        <f t="shared" si="15"/>
        <v>11039.711476298202</v>
      </c>
      <c r="O48" s="46">
        <f t="shared" si="16"/>
        <v>15383.956057918469</v>
      </c>
    </row>
    <row r="49" spans="1:15" x14ac:dyDescent="0.5500000000000000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>
        <f t="shared" si="11"/>
        <v>6346.6839482574887</v>
      </c>
      <c r="K49" s="45">
        <f t="shared" si="12"/>
        <v>7690.9989951544139</v>
      </c>
      <c r="L49" s="46">
        <f t="shared" si="13"/>
        <v>8153.4967106967888</v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5500000000000000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55000000000000004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5500000000000000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5500000000000000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5500000000000000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5500000000000000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5500000000000000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5500000000000000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 x14ac:dyDescent="0.6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 x14ac:dyDescent="0.6">
      <c r="A59" s="9"/>
      <c r="B59" s="95" t="s">
        <v>5</v>
      </c>
      <c r="C59" s="96"/>
      <c r="D59" s="7">
        <f>COUNTIF(D9:D58,1.27)</f>
        <v>29</v>
      </c>
      <c r="E59" s="7">
        <f>COUNTIF(E9:E58,1.5)</f>
        <v>29</v>
      </c>
      <c r="F59" s="8">
        <f>COUNTIF(F9:F58,2)</f>
        <v>25</v>
      </c>
      <c r="G59" s="70">
        <f>M59+G8</f>
        <v>211556.13160858297</v>
      </c>
      <c r="H59" s="71">
        <f>N59+H8</f>
        <v>256366.6331718138</v>
      </c>
      <c r="I59" s="72">
        <f>O59+I8</f>
        <v>271783.22368989291</v>
      </c>
      <c r="J59" s="67" t="s">
        <v>30</v>
      </c>
      <c r="K59" s="68">
        <f>B58-B9</f>
        <v>-43833</v>
      </c>
      <c r="L59" s="69" t="s">
        <v>31</v>
      </c>
      <c r="M59" s="81">
        <f>SUM(M9:M58)</f>
        <v>111556.13160858299</v>
      </c>
      <c r="N59" s="82">
        <f>SUM(N9:N58)</f>
        <v>156366.6331718138</v>
      </c>
      <c r="O59" s="83">
        <f>SUM(O9:O58)</f>
        <v>171783.22368989288</v>
      </c>
    </row>
    <row r="60" spans="1:15" ht="18.5" thickBot="1" x14ac:dyDescent="0.6">
      <c r="A60" s="9"/>
      <c r="B60" s="89" t="s">
        <v>6</v>
      </c>
      <c r="C60" s="90"/>
      <c r="D60" s="7">
        <f>COUNTIF(D9:D58,-1)</f>
        <v>11</v>
      </c>
      <c r="E60" s="7">
        <f>COUNTIF(E9:E58,-1)</f>
        <v>11</v>
      </c>
      <c r="F60" s="8">
        <f>COUNTIF(F9:F58,-1)</f>
        <v>15</v>
      </c>
      <c r="G60" s="87" t="s">
        <v>29</v>
      </c>
      <c r="H60" s="88"/>
      <c r="I60" s="94"/>
      <c r="J60" s="87" t="s">
        <v>32</v>
      </c>
      <c r="K60" s="88"/>
      <c r="L60" s="94"/>
      <c r="M60" s="9"/>
      <c r="N60" s="3"/>
      <c r="O60" s="4"/>
    </row>
    <row r="61" spans="1:15" ht="18.5" thickBot="1" x14ac:dyDescent="0.6">
      <c r="A61" s="9"/>
      <c r="B61" s="89" t="s">
        <v>34</v>
      </c>
      <c r="C61" s="90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2.1155613160858295</v>
      </c>
      <c r="H61" s="77">
        <f t="shared" ref="H61" si="21">H59/H8</f>
        <v>2.5636663317181378</v>
      </c>
      <c r="I61" s="78">
        <f>I59/I8</f>
        <v>2.7178322368989289</v>
      </c>
      <c r="J61" s="65">
        <f>(G61-100%)*30/K59</f>
        <v>-7.6350784757089137E-4</v>
      </c>
      <c r="K61" s="65">
        <f>(H61-100%)*30/K59</f>
        <v>-1.070198023214111E-3</v>
      </c>
      <c r="L61" s="66">
        <f>(I61-100%)*30/K59</f>
        <v>-1.1757116124145705E-3</v>
      </c>
      <c r="M61" s="10"/>
      <c r="N61" s="2"/>
      <c r="O61" s="11"/>
    </row>
    <row r="62" spans="1:15" ht="18.5" thickBot="1" x14ac:dyDescent="0.6">
      <c r="A62" s="3"/>
      <c r="B62" s="87" t="s">
        <v>4</v>
      </c>
      <c r="C62" s="88"/>
      <c r="D62" s="79">
        <f t="shared" ref="D62:E62" si="22">D59/(D59+D60+D61)</f>
        <v>0.72499999999999998</v>
      </c>
      <c r="E62" s="74">
        <f t="shared" si="22"/>
        <v>0.72499999999999998</v>
      </c>
      <c r="F62" s="75">
        <f>F59/(F59+F60+F61)</f>
        <v>0.625</v>
      </c>
    </row>
    <row r="64" spans="1:15" x14ac:dyDescent="0.5500000000000000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X1234"/>
  <sheetViews>
    <sheetView topLeftCell="A616" zoomScale="80" zoomScaleNormal="80" workbookViewId="0">
      <selection activeCell="C636" sqref="C636"/>
    </sheetView>
  </sheetViews>
  <sheetFormatPr defaultColWidth="8.08203125" defaultRowHeight="14" x14ac:dyDescent="0.5500000000000000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24" x14ac:dyDescent="0.55000000000000004">
      <c r="A1" s="99" t="s">
        <v>39</v>
      </c>
      <c r="B1" s="99"/>
      <c r="C1" s="86" t="s">
        <v>40</v>
      </c>
    </row>
    <row r="2" spans="1:24" x14ac:dyDescent="0.55000000000000004">
      <c r="A2" s="98">
        <v>43833</v>
      </c>
      <c r="B2" s="98"/>
    </row>
    <row r="3" spans="1:24" x14ac:dyDescent="0.55000000000000004">
      <c r="U3" s="97" t="s">
        <v>41</v>
      </c>
    </row>
    <row r="4" spans="1:24" x14ac:dyDescent="0.55000000000000004">
      <c r="U4" s="97"/>
    </row>
    <row r="5" spans="1:24" x14ac:dyDescent="0.55000000000000004">
      <c r="U5" s="100" t="s">
        <v>38</v>
      </c>
      <c r="V5" s="100"/>
      <c r="W5" s="100"/>
      <c r="X5" s="100"/>
    </row>
    <row r="6" spans="1:24" x14ac:dyDescent="0.55000000000000004">
      <c r="U6" s="100"/>
      <c r="V6" s="100"/>
      <c r="W6" s="100"/>
      <c r="X6" s="100"/>
    </row>
    <row r="7" spans="1:24" x14ac:dyDescent="0.55000000000000004">
      <c r="U7" s="100"/>
      <c r="V7" s="100"/>
      <c r="W7" s="100"/>
      <c r="X7" s="100"/>
    </row>
    <row r="8" spans="1:24" x14ac:dyDescent="0.55000000000000004">
      <c r="U8" s="100"/>
      <c r="V8" s="100"/>
      <c r="W8" s="100"/>
      <c r="X8" s="100"/>
    </row>
    <row r="9" spans="1:24" x14ac:dyDescent="0.55000000000000004">
      <c r="U9" s="100"/>
      <c r="V9" s="100"/>
      <c r="W9" s="100"/>
      <c r="X9" s="100"/>
    </row>
    <row r="10" spans="1:24" x14ac:dyDescent="0.55000000000000004">
      <c r="U10" s="100"/>
      <c r="V10" s="100"/>
      <c r="W10" s="100"/>
      <c r="X10" s="100"/>
    </row>
    <row r="34" spans="1:21" x14ac:dyDescent="0.55000000000000004">
      <c r="A34" s="98">
        <v>43836</v>
      </c>
      <c r="B34" s="98"/>
    </row>
    <row r="35" spans="1:21" x14ac:dyDescent="0.55000000000000004">
      <c r="U35" s="97" t="s">
        <v>42</v>
      </c>
    </row>
    <row r="36" spans="1:21" x14ac:dyDescent="0.55000000000000004">
      <c r="U36" s="97"/>
    </row>
    <row r="66" spans="1:21" ht="18" customHeight="1" x14ac:dyDescent="0.55000000000000004">
      <c r="A66" s="98">
        <v>43838</v>
      </c>
      <c r="B66" s="98"/>
    </row>
    <row r="67" spans="1:21" x14ac:dyDescent="0.55000000000000004">
      <c r="U67" s="97" t="s">
        <v>42</v>
      </c>
    </row>
    <row r="68" spans="1:21" x14ac:dyDescent="0.55000000000000004">
      <c r="U68" s="97"/>
    </row>
    <row r="98" spans="1:21" x14ac:dyDescent="0.55000000000000004">
      <c r="A98" s="98">
        <v>43843</v>
      </c>
      <c r="B98" s="98"/>
    </row>
    <row r="99" spans="1:21" x14ac:dyDescent="0.55000000000000004">
      <c r="U99" s="97" t="s">
        <v>42</v>
      </c>
    </row>
    <row r="100" spans="1:21" x14ac:dyDescent="0.55000000000000004">
      <c r="U100" s="97"/>
    </row>
    <row r="131" spans="1:21" x14ac:dyDescent="0.55000000000000004">
      <c r="A131" s="98">
        <v>43846</v>
      </c>
      <c r="B131" s="98"/>
    </row>
    <row r="132" spans="1:21" x14ac:dyDescent="0.55000000000000004">
      <c r="U132" s="97" t="s">
        <v>42</v>
      </c>
    </row>
    <row r="133" spans="1:21" x14ac:dyDescent="0.55000000000000004">
      <c r="U133" s="97"/>
    </row>
    <row r="164" spans="1:21" x14ac:dyDescent="0.55000000000000004">
      <c r="A164" s="98">
        <v>43850</v>
      </c>
      <c r="B164" s="98"/>
    </row>
    <row r="165" spans="1:21" x14ac:dyDescent="0.55000000000000004">
      <c r="U165" s="97" t="s">
        <v>41</v>
      </c>
    </row>
    <row r="166" spans="1:21" x14ac:dyDescent="0.55000000000000004">
      <c r="U166" s="97"/>
    </row>
    <row r="197" spans="1:21" x14ac:dyDescent="0.55000000000000004">
      <c r="A197" s="98">
        <v>43852</v>
      </c>
      <c r="B197" s="98"/>
    </row>
    <row r="198" spans="1:21" x14ac:dyDescent="0.55000000000000004">
      <c r="U198" s="97" t="s">
        <v>42</v>
      </c>
    </row>
    <row r="199" spans="1:21" x14ac:dyDescent="0.55000000000000004">
      <c r="U199" s="97"/>
    </row>
    <row r="230" spans="1:21" x14ac:dyDescent="0.55000000000000004">
      <c r="A230" s="98">
        <v>43858</v>
      </c>
      <c r="B230" s="98"/>
    </row>
    <row r="231" spans="1:21" x14ac:dyDescent="0.55000000000000004">
      <c r="U231" s="97" t="s">
        <v>42</v>
      </c>
    </row>
    <row r="232" spans="1:21" x14ac:dyDescent="0.55000000000000004">
      <c r="U232" s="97"/>
    </row>
    <row r="263" spans="1:21" x14ac:dyDescent="0.55000000000000004">
      <c r="A263" s="98">
        <v>43864</v>
      </c>
      <c r="B263" s="98"/>
    </row>
    <row r="264" spans="1:21" x14ac:dyDescent="0.55000000000000004">
      <c r="U264" s="97" t="s">
        <v>41</v>
      </c>
    </row>
    <row r="265" spans="1:21" x14ac:dyDescent="0.55000000000000004">
      <c r="U265" s="97"/>
    </row>
    <row r="296" spans="1:21" x14ac:dyDescent="0.55000000000000004">
      <c r="A296" s="98">
        <v>43866</v>
      </c>
      <c r="B296" s="98"/>
    </row>
    <row r="297" spans="1:21" x14ac:dyDescent="0.55000000000000004">
      <c r="U297" s="97" t="s">
        <v>42</v>
      </c>
    </row>
    <row r="298" spans="1:21" x14ac:dyDescent="0.55000000000000004">
      <c r="U298" s="97"/>
    </row>
    <row r="329" spans="1:21" x14ac:dyDescent="0.55000000000000004">
      <c r="A329" s="98">
        <v>43872</v>
      </c>
      <c r="B329" s="98"/>
    </row>
    <row r="330" spans="1:21" x14ac:dyDescent="0.55000000000000004">
      <c r="U330" s="97" t="s">
        <v>41</v>
      </c>
    </row>
    <row r="331" spans="1:21" x14ac:dyDescent="0.55000000000000004">
      <c r="U331" s="97"/>
    </row>
    <row r="363" spans="1:21" x14ac:dyDescent="0.55000000000000004">
      <c r="A363" s="98">
        <v>43873</v>
      </c>
      <c r="B363" s="98"/>
    </row>
    <row r="364" spans="1:21" x14ac:dyDescent="0.55000000000000004">
      <c r="U364" s="97" t="s">
        <v>41</v>
      </c>
    </row>
    <row r="365" spans="1:21" x14ac:dyDescent="0.55000000000000004">
      <c r="U365" s="97"/>
    </row>
    <row r="396" spans="1:21" x14ac:dyDescent="0.55000000000000004">
      <c r="A396" s="98">
        <v>43879</v>
      </c>
      <c r="B396" s="98"/>
    </row>
    <row r="397" spans="1:21" x14ac:dyDescent="0.55000000000000004">
      <c r="U397" s="97" t="s">
        <v>42</v>
      </c>
    </row>
    <row r="398" spans="1:21" x14ac:dyDescent="0.55000000000000004">
      <c r="U398" s="97"/>
    </row>
    <row r="429" spans="1:21" x14ac:dyDescent="0.55000000000000004">
      <c r="A429" s="98">
        <v>43889</v>
      </c>
      <c r="B429" s="98"/>
      <c r="U429" s="97" t="s">
        <v>42</v>
      </c>
    </row>
    <row r="430" spans="1:21" x14ac:dyDescent="0.55000000000000004">
      <c r="U430" s="97"/>
    </row>
    <row r="472" spans="1:21" x14ac:dyDescent="0.55000000000000004">
      <c r="A472" s="98">
        <v>43906</v>
      </c>
      <c r="B472" s="98"/>
    </row>
    <row r="473" spans="1:21" x14ac:dyDescent="0.55000000000000004">
      <c r="U473" s="97" t="s">
        <v>42</v>
      </c>
    </row>
    <row r="474" spans="1:21" x14ac:dyDescent="0.55000000000000004">
      <c r="U474" s="97"/>
    </row>
    <row r="505" spans="1:21" x14ac:dyDescent="0.55000000000000004">
      <c r="A505" s="98">
        <v>43916</v>
      </c>
      <c r="B505" s="98"/>
    </row>
    <row r="506" spans="1:21" x14ac:dyDescent="0.55000000000000004">
      <c r="U506" s="97" t="s">
        <v>42</v>
      </c>
    </row>
    <row r="507" spans="1:21" x14ac:dyDescent="0.55000000000000004">
      <c r="U507" s="97"/>
    </row>
    <row r="538" spans="1:21" x14ac:dyDescent="0.55000000000000004">
      <c r="A538" s="98">
        <v>43942</v>
      </c>
      <c r="B538" s="98"/>
    </row>
    <row r="539" spans="1:21" x14ac:dyDescent="0.55000000000000004">
      <c r="U539" s="97" t="s">
        <v>41</v>
      </c>
    </row>
    <row r="540" spans="1:21" x14ac:dyDescent="0.55000000000000004">
      <c r="U540" s="97"/>
    </row>
    <row r="571" spans="1:21" x14ac:dyDescent="0.55000000000000004">
      <c r="A571" s="98">
        <v>43957</v>
      </c>
      <c r="B571" s="98"/>
    </row>
    <row r="572" spans="1:21" x14ac:dyDescent="0.55000000000000004">
      <c r="U572" s="97" t="s">
        <v>42</v>
      </c>
    </row>
    <row r="573" spans="1:21" x14ac:dyDescent="0.55000000000000004">
      <c r="U573" s="97"/>
    </row>
    <row r="604" spans="1:21" x14ac:dyDescent="0.55000000000000004">
      <c r="A604" s="98">
        <v>43964</v>
      </c>
      <c r="B604" s="98"/>
    </row>
    <row r="605" spans="1:21" x14ac:dyDescent="0.55000000000000004">
      <c r="U605" s="97" t="s">
        <v>42</v>
      </c>
    </row>
    <row r="606" spans="1:21" x14ac:dyDescent="0.55000000000000004">
      <c r="U606" s="97"/>
    </row>
    <row r="637" spans="1:21" x14ac:dyDescent="0.55000000000000004">
      <c r="A637" s="98">
        <v>43971</v>
      </c>
      <c r="B637" s="98"/>
    </row>
    <row r="638" spans="1:21" x14ac:dyDescent="0.55000000000000004">
      <c r="U638" s="97" t="s">
        <v>42</v>
      </c>
    </row>
    <row r="639" spans="1:21" x14ac:dyDescent="0.55000000000000004">
      <c r="U639" s="97"/>
    </row>
    <row r="670" spans="1:21" x14ac:dyDescent="0.55000000000000004">
      <c r="A670" s="98">
        <v>43973</v>
      </c>
      <c r="B670" s="98"/>
    </row>
    <row r="671" spans="1:21" x14ac:dyDescent="0.55000000000000004">
      <c r="U671" s="97" t="s">
        <v>42</v>
      </c>
    </row>
    <row r="672" spans="1:21" x14ac:dyDescent="0.55000000000000004">
      <c r="U672" s="97"/>
    </row>
    <row r="703" spans="1:21" x14ac:dyDescent="0.55000000000000004">
      <c r="A703" s="98">
        <v>43978</v>
      </c>
      <c r="B703" s="98"/>
    </row>
    <row r="704" spans="1:21" x14ac:dyDescent="0.55000000000000004">
      <c r="U704" s="97" t="s">
        <v>42</v>
      </c>
    </row>
    <row r="705" spans="21:21" x14ac:dyDescent="0.55000000000000004">
      <c r="U705" s="97"/>
    </row>
    <row r="736" spans="1:2" x14ac:dyDescent="0.55000000000000004">
      <c r="A736" s="98">
        <v>43979</v>
      </c>
      <c r="B736" s="98"/>
    </row>
    <row r="737" spans="21:21" x14ac:dyDescent="0.55000000000000004">
      <c r="U737" s="97" t="s">
        <v>42</v>
      </c>
    </row>
    <row r="738" spans="21:21" x14ac:dyDescent="0.55000000000000004">
      <c r="U738" s="97"/>
    </row>
    <row r="770" spans="1:21" x14ac:dyDescent="0.55000000000000004">
      <c r="A770" s="98">
        <v>43980</v>
      </c>
      <c r="B770" s="98"/>
    </row>
    <row r="771" spans="1:21" x14ac:dyDescent="0.55000000000000004">
      <c r="U771" s="97" t="s">
        <v>41</v>
      </c>
    </row>
    <row r="772" spans="1:21" x14ac:dyDescent="0.55000000000000004">
      <c r="U772" s="97"/>
    </row>
    <row r="803" spans="1:21" x14ac:dyDescent="0.55000000000000004">
      <c r="A803" s="98">
        <v>43986</v>
      </c>
      <c r="B803" s="98"/>
    </row>
    <row r="804" spans="1:21" x14ac:dyDescent="0.55000000000000004">
      <c r="U804" s="97" t="s">
        <v>42</v>
      </c>
    </row>
    <row r="805" spans="1:21" x14ac:dyDescent="0.55000000000000004">
      <c r="U805" s="97"/>
    </row>
    <row r="836" spans="1:21" x14ac:dyDescent="0.55000000000000004">
      <c r="A836" s="98">
        <v>43990</v>
      </c>
      <c r="B836" s="98"/>
    </row>
    <row r="837" spans="1:21" x14ac:dyDescent="0.55000000000000004">
      <c r="U837" s="97" t="s">
        <v>42</v>
      </c>
    </row>
    <row r="838" spans="1:21" x14ac:dyDescent="0.55000000000000004">
      <c r="U838" s="97"/>
    </row>
    <row r="869" spans="1:21" x14ac:dyDescent="0.55000000000000004">
      <c r="A869" s="98">
        <v>43992</v>
      </c>
      <c r="B869" s="98"/>
    </row>
    <row r="870" spans="1:21" x14ac:dyDescent="0.55000000000000004">
      <c r="U870" s="97" t="s">
        <v>42</v>
      </c>
    </row>
    <row r="871" spans="1:21" x14ac:dyDescent="0.55000000000000004">
      <c r="U871" s="97"/>
    </row>
    <row r="902" spans="1:21" x14ac:dyDescent="0.55000000000000004">
      <c r="A902" s="98">
        <v>43994</v>
      </c>
      <c r="B902" s="98"/>
      <c r="E902" s="52" t="s">
        <v>49</v>
      </c>
    </row>
    <row r="903" spans="1:21" x14ac:dyDescent="0.55000000000000004">
      <c r="U903" s="97" t="s">
        <v>41</v>
      </c>
    </row>
    <row r="904" spans="1:21" x14ac:dyDescent="0.55000000000000004">
      <c r="U904" s="97"/>
    </row>
    <row r="935" spans="1:21" x14ac:dyDescent="0.55000000000000004">
      <c r="A935" s="98">
        <v>44000</v>
      </c>
      <c r="B935" s="98"/>
    </row>
    <row r="936" spans="1:21" x14ac:dyDescent="0.55000000000000004">
      <c r="U936" s="97" t="s">
        <v>41</v>
      </c>
    </row>
    <row r="937" spans="1:21" x14ac:dyDescent="0.55000000000000004">
      <c r="U937" s="97"/>
    </row>
    <row r="968" spans="1:21" x14ac:dyDescent="0.55000000000000004">
      <c r="A968" s="98">
        <v>44005</v>
      </c>
      <c r="B968" s="98"/>
      <c r="F968" s="52" t="s">
        <v>50</v>
      </c>
    </row>
    <row r="969" spans="1:21" x14ac:dyDescent="0.55000000000000004">
      <c r="U969" s="97" t="s">
        <v>41</v>
      </c>
    </row>
    <row r="970" spans="1:21" x14ac:dyDescent="0.55000000000000004">
      <c r="U970" s="97"/>
    </row>
    <row r="1001" spans="1:21" x14ac:dyDescent="0.55000000000000004">
      <c r="A1001" s="98">
        <v>44011</v>
      </c>
      <c r="B1001" s="98"/>
    </row>
    <row r="1002" spans="1:21" x14ac:dyDescent="0.55000000000000004">
      <c r="U1002" s="97" t="s">
        <v>42</v>
      </c>
    </row>
    <row r="1003" spans="1:21" x14ac:dyDescent="0.55000000000000004">
      <c r="U1003" s="97"/>
    </row>
    <row r="1034" spans="1:21" x14ac:dyDescent="0.55000000000000004">
      <c r="A1034" s="98">
        <v>44028</v>
      </c>
      <c r="B1034" s="98"/>
    </row>
    <row r="1035" spans="1:21" x14ac:dyDescent="0.55000000000000004">
      <c r="U1035" s="97" t="s">
        <v>42</v>
      </c>
    </row>
    <row r="1036" spans="1:21" x14ac:dyDescent="0.55000000000000004">
      <c r="U1036" s="97"/>
    </row>
    <row r="1067" spans="1:21" x14ac:dyDescent="0.55000000000000004">
      <c r="A1067" s="98">
        <v>44034</v>
      </c>
      <c r="B1067" s="98"/>
    </row>
    <row r="1068" spans="1:21" x14ac:dyDescent="0.55000000000000004">
      <c r="U1068" s="97" t="s">
        <v>42</v>
      </c>
    </row>
    <row r="1069" spans="1:21" x14ac:dyDescent="0.55000000000000004">
      <c r="U1069" s="97"/>
    </row>
    <row r="1100" spans="1:21" x14ac:dyDescent="0.55000000000000004">
      <c r="A1100" s="98">
        <v>44036</v>
      </c>
      <c r="B1100" s="98"/>
    </row>
    <row r="1101" spans="1:21" x14ac:dyDescent="0.55000000000000004">
      <c r="U1101" s="97" t="s">
        <v>42</v>
      </c>
    </row>
    <row r="1102" spans="1:21" x14ac:dyDescent="0.55000000000000004">
      <c r="U1102" s="97"/>
    </row>
    <row r="1133" spans="1:21" x14ac:dyDescent="0.55000000000000004">
      <c r="A1133" s="98">
        <v>44041</v>
      </c>
      <c r="B1133" s="98"/>
    </row>
    <row r="1134" spans="1:21" x14ac:dyDescent="0.55000000000000004">
      <c r="U1134" s="97" t="s">
        <v>42</v>
      </c>
    </row>
    <row r="1135" spans="1:21" x14ac:dyDescent="0.55000000000000004">
      <c r="U1135" s="97"/>
    </row>
    <row r="1166" spans="1:21" x14ac:dyDescent="0.55000000000000004">
      <c r="A1166" s="98">
        <v>44042</v>
      </c>
      <c r="B1166" s="98"/>
    </row>
    <row r="1167" spans="1:21" x14ac:dyDescent="0.55000000000000004">
      <c r="U1167" s="97" t="s">
        <v>42</v>
      </c>
    </row>
    <row r="1168" spans="1:21" x14ac:dyDescent="0.55000000000000004">
      <c r="U1168" s="97"/>
    </row>
    <row r="1199" spans="1:21" x14ac:dyDescent="0.55000000000000004">
      <c r="A1199" s="98">
        <v>44043</v>
      </c>
      <c r="B1199" s="98"/>
    </row>
    <row r="1200" spans="1:21" x14ac:dyDescent="0.55000000000000004">
      <c r="U1200" s="97" t="s">
        <v>42</v>
      </c>
    </row>
    <row r="1201" spans="21:21" x14ac:dyDescent="0.55000000000000004">
      <c r="U1201" s="97"/>
    </row>
    <row r="1232" spans="1:2" x14ac:dyDescent="0.55000000000000004">
      <c r="A1232" s="98">
        <v>44048</v>
      </c>
      <c r="B1232" s="98"/>
    </row>
    <row r="1233" spans="21:21" x14ac:dyDescent="0.55000000000000004">
      <c r="U1233" s="97" t="s">
        <v>41</v>
      </c>
    </row>
    <row r="1234" spans="21:21" x14ac:dyDescent="0.55000000000000004">
      <c r="U1234" s="97"/>
    </row>
  </sheetData>
  <mergeCells count="78">
    <mergeCell ref="U1200:U1201"/>
    <mergeCell ref="A1232:B1232"/>
    <mergeCell ref="U1233:U1234"/>
    <mergeCell ref="A1133:B1133"/>
    <mergeCell ref="U1134:U1135"/>
    <mergeCell ref="U1167:U1168"/>
    <mergeCell ref="A1166:B1166"/>
    <mergeCell ref="A1199:B1199"/>
    <mergeCell ref="U1035:U1036"/>
    <mergeCell ref="A1067:B1067"/>
    <mergeCell ref="U1068:U1069"/>
    <mergeCell ref="A1100:B1100"/>
    <mergeCell ref="U1101:U1102"/>
    <mergeCell ref="A968:B968"/>
    <mergeCell ref="A1001:B1001"/>
    <mergeCell ref="U969:U970"/>
    <mergeCell ref="U1002:U1003"/>
    <mergeCell ref="A1034:B1034"/>
    <mergeCell ref="U870:U871"/>
    <mergeCell ref="A902:B902"/>
    <mergeCell ref="U903:U904"/>
    <mergeCell ref="A935:B935"/>
    <mergeCell ref="U936:U937"/>
    <mergeCell ref="A803:B803"/>
    <mergeCell ref="U804:U805"/>
    <mergeCell ref="A836:B836"/>
    <mergeCell ref="U837:U838"/>
    <mergeCell ref="A869:B869"/>
    <mergeCell ref="U704:U705"/>
    <mergeCell ref="A736:B736"/>
    <mergeCell ref="U737:U738"/>
    <mergeCell ref="A770:B770"/>
    <mergeCell ref="U771:U772"/>
    <mergeCell ref="A637:B637"/>
    <mergeCell ref="U638:U639"/>
    <mergeCell ref="A670:B670"/>
    <mergeCell ref="U671:U672"/>
    <mergeCell ref="A703:B703"/>
    <mergeCell ref="A604:B604"/>
    <mergeCell ref="U605:U606"/>
    <mergeCell ref="U473:U474"/>
    <mergeCell ref="A505:B505"/>
    <mergeCell ref="U506:U507"/>
    <mergeCell ref="A538:B538"/>
    <mergeCell ref="U539:U540"/>
    <mergeCell ref="A429:B429"/>
    <mergeCell ref="U429:U430"/>
    <mergeCell ref="A472:B472"/>
    <mergeCell ref="A571:B571"/>
    <mergeCell ref="U572:U573"/>
    <mergeCell ref="U198:U199"/>
    <mergeCell ref="U231:U232"/>
    <mergeCell ref="U297:U298"/>
    <mergeCell ref="A396:B396"/>
    <mergeCell ref="U397:U398"/>
    <mergeCell ref="A263:B263"/>
    <mergeCell ref="A230:B230"/>
    <mergeCell ref="A363:B363"/>
    <mergeCell ref="U364:U365"/>
    <mergeCell ref="U330:U331"/>
    <mergeCell ref="A296:B296"/>
    <mergeCell ref="A329:B329"/>
    <mergeCell ref="U165:U166"/>
    <mergeCell ref="U264:U265"/>
    <mergeCell ref="A98:B98"/>
    <mergeCell ref="A66:B66"/>
    <mergeCell ref="A1:B1"/>
    <mergeCell ref="U3:U4"/>
    <mergeCell ref="U35:U36"/>
    <mergeCell ref="U67:U68"/>
    <mergeCell ref="U99:U100"/>
    <mergeCell ref="A2:B2"/>
    <mergeCell ref="U5:X10"/>
    <mergeCell ref="A34:B34"/>
    <mergeCell ref="A131:B131"/>
    <mergeCell ref="A164:B164"/>
    <mergeCell ref="U132:U133"/>
    <mergeCell ref="A197:B197"/>
  </mergeCells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D32" sqref="D32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25</v>
      </c>
    </row>
    <row r="2" spans="1:10" x14ac:dyDescent="0.55000000000000004">
      <c r="A2" s="101" t="s">
        <v>43</v>
      </c>
      <c r="B2" s="102"/>
      <c r="C2" s="102"/>
      <c r="D2" s="102"/>
      <c r="E2" s="102"/>
      <c r="F2" s="102"/>
      <c r="G2" s="102"/>
      <c r="H2" s="102"/>
      <c r="I2" s="102"/>
      <c r="J2" s="102"/>
    </row>
    <row r="3" spans="1:10" x14ac:dyDescent="0.55000000000000004">
      <c r="A3" s="102"/>
      <c r="B3" s="102"/>
      <c r="C3" s="102"/>
      <c r="D3" s="102"/>
      <c r="E3" s="102"/>
      <c r="F3" s="102"/>
      <c r="G3" s="102"/>
      <c r="H3" s="102"/>
      <c r="I3" s="102"/>
      <c r="J3" s="102"/>
    </row>
    <row r="4" spans="1:10" x14ac:dyDescent="0.55000000000000004">
      <c r="A4" s="102"/>
      <c r="B4" s="102"/>
      <c r="C4" s="102"/>
      <c r="D4" s="102"/>
      <c r="E4" s="102"/>
      <c r="F4" s="102"/>
      <c r="G4" s="102"/>
      <c r="H4" s="102"/>
      <c r="I4" s="102"/>
      <c r="J4" s="102"/>
    </row>
    <row r="5" spans="1:10" x14ac:dyDescent="0.55000000000000004">
      <c r="A5" s="102"/>
      <c r="B5" s="102"/>
      <c r="C5" s="102"/>
      <c r="D5" s="102"/>
      <c r="E5" s="102"/>
      <c r="F5" s="102"/>
      <c r="G5" s="102"/>
      <c r="H5" s="102"/>
      <c r="I5" s="102"/>
      <c r="J5" s="102"/>
    </row>
    <row r="6" spans="1:10" x14ac:dyDescent="0.55000000000000004">
      <c r="A6" s="102"/>
      <c r="B6" s="102"/>
      <c r="C6" s="102"/>
      <c r="D6" s="102"/>
      <c r="E6" s="102"/>
      <c r="F6" s="102"/>
      <c r="G6" s="102"/>
      <c r="H6" s="102"/>
      <c r="I6" s="102"/>
      <c r="J6" s="102"/>
    </row>
    <row r="7" spans="1:10" x14ac:dyDescent="0.55000000000000004">
      <c r="A7" s="102"/>
      <c r="B7" s="102"/>
      <c r="C7" s="102"/>
      <c r="D7" s="102"/>
      <c r="E7" s="102"/>
      <c r="F7" s="102"/>
      <c r="G7" s="102"/>
      <c r="H7" s="102"/>
      <c r="I7" s="102"/>
      <c r="J7" s="102"/>
    </row>
    <row r="8" spans="1:10" x14ac:dyDescent="0.55000000000000004">
      <c r="A8" s="102"/>
      <c r="B8" s="102"/>
      <c r="C8" s="102"/>
      <c r="D8" s="102"/>
      <c r="E8" s="102"/>
      <c r="F8" s="102"/>
      <c r="G8" s="102"/>
      <c r="H8" s="102"/>
      <c r="I8" s="102"/>
      <c r="J8" s="102"/>
    </row>
    <row r="9" spans="1:10" x14ac:dyDescent="0.55000000000000004">
      <c r="A9" s="102"/>
      <c r="B9" s="102"/>
      <c r="C9" s="102"/>
      <c r="D9" s="102"/>
      <c r="E9" s="102"/>
      <c r="F9" s="102"/>
      <c r="G9" s="102"/>
      <c r="H9" s="102"/>
      <c r="I9" s="102"/>
      <c r="J9" s="102"/>
    </row>
    <row r="11" spans="1:10" x14ac:dyDescent="0.55000000000000004">
      <c r="A11" s="52" t="s">
        <v>26</v>
      </c>
    </row>
    <row r="12" spans="1:10" x14ac:dyDescent="0.55000000000000004">
      <c r="A12" s="103" t="s">
        <v>44</v>
      </c>
      <c r="B12" s="104"/>
      <c r="C12" s="104"/>
      <c r="D12" s="104"/>
      <c r="E12" s="104"/>
      <c r="F12" s="104"/>
      <c r="G12" s="104"/>
      <c r="H12" s="104"/>
      <c r="I12" s="104"/>
      <c r="J12" s="104"/>
    </row>
    <row r="13" spans="1:10" x14ac:dyDescent="0.55000000000000004">
      <c r="A13" s="104"/>
      <c r="B13" s="104"/>
      <c r="C13" s="104"/>
      <c r="D13" s="104"/>
      <c r="E13" s="104"/>
      <c r="F13" s="104"/>
      <c r="G13" s="104"/>
      <c r="H13" s="104"/>
      <c r="I13" s="104"/>
      <c r="J13" s="104"/>
    </row>
    <row r="14" spans="1:10" x14ac:dyDescent="0.55000000000000004">
      <c r="A14" s="104"/>
      <c r="B14" s="104"/>
      <c r="C14" s="104"/>
      <c r="D14" s="104"/>
      <c r="E14" s="104"/>
      <c r="F14" s="104"/>
      <c r="G14" s="104"/>
      <c r="H14" s="104"/>
      <c r="I14" s="104"/>
      <c r="J14" s="104"/>
    </row>
    <row r="15" spans="1:10" x14ac:dyDescent="0.55000000000000004">
      <c r="A15" s="104"/>
      <c r="B15" s="104"/>
      <c r="C15" s="104"/>
      <c r="D15" s="104"/>
      <c r="E15" s="104"/>
      <c r="F15" s="104"/>
      <c r="G15" s="104"/>
      <c r="H15" s="104"/>
      <c r="I15" s="104"/>
      <c r="J15" s="104"/>
    </row>
    <row r="16" spans="1:10" x14ac:dyDescent="0.55000000000000004">
      <c r="A16" s="104"/>
      <c r="B16" s="104"/>
      <c r="C16" s="104"/>
      <c r="D16" s="104"/>
      <c r="E16" s="104"/>
      <c r="F16" s="104"/>
      <c r="G16" s="104"/>
      <c r="H16" s="104"/>
      <c r="I16" s="104"/>
      <c r="J16" s="104"/>
    </row>
    <row r="17" spans="1:10" x14ac:dyDescent="0.55000000000000004">
      <c r="A17" s="104"/>
      <c r="B17" s="104"/>
      <c r="C17" s="104"/>
      <c r="D17" s="104"/>
      <c r="E17" s="104"/>
      <c r="F17" s="104"/>
      <c r="G17" s="104"/>
      <c r="H17" s="104"/>
      <c r="I17" s="104"/>
      <c r="J17" s="104"/>
    </row>
    <row r="18" spans="1:10" x14ac:dyDescent="0.55000000000000004">
      <c r="A18" s="104"/>
      <c r="B18" s="104"/>
      <c r="C18" s="104"/>
      <c r="D18" s="104"/>
      <c r="E18" s="104"/>
      <c r="F18" s="104"/>
      <c r="G18" s="104"/>
      <c r="H18" s="104"/>
      <c r="I18" s="104"/>
      <c r="J18" s="104"/>
    </row>
    <row r="19" spans="1:10" x14ac:dyDescent="0.55000000000000004">
      <c r="A19" s="104"/>
      <c r="B19" s="104"/>
      <c r="C19" s="104"/>
      <c r="D19" s="104"/>
      <c r="E19" s="104"/>
      <c r="F19" s="104"/>
      <c r="G19" s="104"/>
      <c r="H19" s="104"/>
      <c r="I19" s="104"/>
      <c r="J19" s="104"/>
    </row>
    <row r="21" spans="1:10" x14ac:dyDescent="0.55000000000000004">
      <c r="A21" s="52" t="s">
        <v>27</v>
      </c>
    </row>
    <row r="22" spans="1:10" x14ac:dyDescent="0.55000000000000004">
      <c r="A22" s="103" t="s">
        <v>45</v>
      </c>
      <c r="B22" s="103"/>
      <c r="C22" s="103"/>
      <c r="D22" s="103"/>
      <c r="E22" s="103"/>
      <c r="F22" s="103"/>
      <c r="G22" s="103"/>
      <c r="H22" s="103"/>
      <c r="I22" s="103"/>
      <c r="J22" s="103"/>
    </row>
    <row r="23" spans="1:10" x14ac:dyDescent="0.55000000000000004">
      <c r="A23" s="103"/>
      <c r="B23" s="103"/>
      <c r="C23" s="103"/>
      <c r="D23" s="103"/>
      <c r="E23" s="103"/>
      <c r="F23" s="103"/>
      <c r="G23" s="103"/>
      <c r="H23" s="103"/>
      <c r="I23" s="103"/>
      <c r="J23" s="103"/>
    </row>
    <row r="24" spans="1:10" x14ac:dyDescent="0.55000000000000004">
      <c r="A24" s="103"/>
      <c r="B24" s="103"/>
      <c r="C24" s="103"/>
      <c r="D24" s="103"/>
      <c r="E24" s="103"/>
      <c r="F24" s="103"/>
      <c r="G24" s="103"/>
      <c r="H24" s="103"/>
      <c r="I24" s="103"/>
      <c r="J24" s="103"/>
    </row>
    <row r="25" spans="1:10" x14ac:dyDescent="0.55000000000000004">
      <c r="A25" s="103"/>
      <c r="B25" s="103"/>
      <c r="C25" s="103"/>
      <c r="D25" s="103"/>
      <c r="E25" s="103"/>
      <c r="F25" s="103"/>
      <c r="G25" s="103"/>
      <c r="H25" s="103"/>
      <c r="I25" s="103"/>
      <c r="J25" s="103"/>
    </row>
    <row r="26" spans="1:10" x14ac:dyDescent="0.55000000000000004">
      <c r="A26" s="103"/>
      <c r="B26" s="103"/>
      <c r="C26" s="103"/>
      <c r="D26" s="103"/>
      <c r="E26" s="103"/>
      <c r="F26" s="103"/>
      <c r="G26" s="103"/>
      <c r="H26" s="103"/>
      <c r="I26" s="103"/>
      <c r="J26" s="103"/>
    </row>
    <row r="27" spans="1:10" x14ac:dyDescent="0.55000000000000004">
      <c r="A27" s="103"/>
      <c r="B27" s="103"/>
      <c r="C27" s="103"/>
      <c r="D27" s="103"/>
      <c r="E27" s="103"/>
      <c r="F27" s="103"/>
      <c r="G27" s="103"/>
      <c r="H27" s="103"/>
      <c r="I27" s="103"/>
      <c r="J27" s="103"/>
    </row>
    <row r="28" spans="1:10" x14ac:dyDescent="0.55000000000000004">
      <c r="A28" s="103"/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0" x14ac:dyDescent="0.55000000000000004">
      <c r="A29" s="103"/>
      <c r="B29" s="103"/>
      <c r="C29" s="103"/>
      <c r="D29" s="103"/>
      <c r="E29" s="103"/>
      <c r="F29" s="103"/>
      <c r="G29" s="103"/>
      <c r="H29" s="103"/>
      <c r="I29" s="103"/>
      <c r="J29" s="103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0D100-DFF7-4897-81F9-6EE7B1D26E45}">
  <dimension ref="A1:J29"/>
  <sheetViews>
    <sheetView topLeftCell="A16" zoomScale="145" zoomScaleSheetLayoutView="100" workbookViewId="0">
      <selection activeCell="A22" sqref="A22:J29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25</v>
      </c>
    </row>
    <row r="2" spans="1:10" x14ac:dyDescent="0.55000000000000004">
      <c r="A2" s="101" t="s">
        <v>51</v>
      </c>
      <c r="B2" s="102"/>
      <c r="C2" s="102"/>
      <c r="D2" s="102"/>
      <c r="E2" s="102"/>
      <c r="F2" s="102"/>
      <c r="G2" s="102"/>
      <c r="H2" s="102"/>
      <c r="I2" s="102"/>
      <c r="J2" s="102"/>
    </row>
    <row r="3" spans="1:10" x14ac:dyDescent="0.55000000000000004">
      <c r="A3" s="102"/>
      <c r="B3" s="102"/>
      <c r="C3" s="102"/>
      <c r="D3" s="102"/>
      <c r="E3" s="102"/>
      <c r="F3" s="102"/>
      <c r="G3" s="102"/>
      <c r="H3" s="102"/>
      <c r="I3" s="102"/>
      <c r="J3" s="102"/>
    </row>
    <row r="4" spans="1:10" x14ac:dyDescent="0.55000000000000004">
      <c r="A4" s="102"/>
      <c r="B4" s="102"/>
      <c r="C4" s="102"/>
      <c r="D4" s="102"/>
      <c r="E4" s="102"/>
      <c r="F4" s="102"/>
      <c r="G4" s="102"/>
      <c r="H4" s="102"/>
      <c r="I4" s="102"/>
      <c r="J4" s="102"/>
    </row>
    <row r="5" spans="1:10" x14ac:dyDescent="0.55000000000000004">
      <c r="A5" s="102"/>
      <c r="B5" s="102"/>
      <c r="C5" s="102"/>
      <c r="D5" s="102"/>
      <c r="E5" s="102"/>
      <c r="F5" s="102"/>
      <c r="G5" s="102"/>
      <c r="H5" s="102"/>
      <c r="I5" s="102"/>
      <c r="J5" s="102"/>
    </row>
    <row r="6" spans="1:10" x14ac:dyDescent="0.55000000000000004">
      <c r="A6" s="102"/>
      <c r="B6" s="102"/>
      <c r="C6" s="102"/>
      <c r="D6" s="102"/>
      <c r="E6" s="102"/>
      <c r="F6" s="102"/>
      <c r="G6" s="102"/>
      <c r="H6" s="102"/>
      <c r="I6" s="102"/>
      <c r="J6" s="102"/>
    </row>
    <row r="7" spans="1:10" x14ac:dyDescent="0.55000000000000004">
      <c r="A7" s="102"/>
      <c r="B7" s="102"/>
      <c r="C7" s="102"/>
      <c r="D7" s="102"/>
      <c r="E7" s="102"/>
      <c r="F7" s="102"/>
      <c r="G7" s="102"/>
      <c r="H7" s="102"/>
      <c r="I7" s="102"/>
      <c r="J7" s="102"/>
    </row>
    <row r="8" spans="1:10" x14ac:dyDescent="0.55000000000000004">
      <c r="A8" s="102"/>
      <c r="B8" s="102"/>
      <c r="C8" s="102"/>
      <c r="D8" s="102"/>
      <c r="E8" s="102"/>
      <c r="F8" s="102"/>
      <c r="G8" s="102"/>
      <c r="H8" s="102"/>
      <c r="I8" s="102"/>
      <c r="J8" s="102"/>
    </row>
    <row r="9" spans="1:10" x14ac:dyDescent="0.55000000000000004">
      <c r="A9" s="102"/>
      <c r="B9" s="102"/>
      <c r="C9" s="102"/>
      <c r="D9" s="102"/>
      <c r="E9" s="102"/>
      <c r="F9" s="102"/>
      <c r="G9" s="102"/>
      <c r="H9" s="102"/>
      <c r="I9" s="102"/>
      <c r="J9" s="102"/>
    </row>
    <row r="11" spans="1:10" x14ac:dyDescent="0.55000000000000004">
      <c r="A11" s="52" t="s">
        <v>26</v>
      </c>
    </row>
    <row r="12" spans="1:10" x14ac:dyDescent="0.55000000000000004">
      <c r="A12" s="103" t="s">
        <v>52</v>
      </c>
      <c r="B12" s="104"/>
      <c r="C12" s="104"/>
      <c r="D12" s="104"/>
      <c r="E12" s="104"/>
      <c r="F12" s="104"/>
      <c r="G12" s="104"/>
      <c r="H12" s="104"/>
      <c r="I12" s="104"/>
      <c r="J12" s="104"/>
    </row>
    <row r="13" spans="1:10" x14ac:dyDescent="0.55000000000000004">
      <c r="A13" s="104"/>
      <c r="B13" s="104"/>
      <c r="C13" s="104"/>
      <c r="D13" s="104"/>
      <c r="E13" s="104"/>
      <c r="F13" s="104"/>
      <c r="G13" s="104"/>
      <c r="H13" s="104"/>
      <c r="I13" s="104"/>
      <c r="J13" s="104"/>
    </row>
    <row r="14" spans="1:10" x14ac:dyDescent="0.55000000000000004">
      <c r="A14" s="104"/>
      <c r="B14" s="104"/>
      <c r="C14" s="104"/>
      <c r="D14" s="104"/>
      <c r="E14" s="104"/>
      <c r="F14" s="104"/>
      <c r="G14" s="104"/>
      <c r="H14" s="104"/>
      <c r="I14" s="104"/>
      <c r="J14" s="104"/>
    </row>
    <row r="15" spans="1:10" x14ac:dyDescent="0.55000000000000004">
      <c r="A15" s="104"/>
      <c r="B15" s="104"/>
      <c r="C15" s="104"/>
      <c r="D15" s="104"/>
      <c r="E15" s="104"/>
      <c r="F15" s="104"/>
      <c r="G15" s="104"/>
      <c r="H15" s="104"/>
      <c r="I15" s="104"/>
      <c r="J15" s="104"/>
    </row>
    <row r="16" spans="1:10" x14ac:dyDescent="0.55000000000000004">
      <c r="A16" s="104"/>
      <c r="B16" s="104"/>
      <c r="C16" s="104"/>
      <c r="D16" s="104"/>
      <c r="E16" s="104"/>
      <c r="F16" s="104"/>
      <c r="G16" s="104"/>
      <c r="H16" s="104"/>
      <c r="I16" s="104"/>
      <c r="J16" s="104"/>
    </row>
    <row r="17" spans="1:10" x14ac:dyDescent="0.55000000000000004">
      <c r="A17" s="104"/>
      <c r="B17" s="104"/>
      <c r="C17" s="104"/>
      <c r="D17" s="104"/>
      <c r="E17" s="104"/>
      <c r="F17" s="104"/>
      <c r="G17" s="104"/>
      <c r="H17" s="104"/>
      <c r="I17" s="104"/>
      <c r="J17" s="104"/>
    </row>
    <row r="18" spans="1:10" x14ac:dyDescent="0.55000000000000004">
      <c r="A18" s="104"/>
      <c r="B18" s="104"/>
      <c r="C18" s="104"/>
      <c r="D18" s="104"/>
      <c r="E18" s="104"/>
      <c r="F18" s="104"/>
      <c r="G18" s="104"/>
      <c r="H18" s="104"/>
      <c r="I18" s="104"/>
      <c r="J18" s="104"/>
    </row>
    <row r="19" spans="1:10" x14ac:dyDescent="0.55000000000000004">
      <c r="A19" s="104"/>
      <c r="B19" s="104"/>
      <c r="C19" s="104"/>
      <c r="D19" s="104"/>
      <c r="E19" s="104"/>
      <c r="F19" s="104"/>
      <c r="G19" s="104"/>
      <c r="H19" s="104"/>
      <c r="I19" s="104"/>
      <c r="J19" s="104"/>
    </row>
    <row r="21" spans="1:10" x14ac:dyDescent="0.55000000000000004">
      <c r="A21" s="52" t="s">
        <v>27</v>
      </c>
    </row>
    <row r="22" spans="1:10" x14ac:dyDescent="0.55000000000000004">
      <c r="A22" s="103"/>
      <c r="B22" s="103"/>
      <c r="C22" s="103"/>
      <c r="D22" s="103"/>
      <c r="E22" s="103"/>
      <c r="F22" s="103"/>
      <c r="G22" s="103"/>
      <c r="H22" s="103"/>
      <c r="I22" s="103"/>
      <c r="J22" s="103"/>
    </row>
    <row r="23" spans="1:10" x14ac:dyDescent="0.55000000000000004">
      <c r="A23" s="103"/>
      <c r="B23" s="103"/>
      <c r="C23" s="103"/>
      <c r="D23" s="103"/>
      <c r="E23" s="103"/>
      <c r="F23" s="103"/>
      <c r="G23" s="103"/>
      <c r="H23" s="103"/>
      <c r="I23" s="103"/>
      <c r="J23" s="103"/>
    </row>
    <row r="24" spans="1:10" x14ac:dyDescent="0.55000000000000004">
      <c r="A24" s="103"/>
      <c r="B24" s="103"/>
      <c r="C24" s="103"/>
      <c r="D24" s="103"/>
      <c r="E24" s="103"/>
      <c r="F24" s="103"/>
      <c r="G24" s="103"/>
      <c r="H24" s="103"/>
      <c r="I24" s="103"/>
      <c r="J24" s="103"/>
    </row>
    <row r="25" spans="1:10" x14ac:dyDescent="0.55000000000000004">
      <c r="A25" s="103"/>
      <c r="B25" s="103"/>
      <c r="C25" s="103"/>
      <c r="D25" s="103"/>
      <c r="E25" s="103"/>
      <c r="F25" s="103"/>
      <c r="G25" s="103"/>
      <c r="H25" s="103"/>
      <c r="I25" s="103"/>
      <c r="J25" s="103"/>
    </row>
    <row r="26" spans="1:10" x14ac:dyDescent="0.55000000000000004">
      <c r="A26" s="103"/>
      <c r="B26" s="103"/>
      <c r="C26" s="103"/>
      <c r="D26" s="103"/>
      <c r="E26" s="103"/>
      <c r="F26" s="103"/>
      <c r="G26" s="103"/>
      <c r="H26" s="103"/>
      <c r="I26" s="103"/>
      <c r="J26" s="103"/>
    </row>
    <row r="27" spans="1:10" x14ac:dyDescent="0.55000000000000004">
      <c r="A27" s="103"/>
      <c r="B27" s="103"/>
      <c r="C27" s="103"/>
      <c r="D27" s="103"/>
      <c r="E27" s="103"/>
      <c r="F27" s="103"/>
      <c r="G27" s="103"/>
      <c r="H27" s="103"/>
      <c r="I27" s="103"/>
      <c r="J27" s="103"/>
    </row>
    <row r="28" spans="1:10" x14ac:dyDescent="0.55000000000000004">
      <c r="A28" s="103"/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0" x14ac:dyDescent="0.55000000000000004">
      <c r="A29" s="103"/>
      <c r="B29" s="103"/>
      <c r="C29" s="103"/>
      <c r="D29" s="103"/>
      <c r="E29" s="103"/>
      <c r="F29" s="103"/>
      <c r="G29" s="103"/>
      <c r="H29" s="103"/>
      <c r="I29" s="103"/>
      <c r="J29" s="103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13" sqref="D13"/>
    </sheetView>
  </sheetViews>
  <sheetFormatPr defaultRowHeight="18" x14ac:dyDescent="0.55000000000000004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 x14ac:dyDescent="0.5500000000000000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55000000000000004">
      <c r="A2" s="34"/>
      <c r="B2" s="32"/>
      <c r="C2" s="32"/>
      <c r="D2" s="33"/>
      <c r="E2" s="32"/>
      <c r="F2" s="33"/>
      <c r="G2" s="32"/>
      <c r="H2" s="33"/>
    </row>
    <row r="3" spans="1:8" x14ac:dyDescent="0.5500000000000000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55000000000000004">
      <c r="A4" s="37" t="s">
        <v>21</v>
      </c>
      <c r="B4" s="37" t="s">
        <v>46</v>
      </c>
      <c r="C4" s="37"/>
      <c r="D4" s="38"/>
      <c r="E4" s="37"/>
      <c r="F4" s="38"/>
      <c r="G4" s="37"/>
      <c r="H4" s="38"/>
    </row>
    <row r="5" spans="1:8" x14ac:dyDescent="0.55000000000000004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5500000000000000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5500000000000000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5500000000000000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5500000000000000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5500000000000000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5500000000000000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5500000000000000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画像</vt:lpstr>
      <vt:lpstr>気づき1~20</vt:lpstr>
      <vt:lpstr>気づき21~40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Owner</cp:lastModifiedBy>
  <dcterms:created xsi:type="dcterms:W3CDTF">2020-09-18T03:10:57Z</dcterms:created>
  <dcterms:modified xsi:type="dcterms:W3CDTF">2021-06-13T11:39:07Z</dcterms:modified>
</cp:coreProperties>
</file>