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wner\Documents\CMA,CMF\トレード管理シート\トレード管理シート\"/>
    </mc:Choice>
  </mc:AlternateContent>
  <xr:revisionPtr revIDLastSave="0" documentId="13_ncr:1_{F0E92036-3751-4DFC-9BC0-3CC3D8BD7FB1}" xr6:coauthVersionLast="47" xr6:coauthVersionMax="47" xr10:uidLastSave="{00000000-0000-0000-0000-000000000000}"/>
  <bookViews>
    <workbookView xWindow="700" yWindow="950" windowWidth="14400" windowHeight="8580" xr2:uid="{00000000-000D-0000-FFFF-FFFF00000000}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9" i="1" l="1"/>
  <c r="D59" i="1"/>
  <c r="D61" i="1" l="1"/>
  <c r="E61" i="1"/>
  <c r="F61" i="1"/>
  <c r="K59" i="1"/>
  <c r="E59" i="1"/>
  <c r="I8" i="1" l="1"/>
  <c r="H8" i="1"/>
  <c r="G8" i="1"/>
  <c r="F60" i="1"/>
  <c r="F62" i="1" s="1"/>
  <c r="E60" i="1"/>
  <c r="E62" i="1" s="1"/>
  <c r="D60" i="1"/>
  <c r="D62" i="1" s="1"/>
  <c r="J9" i="1" l="1"/>
  <c r="M9" i="1" s="1"/>
  <c r="K9" i="1"/>
  <c r="N9" i="1" s="1"/>
  <c r="L9" i="1"/>
  <c r="O9" i="1" s="1"/>
  <c r="G9" i="1" l="1"/>
  <c r="J10" i="1" s="1"/>
  <c r="M10" i="1" s="1"/>
  <c r="I9" i="1"/>
  <c r="L10" i="1" s="1"/>
  <c r="O10" i="1" s="1"/>
  <c r="H9" i="1"/>
  <c r="K10" i="1" s="1"/>
  <c r="N10" i="1" s="1"/>
  <c r="H10" i="1" s="1"/>
  <c r="G10" i="1" l="1"/>
  <c r="J11" i="1" s="1"/>
  <c r="M11" i="1" s="1"/>
  <c r="I10" i="1"/>
  <c r="L11" i="1" l="1"/>
  <c r="O11" i="1" s="1"/>
  <c r="G11" i="1"/>
  <c r="K11" i="1"/>
  <c r="N11" i="1" s="1"/>
  <c r="H11" i="1" l="1"/>
  <c r="K12" i="1" s="1"/>
  <c r="N12" i="1" s="1"/>
  <c r="H12" i="1" s="1"/>
  <c r="I11" i="1"/>
  <c r="L12" i="1" s="1"/>
  <c r="O12" i="1" s="1"/>
  <c r="I12" i="1" s="1"/>
  <c r="J12" i="1"/>
  <c r="M12" i="1" s="1"/>
  <c r="G12" i="1" l="1"/>
  <c r="L13" i="1"/>
  <c r="O13" i="1" s="1"/>
  <c r="I13" i="1" s="1"/>
  <c r="K13" i="1"/>
  <c r="N13" i="1" s="1"/>
  <c r="L14" i="1" l="1"/>
  <c r="O14" i="1" s="1"/>
  <c r="I14" i="1" s="1"/>
  <c r="J13" i="1"/>
  <c r="M13" i="1" s="1"/>
  <c r="H13" i="1"/>
  <c r="G13" i="1" l="1"/>
  <c r="J14" i="1" s="1"/>
  <c r="M14" i="1" s="1"/>
  <c r="G14" i="1" s="1"/>
  <c r="L15" i="1"/>
  <c r="O15" i="1" s="1"/>
  <c r="I15" i="1" s="1"/>
  <c r="K14" i="1"/>
  <c r="N14" i="1" s="1"/>
  <c r="H14" i="1" l="1"/>
  <c r="K15" i="1" s="1"/>
  <c r="N15" i="1" s="1"/>
  <c r="H15" i="1" s="1"/>
  <c r="L16" i="1"/>
  <c r="O16" i="1" s="1"/>
  <c r="I16" i="1" s="1"/>
  <c r="J15" i="1"/>
  <c r="M15" i="1" s="1"/>
  <c r="G15" i="1" s="1"/>
  <c r="J16" i="1" l="1"/>
  <c r="M16" i="1" s="1"/>
  <c r="G16" i="1" s="1"/>
  <c r="K16" i="1"/>
  <c r="N16" i="1" s="1"/>
  <c r="H16" i="1" s="1"/>
  <c r="L17" i="1"/>
  <c r="O17" i="1" s="1"/>
  <c r="I17" i="1" s="1"/>
  <c r="L18" i="1" l="1"/>
  <c r="O18" i="1" s="1"/>
  <c r="I18" i="1" s="1"/>
  <c r="K17" i="1"/>
  <c r="N17" i="1" s="1"/>
  <c r="H17" i="1" s="1"/>
  <c r="J17" i="1"/>
  <c r="M17" i="1" s="1"/>
  <c r="G17" i="1" s="1"/>
  <c r="J18" i="1" l="1"/>
  <c r="M18" i="1" s="1"/>
  <c r="G18" i="1" s="1"/>
  <c r="K18" i="1"/>
  <c r="N18" i="1" s="1"/>
  <c r="H18" i="1" s="1"/>
  <c r="L19" i="1"/>
  <c r="O19" i="1" s="1"/>
  <c r="I19" i="1" s="1"/>
  <c r="L20" i="1" l="1"/>
  <c r="O20" i="1" s="1"/>
  <c r="I20" i="1" s="1"/>
  <c r="K19" i="1"/>
  <c r="N19" i="1" s="1"/>
  <c r="H19" i="1" s="1"/>
  <c r="J19" i="1"/>
  <c r="M19" i="1" s="1"/>
  <c r="G19" i="1" s="1"/>
  <c r="J20" i="1" l="1"/>
  <c r="M20" i="1" s="1"/>
  <c r="G20" i="1" s="1"/>
  <c r="K20" i="1"/>
  <c r="N20" i="1" s="1"/>
  <c r="H20" i="1" s="1"/>
  <c r="L21" i="1"/>
  <c r="O21" i="1" s="1"/>
  <c r="I21" i="1" s="1"/>
  <c r="L22" i="1" l="1"/>
  <c r="O22" i="1" s="1"/>
  <c r="I22" i="1" s="1"/>
  <c r="K21" i="1"/>
  <c r="N21" i="1" s="1"/>
  <c r="H21" i="1" s="1"/>
  <c r="J21" i="1"/>
  <c r="M21" i="1" s="1"/>
  <c r="G21" i="1" s="1"/>
  <c r="J22" i="1" l="1"/>
  <c r="M22" i="1" s="1"/>
  <c r="G22" i="1" s="1"/>
  <c r="K22" i="1"/>
  <c r="N22" i="1" s="1"/>
  <c r="H22" i="1" s="1"/>
  <c r="L23" i="1"/>
  <c r="O23" i="1" s="1"/>
  <c r="I23" i="1" s="1"/>
  <c r="L24" i="1" l="1"/>
  <c r="O24" i="1" s="1"/>
  <c r="I24" i="1" s="1"/>
  <c r="K23" i="1"/>
  <c r="N23" i="1" s="1"/>
  <c r="H23" i="1" s="1"/>
  <c r="J23" i="1"/>
  <c r="M23" i="1" s="1"/>
  <c r="G23" i="1" s="1"/>
  <c r="J24" i="1" l="1"/>
  <c r="M24" i="1" s="1"/>
  <c r="G24" i="1" s="1"/>
  <c r="K24" i="1"/>
  <c r="N24" i="1" s="1"/>
  <c r="H24" i="1" s="1"/>
  <c r="L25" i="1"/>
  <c r="O25" i="1" s="1"/>
  <c r="I25" i="1" s="1"/>
  <c r="L26" i="1" l="1"/>
  <c r="O26" i="1" s="1"/>
  <c r="I26" i="1" s="1"/>
  <c r="K25" i="1"/>
  <c r="N25" i="1" s="1"/>
  <c r="H25" i="1" s="1"/>
  <c r="J25" i="1"/>
  <c r="M25" i="1" s="1"/>
  <c r="G25" i="1" s="1"/>
  <c r="J26" i="1" l="1"/>
  <c r="M26" i="1" s="1"/>
  <c r="G26" i="1" s="1"/>
  <c r="K26" i="1"/>
  <c r="N26" i="1" s="1"/>
  <c r="H26" i="1" s="1"/>
  <c r="L27" i="1"/>
  <c r="O27" i="1" s="1"/>
  <c r="I27" i="1" s="1"/>
  <c r="L28" i="1" l="1"/>
  <c r="O28" i="1" s="1"/>
  <c r="I28" i="1" s="1"/>
  <c r="K27" i="1"/>
  <c r="N27" i="1" s="1"/>
  <c r="H27" i="1" s="1"/>
  <c r="J27" i="1"/>
  <c r="M27" i="1" s="1"/>
  <c r="G27" i="1" s="1"/>
  <c r="J28" i="1" l="1"/>
  <c r="M28" i="1" s="1"/>
  <c r="G28" i="1" s="1"/>
  <c r="K28" i="1"/>
  <c r="N28" i="1" s="1"/>
  <c r="H28" i="1" s="1"/>
  <c r="L29" i="1"/>
  <c r="O29" i="1" s="1"/>
  <c r="I29" i="1" s="1"/>
  <c r="L30" i="1" l="1"/>
  <c r="O30" i="1" s="1"/>
  <c r="I30" i="1" s="1"/>
  <c r="K29" i="1"/>
  <c r="N29" i="1" s="1"/>
  <c r="H29" i="1" s="1"/>
  <c r="J29" i="1"/>
  <c r="M29" i="1" s="1"/>
  <c r="G29" i="1" s="1"/>
  <c r="J30" i="1" l="1"/>
  <c r="M30" i="1" s="1"/>
  <c r="G30" i="1" s="1"/>
  <c r="K30" i="1"/>
  <c r="N30" i="1" s="1"/>
  <c r="H30" i="1" s="1"/>
  <c r="L31" i="1"/>
  <c r="O31" i="1" s="1"/>
  <c r="I31" i="1" s="1"/>
  <c r="L32" i="1" l="1"/>
  <c r="O32" i="1" s="1"/>
  <c r="I32" i="1" s="1"/>
  <c r="K31" i="1"/>
  <c r="N31" i="1" s="1"/>
  <c r="H31" i="1" s="1"/>
  <c r="J31" i="1"/>
  <c r="M31" i="1" s="1"/>
  <c r="G31" i="1" s="1"/>
  <c r="J32" i="1" l="1"/>
  <c r="M32" i="1" s="1"/>
  <c r="G32" i="1" s="1"/>
  <c r="K32" i="1"/>
  <c r="N32" i="1" s="1"/>
  <c r="H32" i="1" s="1"/>
  <c r="L33" i="1"/>
  <c r="O33" i="1" s="1"/>
  <c r="I33" i="1" s="1"/>
  <c r="L34" i="1" l="1"/>
  <c r="O34" i="1" s="1"/>
  <c r="I34" i="1" s="1"/>
  <c r="K33" i="1"/>
  <c r="N33" i="1" s="1"/>
  <c r="H33" i="1" s="1"/>
  <c r="J33" i="1"/>
  <c r="M33" i="1" s="1"/>
  <c r="G33" i="1" s="1"/>
  <c r="J34" i="1" l="1"/>
  <c r="M34" i="1" s="1"/>
  <c r="G34" i="1" s="1"/>
  <c r="K34" i="1"/>
  <c r="N34" i="1" s="1"/>
  <c r="H34" i="1" s="1"/>
  <c r="L35" i="1"/>
  <c r="O35" i="1" s="1"/>
  <c r="I35" i="1" s="1"/>
  <c r="L36" i="1" l="1"/>
  <c r="O36" i="1" s="1"/>
  <c r="I36" i="1" s="1"/>
  <c r="K35" i="1"/>
  <c r="N35" i="1" s="1"/>
  <c r="H35" i="1" s="1"/>
  <c r="J35" i="1"/>
  <c r="M35" i="1" s="1"/>
  <c r="G35" i="1" s="1"/>
  <c r="J36" i="1" l="1"/>
  <c r="M36" i="1" s="1"/>
  <c r="G36" i="1" s="1"/>
  <c r="K36" i="1"/>
  <c r="N36" i="1" s="1"/>
  <c r="H36" i="1" s="1"/>
  <c r="L37" i="1"/>
  <c r="O37" i="1" s="1"/>
  <c r="I37" i="1" s="1"/>
  <c r="L38" i="1" l="1"/>
  <c r="O38" i="1" s="1"/>
  <c r="I38" i="1" s="1"/>
  <c r="K37" i="1"/>
  <c r="N37" i="1" s="1"/>
  <c r="H37" i="1" s="1"/>
  <c r="J37" i="1"/>
  <c r="M37" i="1" s="1"/>
  <c r="G37" i="1" s="1"/>
  <c r="J38" i="1" l="1"/>
  <c r="M38" i="1" s="1"/>
  <c r="G38" i="1" s="1"/>
  <c r="K38" i="1"/>
  <c r="N38" i="1" s="1"/>
  <c r="H38" i="1" s="1"/>
  <c r="L39" i="1"/>
  <c r="O39" i="1" s="1"/>
  <c r="I39" i="1" s="1"/>
  <c r="L40" i="1" l="1"/>
  <c r="O40" i="1" s="1"/>
  <c r="I40" i="1" s="1"/>
  <c r="K39" i="1"/>
  <c r="N39" i="1" s="1"/>
  <c r="H39" i="1" s="1"/>
  <c r="J39" i="1"/>
  <c r="M39" i="1" s="1"/>
  <c r="G39" i="1" s="1"/>
  <c r="J40" i="1" l="1"/>
  <c r="M40" i="1" s="1"/>
  <c r="G40" i="1" s="1"/>
  <c r="K40" i="1"/>
  <c r="N40" i="1" s="1"/>
  <c r="H40" i="1" s="1"/>
  <c r="L41" i="1"/>
  <c r="O41" i="1" s="1"/>
  <c r="I41" i="1" s="1"/>
  <c r="L42" i="1" l="1"/>
  <c r="O42" i="1" s="1"/>
  <c r="I42" i="1" s="1"/>
  <c r="L43" i="1" s="1"/>
  <c r="O43" i="1" s="1"/>
  <c r="I43" i="1" s="1"/>
  <c r="L44" i="1" s="1"/>
  <c r="O44" i="1" s="1"/>
  <c r="I44" i="1" s="1"/>
  <c r="K41" i="1"/>
  <c r="N41" i="1" s="1"/>
  <c r="H41" i="1" s="1"/>
  <c r="J41" i="1"/>
  <c r="M41" i="1" s="1"/>
  <c r="G41" i="1" s="1"/>
  <c r="K42" i="1" l="1"/>
  <c r="N42" i="1" s="1"/>
  <c r="H42" i="1" s="1"/>
  <c r="K43" i="1" s="1"/>
  <c r="N43" i="1" s="1"/>
  <c r="H43" i="1" s="1"/>
  <c r="J42" i="1"/>
  <c r="M42" i="1" s="1"/>
  <c r="G42" i="1" s="1"/>
  <c r="L45" i="1"/>
  <c r="O45" i="1" s="1"/>
  <c r="I45" i="1" s="1"/>
  <c r="J43" i="1" l="1"/>
  <c r="M43" i="1" s="1"/>
  <c r="G43" i="1" s="1"/>
  <c r="K44" i="1"/>
  <c r="N44" i="1" s="1"/>
  <c r="H44" i="1" s="1"/>
  <c r="K45" i="1" s="1"/>
  <c r="N45" i="1" s="1"/>
  <c r="H45" i="1" s="1"/>
  <c r="L46" i="1"/>
  <c r="O46" i="1" s="1"/>
  <c r="I46" i="1" s="1"/>
  <c r="J44" i="1" l="1"/>
  <c r="M44" i="1" s="1"/>
  <c r="G44" i="1" s="1"/>
  <c r="K46" i="1"/>
  <c r="N46" i="1" s="1"/>
  <c r="H46" i="1" s="1"/>
  <c r="K47" i="1" s="1"/>
  <c r="N47" i="1" s="1"/>
  <c r="H47" i="1" s="1"/>
  <c r="L47" i="1"/>
  <c r="O47" i="1" s="1"/>
  <c r="I47" i="1" s="1"/>
  <c r="J45" i="1" l="1"/>
  <c r="M45" i="1" s="1"/>
  <c r="G45" i="1" s="1"/>
  <c r="K48" i="1"/>
  <c r="N48" i="1" s="1"/>
  <c r="H48" i="1" s="1"/>
  <c r="L48" i="1"/>
  <c r="O48" i="1" s="1"/>
  <c r="I48" i="1" s="1"/>
  <c r="J46" i="1" l="1"/>
  <c r="M46" i="1" s="1"/>
  <c r="G46" i="1" s="1"/>
  <c r="K49" i="1"/>
  <c r="N49" i="1" s="1"/>
  <c r="H49" i="1" s="1"/>
  <c r="L49" i="1"/>
  <c r="O49" i="1" s="1"/>
  <c r="I49" i="1" s="1"/>
  <c r="J47" i="1" l="1"/>
  <c r="M47" i="1" s="1"/>
  <c r="G47" i="1" s="1"/>
  <c r="K50" i="1"/>
  <c r="N50" i="1" s="1"/>
  <c r="H50" i="1" s="1"/>
  <c r="L50" i="1"/>
  <c r="O50" i="1" s="1"/>
  <c r="I50" i="1" s="1"/>
  <c r="J48" i="1" l="1"/>
  <c r="M48" i="1" s="1"/>
  <c r="G48" i="1" s="1"/>
  <c r="K51" i="1"/>
  <c r="N51" i="1" s="1"/>
  <c r="H51" i="1" s="1"/>
  <c r="L51" i="1"/>
  <c r="O51" i="1" s="1"/>
  <c r="I51" i="1" s="1"/>
  <c r="J49" i="1" l="1"/>
  <c r="M49" i="1" s="1"/>
  <c r="G49" i="1" s="1"/>
  <c r="K52" i="1"/>
  <c r="N52" i="1" s="1"/>
  <c r="H52" i="1" s="1"/>
  <c r="L52" i="1"/>
  <c r="O52" i="1" s="1"/>
  <c r="I52" i="1" s="1"/>
  <c r="J50" i="1" l="1"/>
  <c r="M50" i="1" s="1"/>
  <c r="G50" i="1" s="1"/>
  <c r="K53" i="1"/>
  <c r="N53" i="1" s="1"/>
  <c r="H53" i="1" s="1"/>
  <c r="L53" i="1"/>
  <c r="O53" i="1" s="1"/>
  <c r="I53" i="1" s="1"/>
  <c r="J51" i="1" l="1"/>
  <c r="M51" i="1" s="1"/>
  <c r="G51" i="1" s="1"/>
  <c r="K54" i="1"/>
  <c r="N54" i="1" s="1"/>
  <c r="H54" i="1" s="1"/>
  <c r="L54" i="1"/>
  <c r="O54" i="1" s="1"/>
  <c r="I54" i="1" s="1"/>
  <c r="J52" i="1" l="1"/>
  <c r="M52" i="1" s="1"/>
  <c r="G52" i="1" s="1"/>
  <c r="K55" i="1"/>
  <c r="N55" i="1" s="1"/>
  <c r="H55" i="1" s="1"/>
  <c r="L55" i="1"/>
  <c r="O55" i="1" s="1"/>
  <c r="I55" i="1" s="1"/>
  <c r="J53" i="1" l="1"/>
  <c r="M53" i="1" s="1"/>
  <c r="G53" i="1" s="1"/>
  <c r="K56" i="1"/>
  <c r="N56" i="1" s="1"/>
  <c r="H56" i="1" s="1"/>
  <c r="L56" i="1"/>
  <c r="O56" i="1" s="1"/>
  <c r="I56" i="1" s="1"/>
  <c r="J54" i="1" l="1"/>
  <c r="M54" i="1" s="1"/>
  <c r="G54" i="1" s="1"/>
  <c r="K57" i="1"/>
  <c r="N57" i="1" s="1"/>
  <c r="H57" i="1" s="1"/>
  <c r="L57" i="1"/>
  <c r="O57" i="1" s="1"/>
  <c r="I57" i="1" s="1"/>
  <c r="J55" i="1" l="1"/>
  <c r="M55" i="1" s="1"/>
  <c r="G55" i="1" s="1"/>
  <c r="K58" i="1"/>
  <c r="N58" i="1" s="1"/>
  <c r="L58" i="1"/>
  <c r="O58" i="1" s="1"/>
  <c r="H58" i="1" l="1"/>
  <c r="N59" i="1"/>
  <c r="H59" i="1" s="1"/>
  <c r="I58" i="1"/>
  <c r="O59" i="1"/>
  <c r="I59" i="1" s="1"/>
  <c r="I61" i="1" s="1"/>
  <c r="J56" i="1"/>
  <c r="M56" i="1" s="1"/>
  <c r="G56" i="1" s="1"/>
  <c r="H61" i="1" l="1"/>
  <c r="K61" i="1" s="1"/>
  <c r="L61" i="1"/>
  <c r="J57" i="1"/>
  <c r="M57" i="1" s="1"/>
  <c r="G57" i="1" s="1"/>
  <c r="J58" i="1" l="1"/>
  <c r="M58" i="1" s="1"/>
  <c r="G58" i="1" l="1"/>
  <c r="M59" i="1"/>
  <c r="G59" i="1" s="1"/>
  <c r="G61" i="1" s="1"/>
  <c r="J61" i="1" s="1"/>
</calcChain>
</file>

<file path=xl/sharedStrings.xml><?xml version="1.0" encoding="utf-8"?>
<sst xmlns="http://schemas.openxmlformats.org/spreadsheetml/2006/main" count="75" uniqueCount="47">
  <si>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</si>
  <si>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</si>
  <si>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</si>
  <si>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</si>
  <si>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</si>
  <si>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</si>
  <si>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</si>
  <si>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</si>
  <si>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</si>
  <si>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</si>
  <si>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</si>
  <si>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</si>
  <si>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</si>
  <si>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10MA・20MAの両方の上側にキャンドルがあれば買い方向、下側なら売り方向。MAに触れてPB出現でエントリー待ち、PB高値or安値ブレイクでエントリー。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</si>
  <si>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</si>
  <si>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</si>
  <si>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</si>
  <si>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</si>
  <si>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</si>
  <si>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</si>
  <si>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</si>
  <si>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</si>
  <si>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</si>
  <si>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</si>
  <si>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</si>
  <si>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</si>
  <si>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</si>
  <si>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</si>
  <si>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</si>
  <si>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</si>
  <si>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</si>
  <si>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</si>
  <si>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</si>
  <si>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</si>
  <si>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</si>
  <si>
    <t>USDJPY</t>
    <phoneticPr fontId="1"/>
  </si>
  <si>
    <t>1H足</t>
    <rPh sb="2" eb="3">
      <t>アシ</t>
    </rPh>
    <phoneticPr fontId="1"/>
  </si>
  <si>
    <t>2本のMAの幅が大きい時にエントリーすると負ける。</t>
    <rPh sb="1" eb="2">
      <t>ホン</t>
    </rPh>
    <rPh sb="6" eb="7">
      <t>ハバ</t>
    </rPh>
    <rPh sb="8" eb="9">
      <t>オオ</t>
    </rPh>
    <rPh sb="11" eb="12">
      <t>トキ</t>
    </rPh>
    <rPh sb="21" eb="22">
      <t>マ</t>
    </rPh>
    <phoneticPr fontId="1"/>
  </si>
  <si>
    <t>MAの幅が大きい時、または傾きの無くなりかけている時にエントリーすると反発する</t>
    <rPh sb="3" eb="4">
      <t>ハバ</t>
    </rPh>
    <rPh sb="5" eb="6">
      <t>オオ</t>
    </rPh>
    <rPh sb="8" eb="9">
      <t>トキ</t>
    </rPh>
    <rPh sb="13" eb="14">
      <t>カタム</t>
    </rPh>
    <rPh sb="16" eb="17">
      <t>ナ</t>
    </rPh>
    <rPh sb="25" eb="26">
      <t>トキ</t>
    </rPh>
    <rPh sb="35" eb="37">
      <t>ハンパツ</t>
    </rPh>
    <phoneticPr fontId="1"/>
  </si>
  <si>
    <t>USD/JPY</t>
    <phoneticPr fontId="1"/>
  </si>
  <si>
    <t>1H</t>
    <phoneticPr fontId="1"/>
  </si>
  <si>
    <t>✖</t>
    <phoneticPr fontId="1"/>
  </si>
  <si>
    <t>〇</t>
    <phoneticPr fontId="1"/>
  </si>
  <si>
    <t>20戦14勝6敗　　ピンバーの良い形がなかなか出てこないが、焦ると負けるようなピンバーを選んでしまっている。
質問＝下髭の長いピンバーである事と、MAの上に実態がある事（売りは逆）の両方が揃って初めて買いのピンバーとして認定する事になるのでしょうか？MAの上にあっても売りのピンバーの形をしているものは要件を満たしていないとして、避けるべきなのでしょうか？</t>
    <rPh sb="2" eb="3">
      <t>セン</t>
    </rPh>
    <rPh sb="5" eb="6">
      <t>ショウ</t>
    </rPh>
    <rPh sb="7" eb="8">
      <t>ハイ</t>
    </rPh>
    <rPh sb="15" eb="16">
      <t>ヨ</t>
    </rPh>
    <rPh sb="17" eb="18">
      <t>カタチ</t>
    </rPh>
    <rPh sb="23" eb="24">
      <t>デ</t>
    </rPh>
    <rPh sb="30" eb="31">
      <t>アセ</t>
    </rPh>
    <rPh sb="33" eb="34">
      <t>マ</t>
    </rPh>
    <rPh sb="44" eb="45">
      <t>エラ</t>
    </rPh>
    <rPh sb="56" eb="58">
      <t>シツモン</t>
    </rPh>
    <rPh sb="59" eb="61">
      <t>シタヒゲ</t>
    </rPh>
    <rPh sb="62" eb="63">
      <t>ナガ</t>
    </rPh>
    <rPh sb="71" eb="72">
      <t>コト</t>
    </rPh>
    <rPh sb="77" eb="78">
      <t>ウエ</t>
    </rPh>
    <rPh sb="79" eb="81">
      <t>ジッタイ</t>
    </rPh>
    <rPh sb="84" eb="85">
      <t>コト</t>
    </rPh>
    <rPh sb="86" eb="87">
      <t>ウ</t>
    </rPh>
    <rPh sb="89" eb="90">
      <t>ギャク</t>
    </rPh>
    <rPh sb="92" eb="94">
      <t>リョウホウ</t>
    </rPh>
    <rPh sb="95" eb="96">
      <t>ソロ</t>
    </rPh>
    <rPh sb="98" eb="99">
      <t>ハジ</t>
    </rPh>
    <rPh sb="101" eb="102">
      <t>カ</t>
    </rPh>
    <rPh sb="111" eb="113">
      <t>ニンテイ</t>
    </rPh>
    <rPh sb="115" eb="116">
      <t>コト</t>
    </rPh>
    <rPh sb="129" eb="130">
      <t>ウエ</t>
    </rPh>
    <rPh sb="135" eb="136">
      <t>ウ</t>
    </rPh>
    <rPh sb="143" eb="144">
      <t>カタチ</t>
    </rPh>
    <rPh sb="152" eb="154">
      <t>ヨウケン</t>
    </rPh>
    <rPh sb="155" eb="156">
      <t>ミ</t>
    </rPh>
    <rPh sb="166" eb="167">
      <t>サ</t>
    </rPh>
    <phoneticPr fontId="1"/>
  </si>
  <si>
    <t>理想的なピンバーの形をなかなか見つけられなかった。１H足なので比較的本数は多いかと思うが、実際の時には時間を待つことが難しくなりそうな気がする。待っている間にどんどん時間が過ぎて、やがて焦って変な事をしてしまいそうなので、注意が必要だと感じました。</t>
    <rPh sb="0" eb="3">
      <t>リソウテキ</t>
    </rPh>
    <rPh sb="9" eb="10">
      <t>カタチ</t>
    </rPh>
    <rPh sb="15" eb="16">
      <t>ミ</t>
    </rPh>
    <rPh sb="27" eb="28">
      <t>アシ</t>
    </rPh>
    <rPh sb="31" eb="34">
      <t>ヒカクテキ</t>
    </rPh>
    <rPh sb="34" eb="36">
      <t>ホンスウ</t>
    </rPh>
    <rPh sb="37" eb="38">
      <t>オオ</t>
    </rPh>
    <rPh sb="41" eb="42">
      <t>オモ</t>
    </rPh>
    <rPh sb="45" eb="47">
      <t>ジッサイ</t>
    </rPh>
    <rPh sb="48" eb="49">
      <t>トキ</t>
    </rPh>
    <rPh sb="51" eb="53">
      <t>ジカン</t>
    </rPh>
    <rPh sb="54" eb="55">
      <t>マ</t>
    </rPh>
    <rPh sb="59" eb="60">
      <t>ムツカ</t>
    </rPh>
    <rPh sb="67" eb="68">
      <t>キ</t>
    </rPh>
    <rPh sb="72" eb="73">
      <t>マ</t>
    </rPh>
    <rPh sb="77" eb="78">
      <t>アイダ</t>
    </rPh>
    <rPh sb="83" eb="85">
      <t>ジカン</t>
    </rPh>
    <rPh sb="86" eb="87">
      <t>ス</t>
    </rPh>
    <rPh sb="93" eb="94">
      <t>アセ</t>
    </rPh>
    <rPh sb="96" eb="97">
      <t>ヘン</t>
    </rPh>
    <rPh sb="98" eb="99">
      <t>コト</t>
    </rPh>
    <rPh sb="111" eb="113">
      <t>チュウイ</t>
    </rPh>
    <rPh sb="114" eb="116">
      <t>ヒツヨウ</t>
    </rPh>
    <rPh sb="118" eb="119">
      <t>カン</t>
    </rPh>
    <phoneticPr fontId="1"/>
  </si>
  <si>
    <t>全体的な相場の流れをよく見て、ピンバーを選択する。</t>
    <rPh sb="0" eb="3">
      <t>ゼンタイテキ</t>
    </rPh>
    <rPh sb="4" eb="6">
      <t>ソウバ</t>
    </rPh>
    <rPh sb="7" eb="8">
      <t>ナガ</t>
    </rPh>
    <rPh sb="12" eb="13">
      <t>ミ</t>
    </rPh>
    <rPh sb="20" eb="22">
      <t>センタク</t>
    </rPh>
    <phoneticPr fontId="1"/>
  </si>
  <si>
    <t>USD/JPY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</si>
</sst>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;@"/>
    <numFmt numFmtId="177" formatCode="#,##0_);[Red]\(#,##0\)"/>
    <numFmt numFmtId="178" formatCode="#,##0_ "/>
    <numFmt numFmtId="179" formatCode="0.0%"/>
  </numFmts>
  <fonts count="16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  <font>
      <b/>
      <sz val="11"/>
      <color indexed="8"/>
      <name val="ＭＳ Ｐゴシック"/>
      <family val="3"/>
      <charset val="128"/>
    </font>
    <font>
      <sz val="24"/>
      <color indexed="8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105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5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0" xfId="0" applyNumberFormat="1" applyFont="1" applyFill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3" borderId="9" xfId="0" applyNumberFormat="1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12" fillId="4" borderId="9" xfId="0" applyNumberFormat="1" applyFont="1" applyFill="1" applyBorder="1">
      <alignment vertical="center"/>
    </xf>
    <xf numFmtId="0" fontId="12" fillId="0" borderId="8" xfId="0" applyNumberFormat="1" applyFont="1" applyBorder="1" applyAlignment="1">
      <alignment horizontal="right" vertical="center"/>
    </xf>
    <xf numFmtId="0" fontId="14" fillId="0" borderId="0" xfId="2" applyFont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14" fontId="11" fillId="0" borderId="0" xfId="2" applyNumberFormat="1" applyFont="1" applyAlignment="1">
      <alignment horizontal="center" vertical="center"/>
    </xf>
    <xf numFmtId="0" fontId="15" fillId="0" borderId="0" xfId="2" applyFont="1" applyAlignment="1">
      <alignment horizontal="center" vertical="center"/>
    </xf>
    <xf numFmtId="0" fontId="10" fillId="0" borderId="0" xfId="2" applyAlignment="1">
      <alignment horizontal="left" vertical="center" wrapText="1"/>
    </xf>
    <xf numFmtId="0" fontId="11" fillId="0" borderId="0" xfId="2" applyFont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</cellXfs>
  <cellStyles count="4">
    <cellStyle name="パーセント" xfId="3" builtinId="5"/>
    <cellStyle name="桁区切り" xfId="1" builtinId="6"/>
    <cellStyle name="標準" xfId="0" builtinId="0"/>
    <cellStyle name="標準 2" xfId="2" xr:uid="{CD78C7D8-3A45-4776-9D09-8317F161085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png"/><Relationship Id="rId33" Type="http://schemas.openxmlformats.org/officeDocument/2006/relationships/image" Target="../media/image33.jpg"/><Relationship Id="rId38" Type="http://schemas.openxmlformats.org/officeDocument/2006/relationships/image" Target="../media/image38.pn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png"/><Relationship Id="rId29" Type="http://schemas.openxmlformats.org/officeDocument/2006/relationships/image" Target="../media/image29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jp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jpg"/><Relationship Id="rId3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547687</xdr:colOff>
      <xdr:row>607</xdr:row>
      <xdr:rowOff>31753</xdr:rowOff>
    </xdr:from>
    <xdr:to>
      <xdr:col>24</xdr:col>
      <xdr:colOff>349249</xdr:colOff>
      <xdr:row>631</xdr:row>
      <xdr:rowOff>47625</xdr:rowOff>
    </xdr:to>
    <xdr:pic>
      <xdr:nvPicPr>
        <xdr:cNvPr id="74" name="図 73">
          <a:extLst>
            <a:ext uri="{FF2B5EF4-FFF2-40B4-BE49-F238E27FC236}">
              <a16:creationId xmlns:a16="http://schemas.microsoft.com/office/drawing/2014/main" id="{0B0C7DA7-6677-4957-94BC-49F924C4B7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16" t="4949" r="32226" b="37369"/>
        <a:stretch/>
      </xdr:blipFill>
      <xdr:spPr>
        <a:xfrm rot="5400000">
          <a:off x="11164095" y="106429971"/>
          <a:ext cx="4206872" cy="3516312"/>
        </a:xfrm>
        <a:prstGeom prst="rect">
          <a:avLst/>
        </a:prstGeom>
      </xdr:spPr>
    </xdr:pic>
    <xdr:clientData/>
  </xdr:twoCellAnchor>
  <xdr:twoCellAnchor editAs="oneCell">
    <xdr:from>
      <xdr:col>18</xdr:col>
      <xdr:colOff>182561</xdr:colOff>
      <xdr:row>573</xdr:row>
      <xdr:rowOff>87316</xdr:rowOff>
    </xdr:from>
    <xdr:to>
      <xdr:col>25</xdr:col>
      <xdr:colOff>-1</xdr:colOff>
      <xdr:row>591</xdr:row>
      <xdr:rowOff>158752</xdr:rowOff>
    </xdr:to>
    <xdr:pic>
      <xdr:nvPicPr>
        <xdr:cNvPr id="68" name="図 67">
          <a:extLst>
            <a:ext uri="{FF2B5EF4-FFF2-40B4-BE49-F238E27FC236}">
              <a16:creationId xmlns:a16="http://schemas.microsoft.com/office/drawing/2014/main" id="{6299CDC4-8972-41B4-9209-7054EB7653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70" t="3776" r="34179" b="28125"/>
        <a:stretch/>
      </xdr:blipFill>
      <xdr:spPr>
        <a:xfrm rot="5400000">
          <a:off x="11612563" y="99734690"/>
          <a:ext cx="3214686" cy="4151313"/>
        </a:xfrm>
        <a:prstGeom prst="rect">
          <a:avLst/>
        </a:prstGeom>
      </xdr:spPr>
    </xdr:pic>
    <xdr:clientData/>
  </xdr:twoCellAnchor>
  <xdr:twoCellAnchor editAs="oneCell">
    <xdr:from>
      <xdr:col>18</xdr:col>
      <xdr:colOff>253998</xdr:colOff>
      <xdr:row>541</xdr:row>
      <xdr:rowOff>111125</xdr:rowOff>
    </xdr:from>
    <xdr:to>
      <xdr:col>25</xdr:col>
      <xdr:colOff>87310</xdr:colOff>
      <xdr:row>566</xdr:row>
      <xdr:rowOff>87314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id="{F83665E1-9430-465E-AFB4-3F4E97AE5C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855" t="4036" r="19726" b="27604"/>
        <a:stretch/>
      </xdr:blipFill>
      <xdr:spPr>
        <a:xfrm rot="5400000">
          <a:off x="11128373" y="94726126"/>
          <a:ext cx="4341814" cy="4167187"/>
        </a:xfrm>
        <a:prstGeom prst="rect">
          <a:avLst/>
        </a:prstGeom>
      </xdr:spPr>
    </xdr:pic>
    <xdr:clientData/>
  </xdr:twoCellAnchor>
  <xdr:twoCellAnchor editAs="oneCell">
    <xdr:from>
      <xdr:col>17</xdr:col>
      <xdr:colOff>317498</xdr:colOff>
      <xdr:row>476</xdr:row>
      <xdr:rowOff>15877</xdr:rowOff>
    </xdr:from>
    <xdr:to>
      <xdr:col>25</xdr:col>
      <xdr:colOff>206373</xdr:colOff>
      <xdr:row>496</xdr:row>
      <xdr:rowOff>7939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548CD7C4-3E76-4919-ACE7-9B1E934D54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547" t="1433" r="21581" b="19141"/>
        <a:stretch/>
      </xdr:blipFill>
      <xdr:spPr>
        <a:xfrm rot="5400000">
          <a:off x="11338718" y="82514283"/>
          <a:ext cx="3484562" cy="4841875"/>
        </a:xfrm>
        <a:prstGeom prst="rect">
          <a:avLst/>
        </a:prstGeom>
      </xdr:spPr>
    </xdr:pic>
    <xdr:clientData/>
  </xdr:twoCellAnchor>
  <xdr:twoCellAnchor editAs="oneCell">
    <xdr:from>
      <xdr:col>19</xdr:col>
      <xdr:colOff>333373</xdr:colOff>
      <xdr:row>431</xdr:row>
      <xdr:rowOff>95254</xdr:rowOff>
    </xdr:from>
    <xdr:to>
      <xdr:col>25</xdr:col>
      <xdr:colOff>476248</xdr:colOff>
      <xdr:row>451</xdr:row>
      <xdr:rowOff>95253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774289D1-194C-4C6A-A073-71B3549AF8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542" t="25521" r="25489" b="11198"/>
        <a:stretch/>
      </xdr:blipFill>
      <xdr:spPr>
        <a:xfrm rot="5400000">
          <a:off x="12096749" y="75231629"/>
          <a:ext cx="3492499" cy="3857625"/>
        </a:xfrm>
        <a:prstGeom prst="rect">
          <a:avLst/>
        </a:prstGeom>
      </xdr:spPr>
    </xdr:pic>
    <xdr:clientData/>
  </xdr:twoCellAnchor>
  <xdr:twoCellAnchor editAs="oneCell">
    <xdr:from>
      <xdr:col>18</xdr:col>
      <xdr:colOff>492124</xdr:colOff>
      <xdr:row>398</xdr:row>
      <xdr:rowOff>71437</xdr:rowOff>
    </xdr:from>
    <xdr:to>
      <xdr:col>25</xdr:col>
      <xdr:colOff>452437</xdr:colOff>
      <xdr:row>422</xdr:row>
      <xdr:rowOff>103187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42EDE260-188F-4B8B-BDE2-92C41FB2CC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195" t="15365" r="22852" b="14192"/>
        <a:stretch/>
      </xdr:blipFill>
      <xdr:spPr>
        <a:xfrm rot="5400000">
          <a:off x="11489531" y="69592031"/>
          <a:ext cx="4222750" cy="4294188"/>
        </a:xfrm>
        <a:prstGeom prst="rect">
          <a:avLst/>
        </a:prstGeom>
      </xdr:spPr>
    </xdr:pic>
    <xdr:clientData/>
  </xdr:twoCellAnchor>
  <xdr:twoCellAnchor editAs="oneCell">
    <xdr:from>
      <xdr:col>19</xdr:col>
      <xdr:colOff>253998</xdr:colOff>
      <xdr:row>365</xdr:row>
      <xdr:rowOff>95256</xdr:rowOff>
    </xdr:from>
    <xdr:to>
      <xdr:col>25</xdr:col>
      <xdr:colOff>388935</xdr:colOff>
      <xdr:row>384</xdr:row>
      <xdr:rowOff>158757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7B40A3DE-C21C-45A9-AAF7-230FE1D190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83" t="15755" r="41016" b="21094"/>
        <a:stretch/>
      </xdr:blipFill>
      <xdr:spPr>
        <a:xfrm rot="5400000">
          <a:off x="12068967" y="63654788"/>
          <a:ext cx="3381376" cy="3849687"/>
        </a:xfrm>
        <a:prstGeom prst="rect">
          <a:avLst/>
        </a:prstGeom>
      </xdr:spPr>
    </xdr:pic>
    <xdr:clientData/>
  </xdr:twoCellAnchor>
  <xdr:twoCellAnchor editAs="oneCell">
    <xdr:from>
      <xdr:col>19</xdr:col>
      <xdr:colOff>373060</xdr:colOff>
      <xdr:row>69</xdr:row>
      <xdr:rowOff>87315</xdr:rowOff>
    </xdr:from>
    <xdr:to>
      <xdr:col>26</xdr:col>
      <xdr:colOff>95248</xdr:colOff>
      <xdr:row>85</xdr:row>
      <xdr:rowOff>71441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C2E33129-50CD-466C-8A03-CA5F2E3B5C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253" t="11849" r="30568" b="21614"/>
        <a:stretch/>
      </xdr:blipFill>
      <xdr:spPr>
        <a:xfrm rot="5400000">
          <a:off x="12592842" y="11553034"/>
          <a:ext cx="2778126" cy="4056063"/>
        </a:xfrm>
        <a:prstGeom prst="rect">
          <a:avLst/>
        </a:prstGeom>
      </xdr:spPr>
    </xdr:pic>
    <xdr:clientData/>
  </xdr:twoCellAnchor>
  <xdr:twoCellAnchor editAs="oneCell">
    <xdr:from>
      <xdr:col>18</xdr:col>
      <xdr:colOff>251332</xdr:colOff>
      <xdr:row>10</xdr:row>
      <xdr:rowOff>71439</xdr:rowOff>
    </xdr:from>
    <xdr:to>
      <xdr:col>27</xdr:col>
      <xdr:colOff>15873</xdr:colOff>
      <xdr:row>28</xdr:row>
      <xdr:rowOff>150814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5A456AE5-42EA-4523-924E-9AD7E4EB63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621" t="8985" r="26758" b="10156"/>
        <a:stretch/>
      </xdr:blipFill>
      <xdr:spPr>
        <a:xfrm rot="5400000">
          <a:off x="12270040" y="760669"/>
          <a:ext cx="3222625" cy="5336666"/>
        </a:xfrm>
        <a:prstGeom prst="rect">
          <a:avLst/>
        </a:prstGeom>
      </xdr:spPr>
    </xdr:pic>
    <xdr:clientData/>
  </xdr:twoCellAnchor>
  <xdr:twoCellAnchor editAs="oneCell">
    <xdr:from>
      <xdr:col>19</xdr:col>
      <xdr:colOff>492121</xdr:colOff>
      <xdr:row>200</xdr:row>
      <xdr:rowOff>31749</xdr:rowOff>
    </xdr:from>
    <xdr:to>
      <xdr:col>26</xdr:col>
      <xdr:colOff>198435</xdr:colOff>
      <xdr:row>220</xdr:row>
      <xdr:rowOff>55564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4E103F07-C474-4FA9-BE87-20A5E00A83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01" t="22396" r="35938" b="11328"/>
        <a:stretch/>
      </xdr:blipFill>
      <xdr:spPr>
        <a:xfrm rot="5400000">
          <a:off x="12334871" y="34750375"/>
          <a:ext cx="3516315" cy="4040189"/>
        </a:xfrm>
        <a:prstGeom prst="rect">
          <a:avLst/>
        </a:prstGeom>
      </xdr:spPr>
    </xdr:pic>
    <xdr:clientData/>
  </xdr:twoCellAnchor>
  <xdr:twoCellAnchor editAs="oneCell">
    <xdr:from>
      <xdr:col>19</xdr:col>
      <xdr:colOff>47624</xdr:colOff>
      <xdr:row>332</xdr:row>
      <xdr:rowOff>31751</xdr:rowOff>
    </xdr:from>
    <xdr:to>
      <xdr:col>25</xdr:col>
      <xdr:colOff>611189</xdr:colOff>
      <xdr:row>355</xdr:row>
      <xdr:rowOff>111126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B251A908-9C5B-429D-BE6F-433E5BC0C3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206" t="11198" r="12404" b="18619"/>
        <a:stretch/>
      </xdr:blipFill>
      <xdr:spPr>
        <a:xfrm rot="5400000">
          <a:off x="11719720" y="57971531"/>
          <a:ext cx="4095750" cy="4278315"/>
        </a:xfrm>
        <a:prstGeom prst="rect">
          <a:avLst/>
        </a:prstGeom>
      </xdr:spPr>
    </xdr:pic>
    <xdr:clientData/>
  </xdr:twoCellAnchor>
  <xdr:twoCellAnchor editAs="oneCell">
    <xdr:from>
      <xdr:col>19</xdr:col>
      <xdr:colOff>95250</xdr:colOff>
      <xdr:row>298</xdr:row>
      <xdr:rowOff>103189</xdr:rowOff>
    </xdr:from>
    <xdr:to>
      <xdr:col>26</xdr:col>
      <xdr:colOff>301624</xdr:colOff>
      <xdr:row>324</xdr:row>
      <xdr:rowOff>63502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499AF876-82FD-462D-BF4B-198D4FC9C0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11" t="11718" r="32618" b="13802"/>
        <a:stretch/>
      </xdr:blipFill>
      <xdr:spPr>
        <a:xfrm rot="5400000">
          <a:off x="11695906" y="52177159"/>
          <a:ext cx="4500563" cy="4540249"/>
        </a:xfrm>
        <a:prstGeom prst="rect">
          <a:avLst/>
        </a:prstGeom>
      </xdr:spPr>
    </xdr:pic>
    <xdr:clientData/>
  </xdr:twoCellAnchor>
  <xdr:twoCellAnchor editAs="oneCell">
    <xdr:from>
      <xdr:col>18</xdr:col>
      <xdr:colOff>174623</xdr:colOff>
      <xdr:row>267</xdr:row>
      <xdr:rowOff>7945</xdr:rowOff>
    </xdr:from>
    <xdr:to>
      <xdr:col>26</xdr:col>
      <xdr:colOff>571498</xdr:colOff>
      <xdr:row>283</xdr:row>
      <xdr:rowOff>7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C61DF586-0F8D-4759-A89A-CF86000D2C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480" t="4427" r="23243" b="7812"/>
        <a:stretch/>
      </xdr:blipFill>
      <xdr:spPr>
        <a:xfrm rot="5400000">
          <a:off x="12418218" y="45406476"/>
          <a:ext cx="2786062" cy="5349875"/>
        </a:xfrm>
        <a:prstGeom prst="rect">
          <a:avLst/>
        </a:prstGeom>
      </xdr:spPr>
    </xdr:pic>
    <xdr:clientData/>
  </xdr:twoCellAnchor>
  <xdr:twoCellAnchor editAs="oneCell">
    <xdr:from>
      <xdr:col>19</xdr:col>
      <xdr:colOff>63497</xdr:colOff>
      <xdr:row>233</xdr:row>
      <xdr:rowOff>31750</xdr:rowOff>
    </xdr:from>
    <xdr:to>
      <xdr:col>25</xdr:col>
      <xdr:colOff>538320</xdr:colOff>
      <xdr:row>255</xdr:row>
      <xdr:rowOff>111125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C0DF75C4-31FE-437D-BC92-78AA358296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069" t="15755" r="14941" b="14453"/>
        <a:stretch/>
      </xdr:blipFill>
      <xdr:spPr>
        <a:xfrm rot="5400000">
          <a:off x="11778534" y="40640714"/>
          <a:ext cx="3921125" cy="4189573"/>
        </a:xfrm>
        <a:prstGeom prst="rect">
          <a:avLst/>
        </a:prstGeom>
      </xdr:spPr>
    </xdr:pic>
    <xdr:clientData/>
  </xdr:twoCellAnchor>
  <xdr:twoCellAnchor editAs="oneCell">
    <xdr:from>
      <xdr:col>19</xdr:col>
      <xdr:colOff>277810</xdr:colOff>
      <xdr:row>166</xdr:row>
      <xdr:rowOff>31758</xdr:rowOff>
    </xdr:from>
    <xdr:to>
      <xdr:col>26</xdr:col>
      <xdr:colOff>230186</xdr:colOff>
      <xdr:row>191</xdr:row>
      <xdr:rowOff>158755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C02A68CE-502A-44C0-A0AC-5A3B4D64DB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56" t="16016" r="34570" b="13672"/>
        <a:stretch/>
      </xdr:blipFill>
      <xdr:spPr>
        <a:xfrm rot="5400000">
          <a:off x="11755438" y="29178256"/>
          <a:ext cx="4492622" cy="4286251"/>
        </a:xfrm>
        <a:prstGeom prst="rect">
          <a:avLst/>
        </a:prstGeom>
      </xdr:spPr>
    </xdr:pic>
    <xdr:clientData/>
  </xdr:twoCellAnchor>
  <xdr:twoCellAnchor editAs="oneCell">
    <xdr:from>
      <xdr:col>18</xdr:col>
      <xdr:colOff>492125</xdr:colOff>
      <xdr:row>134</xdr:row>
      <xdr:rowOff>31750</xdr:rowOff>
    </xdr:from>
    <xdr:to>
      <xdr:col>24</xdr:col>
      <xdr:colOff>476253</xdr:colOff>
      <xdr:row>155</xdr:row>
      <xdr:rowOff>63501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04B7EA60-6C50-4B89-AA10-9064A4FB9E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82" t="31380" r="39551" b="16796"/>
        <a:stretch/>
      </xdr:blipFill>
      <xdr:spPr>
        <a:xfrm rot="5400000">
          <a:off x="11453814" y="23487062"/>
          <a:ext cx="3698876" cy="3698878"/>
        </a:xfrm>
        <a:prstGeom prst="rect">
          <a:avLst/>
        </a:prstGeom>
      </xdr:spPr>
    </xdr:pic>
    <xdr:clientData/>
  </xdr:twoCellAnchor>
  <xdr:twoCellAnchor editAs="oneCell">
    <xdr:from>
      <xdr:col>18</xdr:col>
      <xdr:colOff>126998</xdr:colOff>
      <xdr:row>38</xdr:row>
      <xdr:rowOff>79379</xdr:rowOff>
    </xdr:from>
    <xdr:to>
      <xdr:col>24</xdr:col>
      <xdr:colOff>438803</xdr:colOff>
      <xdr:row>58</xdr:row>
      <xdr:rowOff>134938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FEF3D07A-2348-4EC8-BD3A-604B07A605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981" t="33718" r="44560" b="14139"/>
        <a:stretch/>
      </xdr:blipFill>
      <xdr:spPr>
        <a:xfrm rot="5400000">
          <a:off x="11327934" y="6475881"/>
          <a:ext cx="3548059" cy="4026555"/>
        </a:xfrm>
        <a:prstGeom prst="rect">
          <a:avLst/>
        </a:prstGeom>
      </xdr:spPr>
    </xdr:pic>
    <xdr:clientData/>
  </xdr:twoCellAnchor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92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109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168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167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166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137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134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210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212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255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306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298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346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361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339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387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387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430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435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438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440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0</xdr:col>
      <xdr:colOff>0</xdr:colOff>
      <xdr:row>66</xdr:row>
      <xdr:rowOff>0</xdr:rowOff>
    </xdr:from>
    <xdr:to>
      <xdr:col>19</xdr:col>
      <xdr:colOff>611814</xdr:colOff>
      <xdr:row>95</xdr:row>
      <xdr:rowOff>85990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25724B36-F748-4DA9-9E54-B194FE55F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5937250"/>
          <a:ext cx="12192627" cy="51501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19</xdr:col>
      <xdr:colOff>611814</xdr:colOff>
      <xdr:row>127</xdr:row>
      <xdr:rowOff>85990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ABBB55B2-5D33-420A-8796-C52AB9F7E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11525250"/>
          <a:ext cx="12192627" cy="51501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19</xdr:col>
      <xdr:colOff>611814</xdr:colOff>
      <xdr:row>31</xdr:row>
      <xdr:rowOff>85990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8A6D1C2E-6F91-45A4-940F-F90686108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349250"/>
          <a:ext cx="12192627" cy="51501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19</xdr:col>
      <xdr:colOff>611814</xdr:colOff>
      <xdr:row>63</xdr:row>
      <xdr:rowOff>85990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484C843C-6D5A-4838-AD44-C752AFA76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5937250"/>
          <a:ext cx="12192627" cy="51501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19</xdr:col>
      <xdr:colOff>611814</xdr:colOff>
      <xdr:row>160</xdr:row>
      <xdr:rowOff>85990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DBC427A5-D58F-4BF4-B343-72A5B1DDE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22931438"/>
          <a:ext cx="12192627" cy="51501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19</xdr:col>
      <xdr:colOff>611814</xdr:colOff>
      <xdr:row>193</xdr:row>
      <xdr:rowOff>85990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085A242A-A053-4278-88E8-789160DFB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28694063"/>
          <a:ext cx="12192627" cy="51501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19</xdr:col>
      <xdr:colOff>611814</xdr:colOff>
      <xdr:row>226</xdr:row>
      <xdr:rowOff>85990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EFF6A4C8-9044-47E5-A88D-E6A4D6ABE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34456688"/>
          <a:ext cx="12192627" cy="51501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230</xdr:row>
      <xdr:rowOff>0</xdr:rowOff>
    </xdr:from>
    <xdr:to>
      <xdr:col>19</xdr:col>
      <xdr:colOff>611814</xdr:colOff>
      <xdr:row>259</xdr:row>
      <xdr:rowOff>85990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FCF686C6-82E1-4856-B247-28F7E7128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40219313"/>
          <a:ext cx="12192627" cy="51501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263</xdr:row>
      <xdr:rowOff>0</xdr:rowOff>
    </xdr:from>
    <xdr:to>
      <xdr:col>19</xdr:col>
      <xdr:colOff>611814</xdr:colOff>
      <xdr:row>292</xdr:row>
      <xdr:rowOff>85990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E019B8B8-A2E0-452C-B6E9-94773AA89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45981938"/>
          <a:ext cx="12192627" cy="51501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19</xdr:col>
      <xdr:colOff>611814</xdr:colOff>
      <xdr:row>325</xdr:row>
      <xdr:rowOff>85990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AA721EB2-B01D-43BC-AD6A-1F089894F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51744563"/>
          <a:ext cx="12192627" cy="51501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329</xdr:row>
      <xdr:rowOff>0</xdr:rowOff>
    </xdr:from>
    <xdr:to>
      <xdr:col>19</xdr:col>
      <xdr:colOff>611814</xdr:colOff>
      <xdr:row>358</xdr:row>
      <xdr:rowOff>85990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277B9982-5F69-46C2-A72B-B874E0FBA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57507188"/>
          <a:ext cx="12192627" cy="5150115"/>
        </a:xfrm>
        <a:prstGeom prst="rect">
          <a:avLst/>
        </a:prstGeom>
      </xdr:spPr>
    </xdr:pic>
    <xdr:clientData/>
  </xdr:twoCellAnchor>
  <xdr:twoCellAnchor editAs="oneCell">
    <xdr:from>
      <xdr:col>20</xdr:col>
      <xdr:colOff>15874</xdr:colOff>
      <xdr:row>101</xdr:row>
      <xdr:rowOff>127007</xdr:rowOff>
    </xdr:from>
    <xdr:to>
      <xdr:col>26</xdr:col>
      <xdr:colOff>539750</xdr:colOff>
      <xdr:row>127</xdr:row>
      <xdr:rowOff>23820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9BFB373D-2BE7-4184-A52A-743BAE05AE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9" t="14323" r="37402" b="16146"/>
        <a:stretch/>
      </xdr:blipFill>
      <xdr:spPr>
        <a:xfrm rot="5400000">
          <a:off x="12116593" y="17918914"/>
          <a:ext cx="4437063" cy="42386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363</xdr:row>
      <xdr:rowOff>0</xdr:rowOff>
    </xdr:from>
    <xdr:to>
      <xdr:col>19</xdr:col>
      <xdr:colOff>611814</xdr:colOff>
      <xdr:row>392</xdr:row>
      <xdr:rowOff>85990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053A98C7-96A2-4D3A-925F-DD98FC0A9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63444438"/>
          <a:ext cx="12192627" cy="51501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396</xdr:row>
      <xdr:rowOff>0</xdr:rowOff>
    </xdr:from>
    <xdr:to>
      <xdr:col>19</xdr:col>
      <xdr:colOff>611814</xdr:colOff>
      <xdr:row>425</xdr:row>
      <xdr:rowOff>85990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DD2EA76F-F910-44B7-B09B-4E9D0C0A7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69207063"/>
          <a:ext cx="12192627" cy="51501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429</xdr:row>
      <xdr:rowOff>0</xdr:rowOff>
    </xdr:from>
    <xdr:to>
      <xdr:col>19</xdr:col>
      <xdr:colOff>611814</xdr:colOff>
      <xdr:row>468</xdr:row>
      <xdr:rowOff>47977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08D9EF4D-A982-4A77-BAE0-3F273D548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74969688"/>
          <a:ext cx="12192627" cy="6858352"/>
        </a:xfrm>
        <a:prstGeom prst="rect">
          <a:avLst/>
        </a:prstGeom>
      </xdr:spPr>
    </xdr:pic>
    <xdr:clientData/>
  </xdr:twoCellAnchor>
  <xdr:twoCellAnchor editAs="oneCell">
    <xdr:from>
      <xdr:col>19</xdr:col>
      <xdr:colOff>595311</xdr:colOff>
      <xdr:row>508</xdr:row>
      <xdr:rowOff>166695</xdr:rowOff>
    </xdr:from>
    <xdr:to>
      <xdr:col>24</xdr:col>
      <xdr:colOff>198436</xdr:colOff>
      <xdr:row>529</xdr:row>
      <xdr:rowOff>7943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2272712E-C2F3-4BC6-92BD-8AB40B632E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42" t="18230" r="41895" b="37500"/>
        <a:stretch/>
      </xdr:blipFill>
      <xdr:spPr>
        <a:xfrm rot="5400000">
          <a:off x="11771312" y="89336570"/>
          <a:ext cx="3508373" cy="269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571</xdr:row>
      <xdr:rowOff>0</xdr:rowOff>
    </xdr:from>
    <xdr:to>
      <xdr:col>19</xdr:col>
      <xdr:colOff>611814</xdr:colOff>
      <xdr:row>600</xdr:row>
      <xdr:rowOff>85990</xdr:rowOff>
    </xdr:to>
    <xdr:pic>
      <xdr:nvPicPr>
        <xdr:cNvPr id="66" name="図 65">
          <a:extLst>
            <a:ext uri="{FF2B5EF4-FFF2-40B4-BE49-F238E27FC236}">
              <a16:creationId xmlns:a16="http://schemas.microsoft.com/office/drawing/2014/main" id="{4363CB66-2779-43F7-9C31-78819FCFC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0" y="99766438"/>
          <a:ext cx="12192627" cy="51501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538</xdr:row>
      <xdr:rowOff>0</xdr:rowOff>
    </xdr:from>
    <xdr:to>
      <xdr:col>19</xdr:col>
      <xdr:colOff>611814</xdr:colOff>
      <xdr:row>567</xdr:row>
      <xdr:rowOff>85990</xdr:rowOff>
    </xdr:to>
    <xdr:pic>
      <xdr:nvPicPr>
        <xdr:cNvPr id="69" name="図 68">
          <a:extLst>
            <a:ext uri="{FF2B5EF4-FFF2-40B4-BE49-F238E27FC236}">
              <a16:creationId xmlns:a16="http://schemas.microsoft.com/office/drawing/2014/main" id="{BDD60536-26A6-4C63-94AF-F7E2B3490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94003813"/>
          <a:ext cx="12192627" cy="51501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505</xdr:row>
      <xdr:rowOff>0</xdr:rowOff>
    </xdr:from>
    <xdr:to>
      <xdr:col>19</xdr:col>
      <xdr:colOff>611814</xdr:colOff>
      <xdr:row>534</xdr:row>
      <xdr:rowOff>85990</xdr:rowOff>
    </xdr:to>
    <xdr:pic>
      <xdr:nvPicPr>
        <xdr:cNvPr id="70" name="図 69">
          <a:extLst>
            <a:ext uri="{FF2B5EF4-FFF2-40B4-BE49-F238E27FC236}">
              <a16:creationId xmlns:a16="http://schemas.microsoft.com/office/drawing/2014/main" id="{297964D3-F404-476B-88CE-864D1344C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88241188"/>
          <a:ext cx="12192627" cy="51501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472</xdr:row>
      <xdr:rowOff>0</xdr:rowOff>
    </xdr:from>
    <xdr:to>
      <xdr:col>19</xdr:col>
      <xdr:colOff>611814</xdr:colOff>
      <xdr:row>501</xdr:row>
      <xdr:rowOff>85990</xdr:rowOff>
    </xdr:to>
    <xdr:pic>
      <xdr:nvPicPr>
        <xdr:cNvPr id="71" name="図 70">
          <a:extLst>
            <a:ext uri="{FF2B5EF4-FFF2-40B4-BE49-F238E27FC236}">
              <a16:creationId xmlns:a16="http://schemas.microsoft.com/office/drawing/2014/main" id="{8AC1C3BD-EE87-4D92-95F1-6654C66AA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82478563"/>
          <a:ext cx="12192627" cy="51501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604</xdr:row>
      <xdr:rowOff>0</xdr:rowOff>
    </xdr:from>
    <xdr:to>
      <xdr:col>19</xdr:col>
      <xdr:colOff>611814</xdr:colOff>
      <xdr:row>633</xdr:row>
      <xdr:rowOff>85990</xdr:rowOff>
    </xdr:to>
    <xdr:pic>
      <xdr:nvPicPr>
        <xdr:cNvPr id="72" name="図 71">
          <a:extLst>
            <a:ext uri="{FF2B5EF4-FFF2-40B4-BE49-F238E27FC236}">
              <a16:creationId xmlns:a16="http://schemas.microsoft.com/office/drawing/2014/main" id="{5D533736-918E-40A5-8E14-5725F8F7C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105529063"/>
          <a:ext cx="12192627" cy="51501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4"/>
  <sheetViews>
    <sheetView tabSelected="1" zoomScaleNormal="100" workbookViewId="0">
      <pane xSplit="1" ySplit="8" topLeftCell="B24" activePane="bottomRight" state="frozen"/>
      <selection pane="topRight" activeCell="B1" sqref="B1"/>
      <selection pane="bottomLeft" activeCell="A9" sqref="A9"/>
      <selection pane="bottomRight" activeCell="B29" sqref="B29"/>
    </sheetView>
  </sheetViews>
  <sheetFormatPr defaultRowHeight="18" x14ac:dyDescent="0.55000000000000004"/>
  <cols>
    <col min="1" max="1" width="4.83203125" customWidth="1"/>
    <col min="2" max="2" width="12" customWidth="1"/>
    <col min="3" max="3" width="10.58203125" customWidth="1"/>
    <col min="4" max="6" width="8.25" customWidth="1"/>
    <col min="7" max="7" width="9.83203125" customWidth="1"/>
    <col min="10" max="15" width="7.75" customWidth="1"/>
  </cols>
  <sheetData>
    <row r="1" spans="1:18" x14ac:dyDescent="0.55000000000000004">
      <c r="A1" s="1" t="s">
        <v>7</v>
      </c>
      <c r="C1" t="s">
        <v>35</v>
      </c>
    </row>
    <row r="2" spans="1:18" x14ac:dyDescent="0.55000000000000004">
      <c r="A2" s="1" t="s">
        <v>8</v>
      </c>
      <c r="C2" t="s">
        <v>36</v>
      </c>
    </row>
    <row r="3" spans="1:18" x14ac:dyDescent="0.55000000000000004">
      <c r="A3" s="1" t="s">
        <v>10</v>
      </c>
      <c r="C3" s="29">
        <v>100000</v>
      </c>
    </row>
    <row r="4" spans="1:18" x14ac:dyDescent="0.55000000000000004">
      <c r="A4" s="1" t="s">
        <v>11</v>
      </c>
      <c r="C4" s="29" t="s">
        <v>13</v>
      </c>
    </row>
    <row r="5" spans="1:18" ht="18.5" thickBot="1" x14ac:dyDescent="0.6">
      <c r="A5" s="1" t="s">
        <v>12</v>
      </c>
      <c r="C5" s="29" t="s">
        <v>33</v>
      </c>
    </row>
    <row r="6" spans="1:18" ht="18.5" thickBot="1" x14ac:dyDescent="0.6">
      <c r="A6" s="24" t="s">
        <v>0</v>
      </c>
      <c r="B6" s="24" t="s">
        <v>1</v>
      </c>
      <c r="C6" s="24" t="s">
        <v>1</v>
      </c>
      <c r="D6" s="48" t="s">
        <v>24</v>
      </c>
      <c r="E6" s="25"/>
      <c r="F6" s="26"/>
      <c r="G6" s="87" t="s">
        <v>3</v>
      </c>
      <c r="H6" s="88"/>
      <c r="I6" s="94"/>
      <c r="J6" s="87" t="s">
        <v>22</v>
      </c>
      <c r="K6" s="88"/>
      <c r="L6" s="94"/>
      <c r="M6" s="87" t="s">
        <v>23</v>
      </c>
      <c r="N6" s="88"/>
      <c r="O6" s="94"/>
    </row>
    <row r="7" spans="1:18" ht="18.5" thickBot="1" x14ac:dyDescent="0.6">
      <c r="A7" s="27"/>
      <c r="B7" s="27" t="s">
        <v>2</v>
      </c>
      <c r="C7" s="64" t="s">
        <v>28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18" ht="18.5" thickBot="1" x14ac:dyDescent="0.6">
      <c r="A8" s="28" t="s">
        <v>9</v>
      </c>
      <c r="B8" s="12"/>
      <c r="C8" s="49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91" t="s">
        <v>22</v>
      </c>
      <c r="K8" s="92"/>
      <c r="L8" s="93"/>
      <c r="M8" s="91"/>
      <c r="N8" s="92"/>
      <c r="O8" s="93"/>
    </row>
    <row r="9" spans="1:18" x14ac:dyDescent="0.55000000000000004">
      <c r="A9" s="9">
        <v>1</v>
      </c>
      <c r="B9" s="23">
        <v>43833</v>
      </c>
      <c r="C9" s="50">
        <v>2</v>
      </c>
      <c r="D9" s="54">
        <v>-1</v>
      </c>
      <c r="E9" s="55">
        <v>-1</v>
      </c>
      <c r="F9" s="56">
        <v>-1</v>
      </c>
      <c r="G9" s="22">
        <f>IF(D9="","",G8+M9)</f>
        <v>97000</v>
      </c>
      <c r="H9" s="22">
        <f t="shared" ref="H9" si="0">IF(E9="","",H8+N9)</f>
        <v>97000</v>
      </c>
      <c r="I9" s="22">
        <f t="shared" ref="I9" si="1">IF(F9="","",I8+O9)</f>
        <v>97000</v>
      </c>
      <c r="J9" s="41">
        <f>IF(G8="","",G8*0.03)</f>
        <v>3000</v>
      </c>
      <c r="K9" s="42">
        <f>IF(H8="","",H8*0.03)</f>
        <v>3000</v>
      </c>
      <c r="L9" s="43">
        <f>IF(I8="","",I8*0.03)</f>
        <v>3000</v>
      </c>
      <c r="M9" s="41">
        <f>IF(D9="","",J9*D9)</f>
        <v>-3000</v>
      </c>
      <c r="N9" s="42">
        <f>IF(E9="","",K9*E9)</f>
        <v>-3000</v>
      </c>
      <c r="O9" s="43">
        <f>IF(F9="","",L9*F9)</f>
        <v>-3000</v>
      </c>
      <c r="P9" s="40" t="s">
        <v>37</v>
      </c>
      <c r="Q9" s="40"/>
      <c r="R9" s="40"/>
    </row>
    <row r="10" spans="1:18" x14ac:dyDescent="0.55000000000000004">
      <c r="A10" s="9">
        <v>2</v>
      </c>
      <c r="B10" s="5">
        <v>43836</v>
      </c>
      <c r="C10" s="47">
        <v>1</v>
      </c>
      <c r="D10" s="57">
        <v>1.27</v>
      </c>
      <c r="E10" s="58">
        <v>1.5</v>
      </c>
      <c r="F10" s="84">
        <v>2</v>
      </c>
      <c r="G10" s="22">
        <f t="shared" ref="G10:G42" si="2">IF(D10="","",G9+M10)</f>
        <v>100695.7</v>
      </c>
      <c r="H10" s="22">
        <f t="shared" ref="H10:H42" si="3">IF(E10="","",H9+N10)</f>
        <v>101365</v>
      </c>
      <c r="I10" s="22">
        <f t="shared" ref="I10:I42" si="4">IF(F10="","",I9+O10)</f>
        <v>102820</v>
      </c>
      <c r="J10" s="44">
        <f t="shared" ref="J10:J12" si="5">IF(G9="","",G9*0.03)</f>
        <v>2910</v>
      </c>
      <c r="K10" s="45">
        <f t="shared" ref="K10:K12" si="6">IF(H9="","",H9*0.03)</f>
        <v>2910</v>
      </c>
      <c r="L10" s="46">
        <f t="shared" ref="L10:L12" si="7">IF(I9="","",I9*0.03)</f>
        <v>2910</v>
      </c>
      <c r="M10" s="44">
        <f t="shared" ref="M10:M12" si="8">IF(D10="","",J10*D10)</f>
        <v>3695.7000000000003</v>
      </c>
      <c r="N10" s="45">
        <f t="shared" ref="N10:N12" si="9">IF(E10="","",K10*E10)</f>
        <v>4365</v>
      </c>
      <c r="O10" s="46">
        <f t="shared" ref="O10:O12" si="10">IF(F10="","",L10*F10)</f>
        <v>5820</v>
      </c>
      <c r="P10" s="40"/>
      <c r="Q10" s="40"/>
      <c r="R10" s="40"/>
    </row>
    <row r="11" spans="1:18" x14ac:dyDescent="0.55000000000000004">
      <c r="A11" s="9">
        <v>3</v>
      </c>
      <c r="B11" s="5">
        <v>43838</v>
      </c>
      <c r="C11" s="47">
        <v>2</v>
      </c>
      <c r="D11" s="57">
        <v>1.27</v>
      </c>
      <c r="E11" s="58">
        <v>1.5</v>
      </c>
      <c r="F11" s="84">
        <v>2</v>
      </c>
      <c r="G11" s="22">
        <f t="shared" si="2"/>
        <v>104532.20616999999</v>
      </c>
      <c r="H11" s="22">
        <f t="shared" si="3"/>
        <v>105926.425</v>
      </c>
      <c r="I11" s="22">
        <f t="shared" si="4"/>
        <v>108989.2</v>
      </c>
      <c r="J11" s="44">
        <f t="shared" si="5"/>
        <v>3020.8709999999996</v>
      </c>
      <c r="K11" s="45">
        <f t="shared" si="6"/>
        <v>3040.95</v>
      </c>
      <c r="L11" s="46">
        <f t="shared" si="7"/>
        <v>3084.6</v>
      </c>
      <c r="M11" s="44">
        <f t="shared" si="8"/>
        <v>3836.5061699999997</v>
      </c>
      <c r="N11" s="45">
        <f t="shared" si="9"/>
        <v>4561.4249999999993</v>
      </c>
      <c r="O11" s="46">
        <f t="shared" si="10"/>
        <v>6169.2</v>
      </c>
      <c r="P11" s="40"/>
      <c r="Q11" s="40"/>
      <c r="R11" s="40"/>
    </row>
    <row r="12" spans="1:18" x14ac:dyDescent="0.55000000000000004">
      <c r="A12" s="9">
        <v>4</v>
      </c>
      <c r="B12" s="5">
        <v>43843</v>
      </c>
      <c r="C12" s="47">
        <v>1</v>
      </c>
      <c r="D12" s="57">
        <v>1.27</v>
      </c>
      <c r="E12" s="58">
        <v>1.5</v>
      </c>
      <c r="F12" s="84">
        <v>2</v>
      </c>
      <c r="G12" s="22">
        <f t="shared" si="2"/>
        <v>108514.88322507699</v>
      </c>
      <c r="H12" s="22">
        <f t="shared" si="3"/>
        <v>110693.11412500001</v>
      </c>
      <c r="I12" s="22">
        <f t="shared" si="4"/>
        <v>115528.552</v>
      </c>
      <c r="J12" s="44">
        <f t="shared" si="5"/>
        <v>3135.9661850999996</v>
      </c>
      <c r="K12" s="45">
        <f t="shared" si="6"/>
        <v>3177.7927500000001</v>
      </c>
      <c r="L12" s="46">
        <f t="shared" si="7"/>
        <v>3269.6759999999999</v>
      </c>
      <c r="M12" s="44">
        <f t="shared" si="8"/>
        <v>3982.6770550769997</v>
      </c>
      <c r="N12" s="45">
        <f t="shared" si="9"/>
        <v>4766.6891249999999</v>
      </c>
      <c r="O12" s="46">
        <f t="shared" si="10"/>
        <v>6539.3519999999999</v>
      </c>
      <c r="P12" s="40"/>
      <c r="Q12" s="40"/>
      <c r="R12" s="40"/>
    </row>
    <row r="13" spans="1:18" x14ac:dyDescent="0.55000000000000004">
      <c r="A13" s="9">
        <v>5</v>
      </c>
      <c r="B13" s="5">
        <v>43844</v>
      </c>
      <c r="C13" s="47">
        <v>1</v>
      </c>
      <c r="D13" s="85">
        <v>1.27</v>
      </c>
      <c r="E13" s="58">
        <v>1.5</v>
      </c>
      <c r="F13" s="84">
        <v>2</v>
      </c>
      <c r="G13" s="22">
        <f t="shared" si="2"/>
        <v>112649.30027595242</v>
      </c>
      <c r="H13" s="22">
        <f t="shared" si="3"/>
        <v>115674.30426062501</v>
      </c>
      <c r="I13" s="22">
        <f t="shared" si="4"/>
        <v>122460.26512</v>
      </c>
      <c r="J13" s="44">
        <f t="shared" ref="J13:J58" si="11">IF(G12="","",G12*0.03)</f>
        <v>3255.4464967523095</v>
      </c>
      <c r="K13" s="45">
        <f t="shared" ref="K13:K58" si="12">IF(H12="","",H12*0.03)</f>
        <v>3320.7934237499999</v>
      </c>
      <c r="L13" s="46">
        <f t="shared" ref="L13:L58" si="13">IF(I12="","",I12*0.03)</f>
        <v>3465.8565599999997</v>
      </c>
      <c r="M13" s="44">
        <f t="shared" ref="M13:M58" si="14">IF(D13="","",J13*D13)</f>
        <v>4134.4170508754332</v>
      </c>
      <c r="N13" s="45">
        <f t="shared" ref="N13:N58" si="15">IF(E13="","",K13*E13)</f>
        <v>4981.190135625</v>
      </c>
      <c r="O13" s="46">
        <f t="shared" ref="O13:O58" si="16">IF(F13="","",L13*F13)</f>
        <v>6931.7131199999994</v>
      </c>
      <c r="P13" s="40"/>
      <c r="Q13" s="40"/>
      <c r="R13" s="40"/>
    </row>
    <row r="14" spans="1:18" x14ac:dyDescent="0.55000000000000004">
      <c r="A14" s="9">
        <v>6</v>
      </c>
      <c r="B14" s="5">
        <v>43846</v>
      </c>
      <c r="C14" s="47">
        <v>1</v>
      </c>
      <c r="D14" s="57">
        <v>1.27</v>
      </c>
      <c r="E14" s="58">
        <v>1.5</v>
      </c>
      <c r="F14" s="59">
        <v>2</v>
      </c>
      <c r="G14" s="22">
        <f t="shared" si="2"/>
        <v>116941.23861646622</v>
      </c>
      <c r="H14" s="22">
        <f t="shared" si="3"/>
        <v>120879.64795235313</v>
      </c>
      <c r="I14" s="22">
        <f t="shared" si="4"/>
        <v>129807.8810272</v>
      </c>
      <c r="J14" s="44">
        <f t="shared" si="11"/>
        <v>3379.4790082785726</v>
      </c>
      <c r="K14" s="45">
        <f t="shared" si="12"/>
        <v>3470.2291278187499</v>
      </c>
      <c r="L14" s="46">
        <f t="shared" si="13"/>
        <v>3673.8079535999996</v>
      </c>
      <c r="M14" s="44">
        <f t="shared" si="14"/>
        <v>4291.9383405137869</v>
      </c>
      <c r="N14" s="45">
        <f t="shared" si="15"/>
        <v>5205.3436917281251</v>
      </c>
      <c r="O14" s="46">
        <f t="shared" si="16"/>
        <v>7347.6159071999991</v>
      </c>
      <c r="P14" s="40"/>
      <c r="Q14" s="40"/>
      <c r="R14" s="40"/>
    </row>
    <row r="15" spans="1:18" x14ac:dyDescent="0.55000000000000004">
      <c r="A15" s="9">
        <v>7</v>
      </c>
      <c r="B15" s="5">
        <v>43850</v>
      </c>
      <c r="C15" s="47">
        <v>1</v>
      </c>
      <c r="D15" s="57">
        <v>-1</v>
      </c>
      <c r="E15" s="58">
        <v>-1</v>
      </c>
      <c r="F15" s="59">
        <v>-1</v>
      </c>
      <c r="G15" s="22">
        <f t="shared" si="2"/>
        <v>113433.00145797223</v>
      </c>
      <c r="H15" s="22">
        <f t="shared" si="3"/>
        <v>117253.25851378254</v>
      </c>
      <c r="I15" s="22">
        <f t="shared" si="4"/>
        <v>125913.64459638399</v>
      </c>
      <c r="J15" s="44">
        <f t="shared" si="11"/>
        <v>3508.2371584939865</v>
      </c>
      <c r="K15" s="45">
        <f t="shared" si="12"/>
        <v>3626.3894385705939</v>
      </c>
      <c r="L15" s="46">
        <f t="shared" si="13"/>
        <v>3894.2364308159999</v>
      </c>
      <c r="M15" s="44">
        <f t="shared" si="14"/>
        <v>-3508.2371584939865</v>
      </c>
      <c r="N15" s="45">
        <f t="shared" si="15"/>
        <v>-3626.3894385705939</v>
      </c>
      <c r="O15" s="46">
        <f t="shared" si="16"/>
        <v>-3894.2364308159999</v>
      </c>
      <c r="P15" s="40"/>
      <c r="Q15" s="40"/>
      <c r="R15" s="40"/>
    </row>
    <row r="16" spans="1:18" x14ac:dyDescent="0.55000000000000004">
      <c r="A16" s="9">
        <v>8</v>
      </c>
      <c r="B16" s="5">
        <v>43852</v>
      </c>
      <c r="C16" s="47">
        <v>2</v>
      </c>
      <c r="D16" s="57">
        <v>1.27</v>
      </c>
      <c r="E16" s="58">
        <v>1.5</v>
      </c>
      <c r="F16" s="59">
        <v>2</v>
      </c>
      <c r="G16" s="22">
        <f t="shared" si="2"/>
        <v>117754.79881352097</v>
      </c>
      <c r="H16" s="22">
        <f t="shared" si="3"/>
        <v>122529.65514690275</v>
      </c>
      <c r="I16" s="22">
        <f t="shared" si="4"/>
        <v>133468.46327216702</v>
      </c>
      <c r="J16" s="44">
        <f t="shared" si="11"/>
        <v>3402.990043739167</v>
      </c>
      <c r="K16" s="45">
        <f t="shared" si="12"/>
        <v>3517.5977554134761</v>
      </c>
      <c r="L16" s="46">
        <f t="shared" si="13"/>
        <v>3777.4093378915195</v>
      </c>
      <c r="M16" s="44">
        <f t="shared" si="14"/>
        <v>4321.7973555487424</v>
      </c>
      <c r="N16" s="45">
        <f t="shared" si="15"/>
        <v>5276.3966331202137</v>
      </c>
      <c r="O16" s="46">
        <f t="shared" si="16"/>
        <v>7554.818675783039</v>
      </c>
      <c r="P16" s="40"/>
      <c r="Q16" s="40"/>
      <c r="R16" s="40"/>
    </row>
    <row r="17" spans="1:18" x14ac:dyDescent="0.55000000000000004">
      <c r="A17" s="9">
        <v>9</v>
      </c>
      <c r="B17" s="5">
        <v>43858</v>
      </c>
      <c r="C17" s="47">
        <v>1</v>
      </c>
      <c r="D17" s="57">
        <v>1.27</v>
      </c>
      <c r="E17" s="58">
        <v>1.5</v>
      </c>
      <c r="F17" s="59">
        <v>2</v>
      </c>
      <c r="G17" s="22">
        <f t="shared" si="2"/>
        <v>122241.25664831612</v>
      </c>
      <c r="H17" s="22">
        <f t="shared" si="3"/>
        <v>128043.48962851337</v>
      </c>
      <c r="I17" s="22">
        <f t="shared" si="4"/>
        <v>141476.57106849705</v>
      </c>
      <c r="J17" s="44">
        <f t="shared" si="11"/>
        <v>3532.643964405629</v>
      </c>
      <c r="K17" s="45">
        <f t="shared" si="12"/>
        <v>3675.8896544070822</v>
      </c>
      <c r="L17" s="46">
        <f t="shared" si="13"/>
        <v>4004.0538981650107</v>
      </c>
      <c r="M17" s="44">
        <f t="shared" si="14"/>
        <v>4486.4578347951492</v>
      </c>
      <c r="N17" s="45">
        <f t="shared" si="15"/>
        <v>5513.8344816106237</v>
      </c>
      <c r="O17" s="46">
        <f t="shared" si="16"/>
        <v>8008.1077963300213</v>
      </c>
      <c r="P17" s="40"/>
      <c r="Q17" s="40"/>
      <c r="R17" s="40"/>
    </row>
    <row r="18" spans="1:18" x14ac:dyDescent="0.55000000000000004">
      <c r="A18" s="9">
        <v>10</v>
      </c>
      <c r="B18" s="5">
        <v>43864</v>
      </c>
      <c r="C18" s="47">
        <v>1</v>
      </c>
      <c r="D18" s="57">
        <v>-1</v>
      </c>
      <c r="E18" s="58">
        <v>-1</v>
      </c>
      <c r="F18" s="59">
        <v>-1</v>
      </c>
      <c r="G18" s="22">
        <f t="shared" si="2"/>
        <v>118574.01894886664</v>
      </c>
      <c r="H18" s="22">
        <f t="shared" si="3"/>
        <v>124202.18493965798</v>
      </c>
      <c r="I18" s="22">
        <f t="shared" si="4"/>
        <v>137232.27393644216</v>
      </c>
      <c r="J18" s="44">
        <f t="shared" si="11"/>
        <v>3667.2376994494834</v>
      </c>
      <c r="K18" s="45">
        <f t="shared" si="12"/>
        <v>3841.3046888554009</v>
      </c>
      <c r="L18" s="46">
        <f t="shared" si="13"/>
        <v>4244.2971320549113</v>
      </c>
      <c r="M18" s="44">
        <f t="shared" si="14"/>
        <v>-3667.2376994494834</v>
      </c>
      <c r="N18" s="45">
        <f t="shared" si="15"/>
        <v>-3841.3046888554009</v>
      </c>
      <c r="O18" s="46">
        <f t="shared" si="16"/>
        <v>-4244.2971320549113</v>
      </c>
      <c r="P18" s="40"/>
      <c r="Q18" s="40"/>
      <c r="R18" s="40"/>
    </row>
    <row r="19" spans="1:18" x14ac:dyDescent="0.55000000000000004">
      <c r="A19" s="9">
        <v>11</v>
      </c>
      <c r="B19" s="5">
        <v>43866</v>
      </c>
      <c r="C19" s="47">
        <v>1</v>
      </c>
      <c r="D19" s="57">
        <v>1.27</v>
      </c>
      <c r="E19" s="58">
        <v>1.5</v>
      </c>
      <c r="F19" s="59">
        <v>2</v>
      </c>
      <c r="G19" s="22">
        <f t="shared" si="2"/>
        <v>123091.68907081845</v>
      </c>
      <c r="H19" s="22">
        <f t="shared" si="3"/>
        <v>129791.28326194259</v>
      </c>
      <c r="I19" s="22">
        <f t="shared" si="4"/>
        <v>145466.2103726287</v>
      </c>
      <c r="J19" s="44">
        <f t="shared" si="11"/>
        <v>3557.2205684659989</v>
      </c>
      <c r="K19" s="45">
        <f t="shared" si="12"/>
        <v>3726.0655481897393</v>
      </c>
      <c r="L19" s="46">
        <f t="shared" si="13"/>
        <v>4116.968218093265</v>
      </c>
      <c r="M19" s="44">
        <f t="shared" si="14"/>
        <v>4517.6701219518191</v>
      </c>
      <c r="N19" s="45">
        <f t="shared" si="15"/>
        <v>5589.0983222846089</v>
      </c>
      <c r="O19" s="46">
        <f t="shared" si="16"/>
        <v>8233.93643618653</v>
      </c>
      <c r="P19" s="40"/>
      <c r="Q19" s="40"/>
      <c r="R19" s="40"/>
    </row>
    <row r="20" spans="1:18" x14ac:dyDescent="0.55000000000000004">
      <c r="A20" s="9">
        <v>12</v>
      </c>
      <c r="B20" s="5">
        <v>43872</v>
      </c>
      <c r="C20" s="47">
        <v>1</v>
      </c>
      <c r="D20" s="57">
        <v>-1</v>
      </c>
      <c r="E20" s="58">
        <v>-1</v>
      </c>
      <c r="F20" s="59">
        <v>-1</v>
      </c>
      <c r="G20" s="22">
        <f t="shared" si="2"/>
        <v>119398.93839869389</v>
      </c>
      <c r="H20" s="22">
        <f t="shared" si="3"/>
        <v>125897.5447640843</v>
      </c>
      <c r="I20" s="22">
        <f t="shared" si="4"/>
        <v>141102.22406144984</v>
      </c>
      <c r="J20" s="44">
        <f t="shared" si="11"/>
        <v>3692.7506721245536</v>
      </c>
      <c r="K20" s="45">
        <f t="shared" si="12"/>
        <v>3893.7384978582777</v>
      </c>
      <c r="L20" s="46">
        <f t="shared" si="13"/>
        <v>4363.9863111788609</v>
      </c>
      <c r="M20" s="44">
        <f t="shared" si="14"/>
        <v>-3692.7506721245536</v>
      </c>
      <c r="N20" s="45">
        <f t="shared" si="15"/>
        <v>-3893.7384978582777</v>
      </c>
      <c r="O20" s="46">
        <f t="shared" si="16"/>
        <v>-4363.9863111788609</v>
      </c>
      <c r="P20" s="40"/>
      <c r="Q20" s="40"/>
      <c r="R20" s="40"/>
    </row>
    <row r="21" spans="1:18" x14ac:dyDescent="0.55000000000000004">
      <c r="A21" s="9">
        <v>13</v>
      </c>
      <c r="B21" s="5">
        <v>43873</v>
      </c>
      <c r="C21" s="47">
        <v>1</v>
      </c>
      <c r="D21" s="57">
        <v>-1</v>
      </c>
      <c r="E21" s="58">
        <v>-1</v>
      </c>
      <c r="F21" s="59">
        <v>-1</v>
      </c>
      <c r="G21" s="22">
        <f t="shared" si="2"/>
        <v>115816.97024673308</v>
      </c>
      <c r="H21" s="22">
        <f t="shared" si="3"/>
        <v>122120.61842116178</v>
      </c>
      <c r="I21" s="22">
        <f t="shared" si="4"/>
        <v>136869.15733960635</v>
      </c>
      <c r="J21" s="44">
        <f t="shared" si="11"/>
        <v>3581.9681519608166</v>
      </c>
      <c r="K21" s="45">
        <f t="shared" si="12"/>
        <v>3776.9263429225289</v>
      </c>
      <c r="L21" s="46">
        <f t="shared" si="13"/>
        <v>4233.0667218434955</v>
      </c>
      <c r="M21" s="44">
        <f t="shared" si="14"/>
        <v>-3581.9681519608166</v>
      </c>
      <c r="N21" s="45">
        <f t="shared" si="15"/>
        <v>-3776.9263429225289</v>
      </c>
      <c r="O21" s="46">
        <f t="shared" si="16"/>
        <v>-4233.0667218434955</v>
      </c>
      <c r="P21" s="40"/>
      <c r="Q21" s="40"/>
      <c r="R21" s="40"/>
    </row>
    <row r="22" spans="1:18" x14ac:dyDescent="0.55000000000000004">
      <c r="A22" s="9">
        <v>14</v>
      </c>
      <c r="B22" s="5">
        <v>43879</v>
      </c>
      <c r="C22" s="47">
        <v>1</v>
      </c>
      <c r="D22" s="57">
        <v>1.27</v>
      </c>
      <c r="E22" s="58">
        <v>1.5</v>
      </c>
      <c r="F22" s="84">
        <v>2</v>
      </c>
      <c r="G22" s="22">
        <f t="shared" si="2"/>
        <v>120229.59681313361</v>
      </c>
      <c r="H22" s="22">
        <f t="shared" si="3"/>
        <v>127616.04625011406</v>
      </c>
      <c r="I22" s="22">
        <f t="shared" si="4"/>
        <v>145081.30677998273</v>
      </c>
      <c r="J22" s="44">
        <f t="shared" si="11"/>
        <v>3474.5091074019924</v>
      </c>
      <c r="K22" s="45">
        <f t="shared" si="12"/>
        <v>3663.6185526348531</v>
      </c>
      <c r="L22" s="46">
        <f t="shared" si="13"/>
        <v>4106.0747201881904</v>
      </c>
      <c r="M22" s="44">
        <f t="shared" si="14"/>
        <v>4412.6265664005305</v>
      </c>
      <c r="N22" s="45">
        <f t="shared" si="15"/>
        <v>5495.4278289522799</v>
      </c>
      <c r="O22" s="46">
        <f t="shared" si="16"/>
        <v>8212.1494403763809</v>
      </c>
      <c r="P22" s="40"/>
      <c r="Q22" s="40"/>
      <c r="R22" s="40"/>
    </row>
    <row r="23" spans="1:18" x14ac:dyDescent="0.55000000000000004">
      <c r="A23" s="9">
        <v>15</v>
      </c>
      <c r="B23" s="5">
        <v>43889</v>
      </c>
      <c r="C23" s="47">
        <v>2</v>
      </c>
      <c r="D23" s="57">
        <v>1.27</v>
      </c>
      <c r="E23" s="58">
        <v>1.5</v>
      </c>
      <c r="F23" s="84">
        <v>2</v>
      </c>
      <c r="G23" s="22">
        <f t="shared" si="2"/>
        <v>124810.344451714</v>
      </c>
      <c r="H23" s="22">
        <f t="shared" si="3"/>
        <v>133358.76833136918</v>
      </c>
      <c r="I23" s="22">
        <f t="shared" si="4"/>
        <v>153786.18518678169</v>
      </c>
      <c r="J23" s="44">
        <f t="shared" si="11"/>
        <v>3606.8879043940083</v>
      </c>
      <c r="K23" s="45">
        <f t="shared" si="12"/>
        <v>3828.4813875034215</v>
      </c>
      <c r="L23" s="46">
        <f t="shared" si="13"/>
        <v>4352.4392033994818</v>
      </c>
      <c r="M23" s="44">
        <f t="shared" si="14"/>
        <v>4580.7476385803902</v>
      </c>
      <c r="N23" s="45">
        <f t="shared" si="15"/>
        <v>5742.7220812551323</v>
      </c>
      <c r="O23" s="46">
        <f t="shared" si="16"/>
        <v>8704.8784067989636</v>
      </c>
      <c r="P23" s="40"/>
      <c r="Q23" s="40"/>
      <c r="R23" s="40"/>
    </row>
    <row r="24" spans="1:18" x14ac:dyDescent="0.55000000000000004">
      <c r="A24" s="9">
        <v>16</v>
      </c>
      <c r="B24" s="5">
        <v>43906</v>
      </c>
      <c r="C24" s="47">
        <v>2</v>
      </c>
      <c r="D24" s="57">
        <v>1.27</v>
      </c>
      <c r="E24" s="58">
        <v>1.5</v>
      </c>
      <c r="F24" s="59">
        <v>2</v>
      </c>
      <c r="G24" s="22">
        <f t="shared" si="2"/>
        <v>129565.6185753243</v>
      </c>
      <c r="H24" s="22">
        <f t="shared" si="3"/>
        <v>139359.91290628081</v>
      </c>
      <c r="I24" s="22">
        <f t="shared" si="4"/>
        <v>163013.35629798859</v>
      </c>
      <c r="J24" s="44">
        <f t="shared" si="11"/>
        <v>3744.3103335514197</v>
      </c>
      <c r="K24" s="45">
        <f t="shared" si="12"/>
        <v>4000.7630499410752</v>
      </c>
      <c r="L24" s="46">
        <f t="shared" si="13"/>
        <v>4613.5855556034503</v>
      </c>
      <c r="M24" s="44">
        <f t="shared" si="14"/>
        <v>4755.2741236103029</v>
      </c>
      <c r="N24" s="45">
        <f t="shared" si="15"/>
        <v>6001.1445749116128</v>
      </c>
      <c r="O24" s="46">
        <f t="shared" si="16"/>
        <v>9227.1711112069006</v>
      </c>
      <c r="P24" s="40"/>
      <c r="Q24" s="40"/>
      <c r="R24" s="40"/>
    </row>
    <row r="25" spans="1:18" x14ac:dyDescent="0.55000000000000004">
      <c r="A25" s="9">
        <v>17</v>
      </c>
      <c r="B25" s="5">
        <v>43916</v>
      </c>
      <c r="C25" s="47">
        <v>2</v>
      </c>
      <c r="D25" s="57">
        <v>1.27</v>
      </c>
      <c r="E25" s="58">
        <v>1.5</v>
      </c>
      <c r="F25" s="84">
        <v>2</v>
      </c>
      <c r="G25" s="22">
        <f t="shared" si="2"/>
        <v>134502.06864304416</v>
      </c>
      <c r="H25" s="22">
        <f t="shared" si="3"/>
        <v>145631.10898706343</v>
      </c>
      <c r="I25" s="22">
        <f t="shared" si="4"/>
        <v>172794.1576758679</v>
      </c>
      <c r="J25" s="44">
        <f t="shared" si="11"/>
        <v>3886.9685572597291</v>
      </c>
      <c r="K25" s="45">
        <f t="shared" si="12"/>
        <v>4180.7973871884242</v>
      </c>
      <c r="L25" s="46">
        <f t="shared" si="13"/>
        <v>4890.4006889396578</v>
      </c>
      <c r="M25" s="44">
        <f t="shared" si="14"/>
        <v>4936.4500677198557</v>
      </c>
      <c r="N25" s="45">
        <f t="shared" si="15"/>
        <v>6271.1960807826363</v>
      </c>
      <c r="O25" s="46">
        <f t="shared" si="16"/>
        <v>9780.8013778793156</v>
      </c>
      <c r="P25" s="40"/>
      <c r="Q25" s="40"/>
      <c r="R25" s="40"/>
    </row>
    <row r="26" spans="1:18" x14ac:dyDescent="0.55000000000000004">
      <c r="A26" s="9">
        <v>18</v>
      </c>
      <c r="B26" s="5">
        <v>43942</v>
      </c>
      <c r="C26" s="47">
        <v>1</v>
      </c>
      <c r="D26" s="57">
        <v>-1</v>
      </c>
      <c r="E26" s="58">
        <v>-1</v>
      </c>
      <c r="F26" s="59">
        <v>-1</v>
      </c>
      <c r="G26" s="22">
        <f t="shared" si="2"/>
        <v>130467.00658375284</v>
      </c>
      <c r="H26" s="22">
        <f t="shared" si="3"/>
        <v>141262.17571745152</v>
      </c>
      <c r="I26" s="22">
        <f t="shared" si="4"/>
        <v>167610.33294559186</v>
      </c>
      <c r="J26" s="44">
        <f t="shared" si="11"/>
        <v>4035.0620592913247</v>
      </c>
      <c r="K26" s="45">
        <f t="shared" si="12"/>
        <v>4368.9332696119027</v>
      </c>
      <c r="L26" s="46">
        <f t="shared" si="13"/>
        <v>5183.8247302760365</v>
      </c>
      <c r="M26" s="44">
        <f t="shared" si="14"/>
        <v>-4035.0620592913247</v>
      </c>
      <c r="N26" s="45">
        <f t="shared" si="15"/>
        <v>-4368.9332696119027</v>
      </c>
      <c r="O26" s="46">
        <f t="shared" si="16"/>
        <v>-5183.8247302760365</v>
      </c>
      <c r="P26" s="40"/>
      <c r="Q26" s="40"/>
      <c r="R26" s="40"/>
    </row>
    <row r="27" spans="1:18" x14ac:dyDescent="0.55000000000000004">
      <c r="A27" s="9">
        <v>19</v>
      </c>
      <c r="B27" s="5">
        <v>43957</v>
      </c>
      <c r="C27" s="47">
        <v>2</v>
      </c>
      <c r="D27" s="57">
        <v>1.27</v>
      </c>
      <c r="E27" s="58">
        <v>1.5</v>
      </c>
      <c r="F27" s="59">
        <v>2</v>
      </c>
      <c r="G27" s="22">
        <f t="shared" si="2"/>
        <v>135437.79953459383</v>
      </c>
      <c r="H27" s="22">
        <f t="shared" si="3"/>
        <v>147618.97362473683</v>
      </c>
      <c r="I27" s="22">
        <f t="shared" si="4"/>
        <v>177666.95292232736</v>
      </c>
      <c r="J27" s="44">
        <f t="shared" si="11"/>
        <v>3914.0101975125849</v>
      </c>
      <c r="K27" s="45">
        <f t="shared" si="12"/>
        <v>4237.8652715235457</v>
      </c>
      <c r="L27" s="46">
        <f t="shared" si="13"/>
        <v>5028.309988367756</v>
      </c>
      <c r="M27" s="44">
        <f t="shared" si="14"/>
        <v>4970.7929508409825</v>
      </c>
      <c r="N27" s="45">
        <f t="shared" si="15"/>
        <v>6356.7979072853186</v>
      </c>
      <c r="O27" s="46">
        <f t="shared" si="16"/>
        <v>10056.619976735512</v>
      </c>
      <c r="P27" s="40"/>
      <c r="Q27" s="40"/>
      <c r="R27" s="40"/>
    </row>
    <row r="28" spans="1:18" x14ac:dyDescent="0.55000000000000004">
      <c r="A28" s="9">
        <v>20</v>
      </c>
      <c r="B28" s="5">
        <v>43964</v>
      </c>
      <c r="C28" s="47">
        <v>2</v>
      </c>
      <c r="D28" s="57">
        <v>1.27</v>
      </c>
      <c r="E28" s="58">
        <v>1.5</v>
      </c>
      <c r="F28" s="84">
        <v>2</v>
      </c>
      <c r="G28" s="22">
        <f t="shared" si="2"/>
        <v>140597.97969686185</v>
      </c>
      <c r="H28" s="22">
        <f t="shared" si="3"/>
        <v>154261.82743784998</v>
      </c>
      <c r="I28" s="22">
        <f t="shared" si="4"/>
        <v>188326.97009766698</v>
      </c>
      <c r="J28" s="44">
        <f t="shared" si="11"/>
        <v>4063.1339860378148</v>
      </c>
      <c r="K28" s="45">
        <f t="shared" si="12"/>
        <v>4428.5692087421048</v>
      </c>
      <c r="L28" s="46">
        <f t="shared" si="13"/>
        <v>5330.0085876698204</v>
      </c>
      <c r="M28" s="44">
        <f t="shared" si="14"/>
        <v>5160.180162268025</v>
      </c>
      <c r="N28" s="45">
        <f t="shared" si="15"/>
        <v>6642.8538131131572</v>
      </c>
      <c r="O28" s="46">
        <f t="shared" si="16"/>
        <v>10660.017175339641</v>
      </c>
      <c r="P28" s="40"/>
      <c r="Q28" s="40"/>
      <c r="R28" s="40"/>
    </row>
    <row r="29" spans="1:18" x14ac:dyDescent="0.55000000000000004">
      <c r="A29" s="9">
        <v>21</v>
      </c>
      <c r="B29" s="5"/>
      <c r="C29" s="47"/>
      <c r="D29" s="57"/>
      <c r="E29" s="58"/>
      <c r="F29" s="80"/>
      <c r="G29" s="22" t="str">
        <f t="shared" si="2"/>
        <v/>
      </c>
      <c r="H29" s="22" t="str">
        <f t="shared" si="3"/>
        <v/>
      </c>
      <c r="I29" s="22" t="str">
        <f t="shared" si="4"/>
        <v/>
      </c>
      <c r="J29" s="44">
        <f t="shared" si="11"/>
        <v>4217.9393909058554</v>
      </c>
      <c r="K29" s="45">
        <f t="shared" si="12"/>
        <v>4627.8548231354989</v>
      </c>
      <c r="L29" s="46">
        <f t="shared" si="13"/>
        <v>5649.8091029300094</v>
      </c>
      <c r="M29" s="44" t="str">
        <f t="shared" si="14"/>
        <v/>
      </c>
      <c r="N29" s="45" t="str">
        <f t="shared" si="15"/>
        <v/>
      </c>
      <c r="O29" s="46" t="str">
        <f t="shared" si="16"/>
        <v/>
      </c>
      <c r="P29" s="40"/>
      <c r="Q29" s="40"/>
      <c r="R29" s="40"/>
    </row>
    <row r="30" spans="1:18" x14ac:dyDescent="0.55000000000000004">
      <c r="A30" s="9">
        <v>22</v>
      </c>
      <c r="B30" s="5"/>
      <c r="C30" s="47"/>
      <c r="D30" s="57"/>
      <c r="E30" s="58"/>
      <c r="F30" s="80"/>
      <c r="G30" s="22" t="str">
        <f t="shared" si="2"/>
        <v/>
      </c>
      <c r="H30" s="22" t="str">
        <f t="shared" si="3"/>
        <v/>
      </c>
      <c r="I30" s="22" t="str">
        <f t="shared" si="4"/>
        <v/>
      </c>
      <c r="J30" s="44" t="str">
        <f t="shared" si="11"/>
        <v/>
      </c>
      <c r="K30" s="45" t="str">
        <f t="shared" si="12"/>
        <v/>
      </c>
      <c r="L30" s="46" t="str">
        <f t="shared" si="13"/>
        <v/>
      </c>
      <c r="M30" s="44" t="str">
        <f t="shared" si="14"/>
        <v/>
      </c>
      <c r="N30" s="45" t="str">
        <f t="shared" si="15"/>
        <v/>
      </c>
      <c r="O30" s="46" t="str">
        <f t="shared" si="16"/>
        <v/>
      </c>
      <c r="P30" s="40"/>
      <c r="Q30" s="40"/>
      <c r="R30" s="40"/>
    </row>
    <row r="31" spans="1:18" x14ac:dyDescent="0.55000000000000004">
      <c r="A31" s="9">
        <v>23</v>
      </c>
      <c r="B31" s="5"/>
      <c r="C31" s="47"/>
      <c r="D31" s="57"/>
      <c r="E31" s="58"/>
      <c r="F31" s="59"/>
      <c r="G31" s="22" t="str">
        <f t="shared" si="2"/>
        <v/>
      </c>
      <c r="H31" s="22" t="str">
        <f t="shared" si="3"/>
        <v/>
      </c>
      <c r="I31" s="22" t="str">
        <f t="shared" si="4"/>
        <v/>
      </c>
      <c r="J31" s="44" t="str">
        <f t="shared" si="11"/>
        <v/>
      </c>
      <c r="K31" s="45" t="str">
        <f t="shared" si="12"/>
        <v/>
      </c>
      <c r="L31" s="46" t="str">
        <f t="shared" si="13"/>
        <v/>
      </c>
      <c r="M31" s="44" t="str">
        <f t="shared" si="14"/>
        <v/>
      </c>
      <c r="N31" s="45" t="str">
        <f t="shared" si="15"/>
        <v/>
      </c>
      <c r="O31" s="46" t="str">
        <f t="shared" si="16"/>
        <v/>
      </c>
      <c r="P31" s="40"/>
      <c r="Q31" s="40"/>
      <c r="R31" s="40"/>
    </row>
    <row r="32" spans="1:18" x14ac:dyDescent="0.55000000000000004">
      <c r="A32" s="9">
        <v>24</v>
      </c>
      <c r="B32" s="5"/>
      <c r="C32" s="47"/>
      <c r="D32" s="57"/>
      <c r="E32" s="58"/>
      <c r="F32" s="59"/>
      <c r="G32" s="22" t="str">
        <f t="shared" si="2"/>
        <v/>
      </c>
      <c r="H32" s="22" t="str">
        <f t="shared" si="3"/>
        <v/>
      </c>
      <c r="I32" s="22" t="str">
        <f t="shared" si="4"/>
        <v/>
      </c>
      <c r="J32" s="44" t="str">
        <f t="shared" si="11"/>
        <v/>
      </c>
      <c r="K32" s="45" t="str">
        <f t="shared" si="12"/>
        <v/>
      </c>
      <c r="L32" s="46" t="str">
        <f t="shared" si="13"/>
        <v/>
      </c>
      <c r="M32" s="44" t="str">
        <f t="shared" si="14"/>
        <v/>
      </c>
      <c r="N32" s="45" t="str">
        <f t="shared" si="15"/>
        <v/>
      </c>
      <c r="O32" s="46" t="str">
        <f t="shared" si="16"/>
        <v/>
      </c>
      <c r="P32" s="40"/>
      <c r="Q32" s="40"/>
      <c r="R32" s="40"/>
    </row>
    <row r="33" spans="1:18" x14ac:dyDescent="0.55000000000000004">
      <c r="A33" s="9">
        <v>25</v>
      </c>
      <c r="B33" s="5"/>
      <c r="C33" s="47"/>
      <c r="D33" s="57"/>
      <c r="E33" s="58"/>
      <c r="F33" s="59"/>
      <c r="G33" s="22" t="str">
        <f t="shared" si="2"/>
        <v/>
      </c>
      <c r="H33" s="22" t="str">
        <f t="shared" si="3"/>
        <v/>
      </c>
      <c r="I33" s="22" t="str">
        <f t="shared" si="4"/>
        <v/>
      </c>
      <c r="J33" s="44" t="str">
        <f t="shared" si="11"/>
        <v/>
      </c>
      <c r="K33" s="45" t="str">
        <f t="shared" si="12"/>
        <v/>
      </c>
      <c r="L33" s="46" t="str">
        <f t="shared" si="13"/>
        <v/>
      </c>
      <c r="M33" s="44" t="str">
        <f t="shared" si="14"/>
        <v/>
      </c>
      <c r="N33" s="45" t="str">
        <f t="shared" si="15"/>
        <v/>
      </c>
      <c r="O33" s="46" t="str">
        <f t="shared" si="16"/>
        <v/>
      </c>
      <c r="P33" s="40"/>
      <c r="Q33" s="40"/>
      <c r="R33" s="40"/>
    </row>
    <row r="34" spans="1:18" x14ac:dyDescent="0.55000000000000004">
      <c r="A34" s="9">
        <v>26</v>
      </c>
      <c r="B34" s="5"/>
      <c r="C34" s="47"/>
      <c r="D34" s="57"/>
      <c r="E34" s="58"/>
      <c r="F34" s="80"/>
      <c r="G34" s="22" t="str">
        <f t="shared" si="2"/>
        <v/>
      </c>
      <c r="H34" s="22" t="str">
        <f t="shared" si="3"/>
        <v/>
      </c>
      <c r="I34" s="22" t="str">
        <f t="shared" si="4"/>
        <v/>
      </c>
      <c r="J34" s="44" t="str">
        <f t="shared" si="11"/>
        <v/>
      </c>
      <c r="K34" s="45" t="str">
        <f t="shared" si="12"/>
        <v/>
      </c>
      <c r="L34" s="46" t="str">
        <f t="shared" si="13"/>
        <v/>
      </c>
      <c r="M34" s="44" t="str">
        <f t="shared" si="14"/>
        <v/>
      </c>
      <c r="N34" s="45" t="str">
        <f t="shared" si="15"/>
        <v/>
      </c>
      <c r="O34" s="46" t="str">
        <f t="shared" si="16"/>
        <v/>
      </c>
      <c r="P34" s="40"/>
      <c r="Q34" s="40"/>
      <c r="R34" s="40"/>
    </row>
    <row r="35" spans="1:18" x14ac:dyDescent="0.55000000000000004">
      <c r="A35" s="9">
        <v>27</v>
      </c>
      <c r="B35" s="5"/>
      <c r="C35" s="47"/>
      <c r="D35" s="57"/>
      <c r="E35" s="58"/>
      <c r="F35" s="80"/>
      <c r="G35" s="22" t="str">
        <f t="shared" si="2"/>
        <v/>
      </c>
      <c r="H35" s="22" t="str">
        <f t="shared" si="3"/>
        <v/>
      </c>
      <c r="I35" s="22" t="str">
        <f t="shared" si="4"/>
        <v/>
      </c>
      <c r="J35" s="44" t="str">
        <f t="shared" si="11"/>
        <v/>
      </c>
      <c r="K35" s="45" t="str">
        <f t="shared" si="12"/>
        <v/>
      </c>
      <c r="L35" s="46" t="str">
        <f t="shared" si="13"/>
        <v/>
      </c>
      <c r="M35" s="44" t="str">
        <f t="shared" si="14"/>
        <v/>
      </c>
      <c r="N35" s="45" t="str">
        <f t="shared" si="15"/>
        <v/>
      </c>
      <c r="O35" s="46" t="str">
        <f t="shared" si="16"/>
        <v/>
      </c>
      <c r="P35" s="40"/>
      <c r="Q35" s="40"/>
      <c r="R35" s="40"/>
    </row>
    <row r="36" spans="1:18" x14ac:dyDescent="0.55000000000000004">
      <c r="A36" s="9">
        <v>28</v>
      </c>
      <c r="B36" s="5"/>
      <c r="C36" s="47"/>
      <c r="D36" s="57"/>
      <c r="E36" s="58"/>
      <c r="F36" s="59"/>
      <c r="G36" s="22" t="str">
        <f t="shared" si="2"/>
        <v/>
      </c>
      <c r="H36" s="22" t="str">
        <f t="shared" si="3"/>
        <v/>
      </c>
      <c r="I36" s="22" t="str">
        <f t="shared" si="4"/>
        <v/>
      </c>
      <c r="J36" s="44" t="str">
        <f t="shared" si="11"/>
        <v/>
      </c>
      <c r="K36" s="45" t="str">
        <f t="shared" si="12"/>
        <v/>
      </c>
      <c r="L36" s="46" t="str">
        <f t="shared" si="13"/>
        <v/>
      </c>
      <c r="M36" s="44" t="str">
        <f t="shared" si="14"/>
        <v/>
      </c>
      <c r="N36" s="45" t="str">
        <f t="shared" si="15"/>
        <v/>
      </c>
      <c r="O36" s="46" t="str">
        <f t="shared" si="16"/>
        <v/>
      </c>
      <c r="P36" s="40"/>
      <c r="Q36" s="40"/>
      <c r="R36" s="40"/>
    </row>
    <row r="37" spans="1:18" x14ac:dyDescent="0.55000000000000004">
      <c r="A37" s="9">
        <v>29</v>
      </c>
      <c r="B37" s="5"/>
      <c r="C37" s="47"/>
      <c r="D37" s="57"/>
      <c r="E37" s="58"/>
      <c r="F37" s="59"/>
      <c r="G37" s="22" t="str">
        <f t="shared" si="2"/>
        <v/>
      </c>
      <c r="H37" s="22" t="str">
        <f t="shared" si="3"/>
        <v/>
      </c>
      <c r="I37" s="22" t="str">
        <f t="shared" si="4"/>
        <v/>
      </c>
      <c r="J37" s="44" t="str">
        <f t="shared" si="11"/>
        <v/>
      </c>
      <c r="K37" s="45" t="str">
        <f t="shared" si="12"/>
        <v/>
      </c>
      <c r="L37" s="46" t="str">
        <f t="shared" si="13"/>
        <v/>
      </c>
      <c r="M37" s="44" t="str">
        <f t="shared" si="14"/>
        <v/>
      </c>
      <c r="N37" s="45" t="str">
        <f t="shared" si="15"/>
        <v/>
      </c>
      <c r="O37" s="46" t="str">
        <f t="shared" si="16"/>
        <v/>
      </c>
      <c r="P37" s="40"/>
      <c r="Q37" s="40"/>
      <c r="R37" s="40"/>
    </row>
    <row r="38" spans="1:18" x14ac:dyDescent="0.55000000000000004">
      <c r="A38" s="9">
        <v>30</v>
      </c>
      <c r="B38" s="5"/>
      <c r="C38" s="47"/>
      <c r="D38" s="57"/>
      <c r="E38" s="58"/>
      <c r="F38" s="59"/>
      <c r="G38" s="22" t="str">
        <f t="shared" si="2"/>
        <v/>
      </c>
      <c r="H38" s="22" t="str">
        <f t="shared" si="3"/>
        <v/>
      </c>
      <c r="I38" s="22" t="str">
        <f t="shared" si="4"/>
        <v/>
      </c>
      <c r="J38" s="44" t="str">
        <f t="shared" si="11"/>
        <v/>
      </c>
      <c r="K38" s="45" t="str">
        <f t="shared" si="12"/>
        <v/>
      </c>
      <c r="L38" s="46" t="str">
        <f t="shared" si="13"/>
        <v/>
      </c>
      <c r="M38" s="44" t="str">
        <f t="shared" si="14"/>
        <v/>
      </c>
      <c r="N38" s="45" t="str">
        <f t="shared" si="15"/>
        <v/>
      </c>
      <c r="O38" s="46" t="str">
        <f t="shared" si="16"/>
        <v/>
      </c>
      <c r="P38" s="40"/>
      <c r="Q38" s="40"/>
      <c r="R38" s="40"/>
    </row>
    <row r="39" spans="1:18" x14ac:dyDescent="0.55000000000000004">
      <c r="A39" s="9">
        <v>31</v>
      </c>
      <c r="B39" s="5"/>
      <c r="C39" s="47"/>
      <c r="D39" s="57"/>
      <c r="E39" s="60"/>
      <c r="F39" s="59"/>
      <c r="G39" s="22" t="str">
        <f t="shared" si="2"/>
        <v/>
      </c>
      <c r="H39" s="22" t="str">
        <f t="shared" si="3"/>
        <v/>
      </c>
      <c r="I39" s="22" t="str">
        <f t="shared" si="4"/>
        <v/>
      </c>
      <c r="J39" s="44" t="str">
        <f t="shared" si="11"/>
        <v/>
      </c>
      <c r="K39" s="45" t="str">
        <f t="shared" si="12"/>
        <v/>
      </c>
      <c r="L39" s="46" t="str">
        <f t="shared" si="13"/>
        <v/>
      </c>
      <c r="M39" s="44" t="str">
        <f t="shared" si="14"/>
        <v/>
      </c>
      <c r="N39" s="45" t="str">
        <f t="shared" si="15"/>
        <v/>
      </c>
      <c r="O39" s="46" t="str">
        <f t="shared" si="16"/>
        <v/>
      </c>
      <c r="P39" s="40"/>
      <c r="Q39" s="40"/>
      <c r="R39" s="40"/>
    </row>
    <row r="40" spans="1:18" x14ac:dyDescent="0.55000000000000004">
      <c r="A40" s="9">
        <v>32</v>
      </c>
      <c r="B40" s="5"/>
      <c r="C40" s="47"/>
      <c r="D40" s="57"/>
      <c r="E40" s="60"/>
      <c r="F40" s="59"/>
      <c r="G40" s="22" t="str">
        <f t="shared" si="2"/>
        <v/>
      </c>
      <c r="H40" s="22" t="str">
        <f t="shared" si="3"/>
        <v/>
      </c>
      <c r="I40" s="22" t="str">
        <f t="shared" si="4"/>
        <v/>
      </c>
      <c r="J40" s="44" t="str">
        <f t="shared" si="11"/>
        <v/>
      </c>
      <c r="K40" s="45" t="str">
        <f t="shared" si="12"/>
        <v/>
      </c>
      <c r="L40" s="46" t="str">
        <f t="shared" si="13"/>
        <v/>
      </c>
      <c r="M40" s="44" t="str">
        <f t="shared" si="14"/>
        <v/>
      </c>
      <c r="N40" s="45" t="str">
        <f t="shared" si="15"/>
        <v/>
      </c>
      <c r="O40" s="46" t="str">
        <f t="shared" si="16"/>
        <v/>
      </c>
      <c r="P40" s="40"/>
      <c r="Q40" s="40"/>
      <c r="R40" s="40"/>
    </row>
    <row r="41" spans="1:18" x14ac:dyDescent="0.55000000000000004">
      <c r="A41" s="9">
        <v>33</v>
      </c>
      <c r="B41" s="5"/>
      <c r="C41" s="47"/>
      <c r="D41" s="57"/>
      <c r="E41" s="60"/>
      <c r="F41" s="80"/>
      <c r="G41" s="22" t="str">
        <f t="shared" si="2"/>
        <v/>
      </c>
      <c r="H41" s="22" t="str">
        <f t="shared" si="3"/>
        <v/>
      </c>
      <c r="I41" s="22" t="str">
        <f t="shared" si="4"/>
        <v/>
      </c>
      <c r="J41" s="44" t="str">
        <f t="shared" si="11"/>
        <v/>
      </c>
      <c r="K41" s="45" t="str">
        <f t="shared" si="12"/>
        <v/>
      </c>
      <c r="L41" s="46" t="str">
        <f t="shared" si="13"/>
        <v/>
      </c>
      <c r="M41" s="44" t="str">
        <f t="shared" si="14"/>
        <v/>
      </c>
      <c r="N41" s="45" t="str">
        <f t="shared" si="15"/>
        <v/>
      </c>
      <c r="O41" s="46" t="str">
        <f t="shared" si="16"/>
        <v/>
      </c>
      <c r="P41" s="40"/>
      <c r="Q41" s="40"/>
      <c r="R41" s="40"/>
    </row>
    <row r="42" spans="1:18" x14ac:dyDescent="0.55000000000000004">
      <c r="A42" s="9">
        <v>34</v>
      </c>
      <c r="B42" s="5"/>
      <c r="C42" s="47"/>
      <c r="D42" s="57"/>
      <c r="E42" s="60"/>
      <c r="F42" s="80"/>
      <c r="G42" s="22" t="str">
        <f t="shared" si="2"/>
        <v/>
      </c>
      <c r="H42" s="22" t="str">
        <f t="shared" si="3"/>
        <v/>
      </c>
      <c r="I42" s="22" t="str">
        <f t="shared" si="4"/>
        <v/>
      </c>
      <c r="J42" s="44" t="str">
        <f t="shared" si="11"/>
        <v/>
      </c>
      <c r="K42" s="45" t="str">
        <f t="shared" si="12"/>
        <v/>
      </c>
      <c r="L42" s="46" t="str">
        <f t="shared" si="13"/>
        <v/>
      </c>
      <c r="M42" s="44" t="str">
        <f>IF(D42="","",J42*D42)</f>
        <v/>
      </c>
      <c r="N42" s="45" t="str">
        <f t="shared" si="15"/>
        <v/>
      </c>
      <c r="O42" s="46" t="str">
        <f t="shared" si="16"/>
        <v/>
      </c>
      <c r="P42" s="40"/>
      <c r="Q42" s="40"/>
      <c r="R42" s="40"/>
    </row>
    <row r="43" spans="1:18" x14ac:dyDescent="0.55000000000000004">
      <c r="A43" s="3">
        <v>35</v>
      </c>
      <c r="B43" s="5"/>
      <c r="C43" s="47"/>
      <c r="D43" s="57"/>
      <c r="E43" s="60"/>
      <c r="F43" s="59"/>
      <c r="G43" s="22" t="str">
        <f>IF(D43="","",G42+M43)</f>
        <v/>
      </c>
      <c r="H43" s="22" t="str">
        <f t="shared" ref="H43:I43" si="17">IF(E43="","",H42+N43)</f>
        <v/>
      </c>
      <c r="I43" s="22" t="str">
        <f t="shared" si="17"/>
        <v/>
      </c>
      <c r="J43" s="44" t="str">
        <f t="shared" si="11"/>
        <v/>
      </c>
      <c r="K43" s="45" t="str">
        <f t="shared" si="12"/>
        <v/>
      </c>
      <c r="L43" s="46" t="str">
        <f t="shared" si="13"/>
        <v/>
      </c>
      <c r="M43" s="44" t="str">
        <f t="shared" si="14"/>
        <v/>
      </c>
      <c r="N43" s="45" t="str">
        <f t="shared" si="15"/>
        <v/>
      </c>
      <c r="O43" s="46" t="str">
        <f t="shared" si="16"/>
        <v/>
      </c>
    </row>
    <row r="44" spans="1:18" x14ac:dyDescent="0.55000000000000004">
      <c r="A44" s="9">
        <v>36</v>
      </c>
      <c r="B44" s="5"/>
      <c r="C44" s="47"/>
      <c r="D44" s="57"/>
      <c r="E44" s="60"/>
      <c r="F44" s="59"/>
      <c r="G44" s="22" t="str">
        <f t="shared" ref="G44:G58" si="18">IF(D44="","",G43+M44)</f>
        <v/>
      </c>
      <c r="H44" s="22" t="str">
        <f t="shared" ref="H44:H58" si="19">IF(E44="","",H43+N44)</f>
        <v/>
      </c>
      <c r="I44" s="22" t="str">
        <f t="shared" ref="I44:I58" si="20">IF(F44="","",I43+O44)</f>
        <v/>
      </c>
      <c r="J44" s="44" t="str">
        <f>IF(G43="","",G43*0.03)</f>
        <v/>
      </c>
      <c r="K44" s="45" t="str">
        <f t="shared" si="12"/>
        <v/>
      </c>
      <c r="L44" s="46" t="str">
        <f t="shared" si="13"/>
        <v/>
      </c>
      <c r="M44" s="44" t="str">
        <f>IF(D44="","",J44*D44)</f>
        <v/>
      </c>
      <c r="N44" s="45" t="str">
        <f t="shared" si="15"/>
        <v/>
      </c>
      <c r="O44" s="46" t="str">
        <f t="shared" si="16"/>
        <v/>
      </c>
    </row>
    <row r="45" spans="1:18" x14ac:dyDescent="0.55000000000000004">
      <c r="A45" s="9">
        <v>37</v>
      </c>
      <c r="B45" s="5"/>
      <c r="C45" s="47"/>
      <c r="D45" s="57"/>
      <c r="E45" s="58"/>
      <c r="F45" s="59"/>
      <c r="G45" s="22" t="str">
        <f t="shared" si="18"/>
        <v/>
      </c>
      <c r="H45" s="22" t="str">
        <f t="shared" si="19"/>
        <v/>
      </c>
      <c r="I45" s="22" t="str">
        <f t="shared" si="20"/>
        <v/>
      </c>
      <c r="J45" s="44" t="str">
        <f t="shared" si="11"/>
        <v/>
      </c>
      <c r="K45" s="45" t="str">
        <f t="shared" si="12"/>
        <v/>
      </c>
      <c r="L45" s="46" t="str">
        <f t="shared" si="13"/>
        <v/>
      </c>
      <c r="M45" s="44" t="str">
        <f t="shared" si="14"/>
        <v/>
      </c>
      <c r="N45" s="45" t="str">
        <f t="shared" si="15"/>
        <v/>
      </c>
      <c r="O45" s="46" t="str">
        <f t="shared" si="16"/>
        <v/>
      </c>
    </row>
    <row r="46" spans="1:18" x14ac:dyDescent="0.55000000000000004">
      <c r="A46" s="9">
        <v>38</v>
      </c>
      <c r="B46" s="5"/>
      <c r="C46" s="47"/>
      <c r="D46" s="57"/>
      <c r="E46" s="58"/>
      <c r="F46" s="59"/>
      <c r="G46" s="22" t="str">
        <f t="shared" si="18"/>
        <v/>
      </c>
      <c r="H46" s="22" t="str">
        <f t="shared" si="19"/>
        <v/>
      </c>
      <c r="I46" s="22" t="str">
        <f t="shared" si="20"/>
        <v/>
      </c>
      <c r="J46" s="44" t="str">
        <f t="shared" si="11"/>
        <v/>
      </c>
      <c r="K46" s="45" t="str">
        <f t="shared" si="12"/>
        <v/>
      </c>
      <c r="L46" s="46" t="str">
        <f t="shared" si="13"/>
        <v/>
      </c>
      <c r="M46" s="44" t="str">
        <f t="shared" si="14"/>
        <v/>
      </c>
      <c r="N46" s="45" t="str">
        <f t="shared" si="15"/>
        <v/>
      </c>
      <c r="O46" s="46" t="str">
        <f t="shared" si="16"/>
        <v/>
      </c>
    </row>
    <row r="47" spans="1:18" x14ac:dyDescent="0.55000000000000004">
      <c r="A47" s="9">
        <v>39</v>
      </c>
      <c r="B47" s="5"/>
      <c r="C47" s="47"/>
      <c r="D47" s="57"/>
      <c r="E47" s="58"/>
      <c r="F47" s="59"/>
      <c r="G47" s="22" t="str">
        <f t="shared" si="18"/>
        <v/>
      </c>
      <c r="H47" s="22" t="str">
        <f t="shared" si="19"/>
        <v/>
      </c>
      <c r="I47" s="22" t="str">
        <f t="shared" si="20"/>
        <v/>
      </c>
      <c r="J47" s="44" t="str">
        <f t="shared" si="11"/>
        <v/>
      </c>
      <c r="K47" s="45" t="str">
        <f t="shared" si="12"/>
        <v/>
      </c>
      <c r="L47" s="46" t="str">
        <f t="shared" si="13"/>
        <v/>
      </c>
      <c r="M47" s="44" t="str">
        <f t="shared" si="14"/>
        <v/>
      </c>
      <c r="N47" s="45" t="str">
        <f t="shared" si="15"/>
        <v/>
      </c>
      <c r="O47" s="46" t="str">
        <f t="shared" si="16"/>
        <v/>
      </c>
    </row>
    <row r="48" spans="1:18" x14ac:dyDescent="0.55000000000000004">
      <c r="A48" s="9">
        <v>40</v>
      </c>
      <c r="B48" s="5"/>
      <c r="C48" s="47"/>
      <c r="D48" s="57"/>
      <c r="E48" s="58"/>
      <c r="F48" s="59"/>
      <c r="G48" s="22" t="str">
        <f t="shared" si="18"/>
        <v/>
      </c>
      <c r="H48" s="22" t="str">
        <f t="shared" si="19"/>
        <v/>
      </c>
      <c r="I48" s="22" t="str">
        <f t="shared" si="20"/>
        <v/>
      </c>
      <c r="J48" s="44" t="str">
        <f t="shared" si="11"/>
        <v/>
      </c>
      <c r="K48" s="45" t="str">
        <f t="shared" si="12"/>
        <v/>
      </c>
      <c r="L48" s="46" t="str">
        <f t="shared" si="13"/>
        <v/>
      </c>
      <c r="M48" s="44" t="str">
        <f t="shared" si="14"/>
        <v/>
      </c>
      <c r="N48" s="45" t="str">
        <f t="shared" si="15"/>
        <v/>
      </c>
      <c r="O48" s="46" t="str">
        <f t="shared" si="16"/>
        <v/>
      </c>
    </row>
    <row r="49" spans="1:15" x14ac:dyDescent="0.55000000000000004">
      <c r="A49" s="9">
        <v>41</v>
      </c>
      <c r="B49" s="5"/>
      <c r="C49" s="47"/>
      <c r="D49" s="57"/>
      <c r="E49" s="58"/>
      <c r="F49" s="59"/>
      <c r="G49" s="22" t="str">
        <f t="shared" si="18"/>
        <v/>
      </c>
      <c r="H49" s="22" t="str">
        <f t="shared" si="19"/>
        <v/>
      </c>
      <c r="I49" s="22" t="str">
        <f t="shared" si="20"/>
        <v/>
      </c>
      <c r="J49" s="44" t="str">
        <f t="shared" si="11"/>
        <v/>
      </c>
      <c r="K49" s="45" t="str">
        <f t="shared" si="12"/>
        <v/>
      </c>
      <c r="L49" s="46" t="str">
        <f t="shared" si="13"/>
        <v/>
      </c>
      <c r="M49" s="44" t="str">
        <f t="shared" si="14"/>
        <v/>
      </c>
      <c r="N49" s="45" t="str">
        <f t="shared" si="15"/>
        <v/>
      </c>
      <c r="O49" s="46" t="str">
        <f t="shared" si="16"/>
        <v/>
      </c>
    </row>
    <row r="50" spans="1:15" x14ac:dyDescent="0.55000000000000004">
      <c r="A50" s="9">
        <v>42</v>
      </c>
      <c r="B50" s="5"/>
      <c r="C50" s="47"/>
      <c r="D50" s="57"/>
      <c r="E50" s="58"/>
      <c r="F50" s="59"/>
      <c r="G50" s="22" t="str">
        <f t="shared" si="18"/>
        <v/>
      </c>
      <c r="H50" s="22" t="str">
        <f t="shared" si="19"/>
        <v/>
      </c>
      <c r="I50" s="22" t="str">
        <f t="shared" si="20"/>
        <v/>
      </c>
      <c r="J50" s="44" t="str">
        <f t="shared" si="11"/>
        <v/>
      </c>
      <c r="K50" s="45" t="str">
        <f t="shared" si="12"/>
        <v/>
      </c>
      <c r="L50" s="46" t="str">
        <f t="shared" si="13"/>
        <v/>
      </c>
      <c r="M50" s="44" t="str">
        <f t="shared" si="14"/>
        <v/>
      </c>
      <c r="N50" s="45" t="str">
        <f t="shared" si="15"/>
        <v/>
      </c>
      <c r="O50" s="46" t="str">
        <f t="shared" si="16"/>
        <v/>
      </c>
    </row>
    <row r="51" spans="1:15" x14ac:dyDescent="0.55000000000000004">
      <c r="A51" s="9">
        <v>43</v>
      </c>
      <c r="B51" s="5"/>
      <c r="C51" s="47"/>
      <c r="D51" s="57"/>
      <c r="E51" s="58"/>
      <c r="F51" s="80"/>
      <c r="G51" s="22" t="str">
        <f t="shared" si="18"/>
        <v/>
      </c>
      <c r="H51" s="22" t="str">
        <f t="shared" si="19"/>
        <v/>
      </c>
      <c r="I51" s="22" t="str">
        <f t="shared" si="20"/>
        <v/>
      </c>
      <c r="J51" s="44" t="str">
        <f t="shared" si="11"/>
        <v/>
      </c>
      <c r="K51" s="45" t="str">
        <f t="shared" si="12"/>
        <v/>
      </c>
      <c r="L51" s="46" t="str">
        <f t="shared" si="13"/>
        <v/>
      </c>
      <c r="M51" s="44" t="str">
        <f t="shared" si="14"/>
        <v/>
      </c>
      <c r="N51" s="45" t="str">
        <f t="shared" si="15"/>
        <v/>
      </c>
      <c r="O51" s="46" t="str">
        <f t="shared" si="16"/>
        <v/>
      </c>
    </row>
    <row r="52" spans="1:15" x14ac:dyDescent="0.55000000000000004">
      <c r="A52" s="9">
        <v>44</v>
      </c>
      <c r="B52" s="5"/>
      <c r="C52" s="47"/>
      <c r="D52" s="57"/>
      <c r="E52" s="58"/>
      <c r="F52" s="59"/>
      <c r="G52" s="22" t="str">
        <f t="shared" si="18"/>
        <v/>
      </c>
      <c r="H52" s="22" t="str">
        <f t="shared" si="19"/>
        <v/>
      </c>
      <c r="I52" s="22" t="str">
        <f t="shared" si="20"/>
        <v/>
      </c>
      <c r="J52" s="44" t="str">
        <f t="shared" si="11"/>
        <v/>
      </c>
      <c r="K52" s="45" t="str">
        <f t="shared" si="12"/>
        <v/>
      </c>
      <c r="L52" s="46" t="str">
        <f t="shared" si="13"/>
        <v/>
      </c>
      <c r="M52" s="44" t="str">
        <f t="shared" si="14"/>
        <v/>
      </c>
      <c r="N52" s="45" t="str">
        <f t="shared" si="15"/>
        <v/>
      </c>
      <c r="O52" s="46" t="str">
        <f t="shared" si="16"/>
        <v/>
      </c>
    </row>
    <row r="53" spans="1:15" x14ac:dyDescent="0.55000000000000004">
      <c r="A53" s="9">
        <v>45</v>
      </c>
      <c r="B53" s="5"/>
      <c r="C53" s="47"/>
      <c r="D53" s="57"/>
      <c r="E53" s="58"/>
      <c r="F53" s="59"/>
      <c r="G53" s="22" t="str">
        <f t="shared" si="18"/>
        <v/>
      </c>
      <c r="H53" s="22" t="str">
        <f t="shared" si="19"/>
        <v/>
      </c>
      <c r="I53" s="22" t="str">
        <f t="shared" si="20"/>
        <v/>
      </c>
      <c r="J53" s="44" t="str">
        <f t="shared" si="11"/>
        <v/>
      </c>
      <c r="K53" s="45" t="str">
        <f t="shared" si="12"/>
        <v/>
      </c>
      <c r="L53" s="46" t="str">
        <f t="shared" si="13"/>
        <v/>
      </c>
      <c r="M53" s="44" t="str">
        <f t="shared" si="14"/>
        <v/>
      </c>
      <c r="N53" s="45" t="str">
        <f t="shared" si="15"/>
        <v/>
      </c>
      <c r="O53" s="46" t="str">
        <f t="shared" si="16"/>
        <v/>
      </c>
    </row>
    <row r="54" spans="1:15" x14ac:dyDescent="0.55000000000000004">
      <c r="A54" s="9">
        <v>46</v>
      </c>
      <c r="B54" s="5"/>
      <c r="C54" s="47"/>
      <c r="D54" s="57"/>
      <c r="E54" s="58"/>
      <c r="F54" s="59"/>
      <c r="G54" s="22" t="str">
        <f t="shared" si="18"/>
        <v/>
      </c>
      <c r="H54" s="22" t="str">
        <f t="shared" si="19"/>
        <v/>
      </c>
      <c r="I54" s="22" t="str">
        <f t="shared" si="20"/>
        <v/>
      </c>
      <c r="J54" s="44" t="str">
        <f t="shared" si="11"/>
        <v/>
      </c>
      <c r="K54" s="45" t="str">
        <f t="shared" si="12"/>
        <v/>
      </c>
      <c r="L54" s="46" t="str">
        <f t="shared" si="13"/>
        <v/>
      </c>
      <c r="M54" s="44" t="str">
        <f t="shared" si="14"/>
        <v/>
      </c>
      <c r="N54" s="45" t="str">
        <f t="shared" si="15"/>
        <v/>
      </c>
      <c r="O54" s="46" t="str">
        <f t="shared" si="16"/>
        <v/>
      </c>
    </row>
    <row r="55" spans="1:15" x14ac:dyDescent="0.55000000000000004">
      <c r="A55" s="9">
        <v>47</v>
      </c>
      <c r="B55" s="5"/>
      <c r="C55" s="47"/>
      <c r="D55" s="57"/>
      <c r="E55" s="58"/>
      <c r="F55" s="59"/>
      <c r="G55" s="22" t="str">
        <f t="shared" si="18"/>
        <v/>
      </c>
      <c r="H55" s="22" t="str">
        <f t="shared" si="19"/>
        <v/>
      </c>
      <c r="I55" s="22" t="str">
        <f t="shared" si="20"/>
        <v/>
      </c>
      <c r="J55" s="44" t="str">
        <f t="shared" si="11"/>
        <v/>
      </c>
      <c r="K55" s="45" t="str">
        <f t="shared" si="12"/>
        <v/>
      </c>
      <c r="L55" s="46" t="str">
        <f t="shared" si="13"/>
        <v/>
      </c>
      <c r="M55" s="44" t="str">
        <f t="shared" si="14"/>
        <v/>
      </c>
      <c r="N55" s="45" t="str">
        <f t="shared" si="15"/>
        <v/>
      </c>
      <c r="O55" s="46" t="str">
        <f t="shared" si="16"/>
        <v/>
      </c>
    </row>
    <row r="56" spans="1:15" x14ac:dyDescent="0.55000000000000004">
      <c r="A56" s="9">
        <v>48</v>
      </c>
      <c r="B56" s="5"/>
      <c r="C56" s="47"/>
      <c r="D56" s="57"/>
      <c r="E56" s="58"/>
      <c r="F56" s="59"/>
      <c r="G56" s="22" t="str">
        <f t="shared" si="18"/>
        <v/>
      </c>
      <c r="H56" s="22" t="str">
        <f t="shared" si="19"/>
        <v/>
      </c>
      <c r="I56" s="22" t="str">
        <f t="shared" si="20"/>
        <v/>
      </c>
      <c r="J56" s="44" t="str">
        <f t="shared" si="11"/>
        <v/>
      </c>
      <c r="K56" s="45" t="str">
        <f t="shared" si="12"/>
        <v/>
      </c>
      <c r="L56" s="46" t="str">
        <f t="shared" si="13"/>
        <v/>
      </c>
      <c r="M56" s="44" t="str">
        <f t="shared" si="14"/>
        <v/>
      </c>
      <c r="N56" s="45" t="str">
        <f t="shared" si="15"/>
        <v/>
      </c>
      <c r="O56" s="46" t="str">
        <f t="shared" si="16"/>
        <v/>
      </c>
    </row>
    <row r="57" spans="1:15" x14ac:dyDescent="0.55000000000000004">
      <c r="A57" s="9">
        <v>49</v>
      </c>
      <c r="B57" s="5"/>
      <c r="C57" s="47"/>
      <c r="D57" s="57"/>
      <c r="E57" s="58"/>
      <c r="F57" s="59"/>
      <c r="G57" s="22" t="str">
        <f t="shared" si="18"/>
        <v/>
      </c>
      <c r="H57" s="22" t="str">
        <f t="shared" si="19"/>
        <v/>
      </c>
      <c r="I57" s="22" t="str">
        <f t="shared" si="20"/>
        <v/>
      </c>
      <c r="J57" s="44" t="str">
        <f t="shared" si="11"/>
        <v/>
      </c>
      <c r="K57" s="45" t="str">
        <f t="shared" si="12"/>
        <v/>
      </c>
      <c r="L57" s="46" t="str">
        <f t="shared" si="13"/>
        <v/>
      </c>
      <c r="M57" s="44" t="str">
        <f t="shared" si="14"/>
        <v/>
      </c>
      <c r="N57" s="45" t="str">
        <f t="shared" si="15"/>
        <v/>
      </c>
      <c r="O57" s="46" t="str">
        <f t="shared" si="16"/>
        <v/>
      </c>
    </row>
    <row r="58" spans="1:15" ht="18.5" thickBot="1" x14ac:dyDescent="0.6">
      <c r="A58" s="9">
        <v>50</v>
      </c>
      <c r="B58" s="6"/>
      <c r="C58" s="51"/>
      <c r="D58" s="61"/>
      <c r="E58" s="62"/>
      <c r="F58" s="63"/>
      <c r="G58" s="22" t="str">
        <f t="shared" si="18"/>
        <v/>
      </c>
      <c r="H58" s="22" t="str">
        <f t="shared" si="19"/>
        <v/>
      </c>
      <c r="I58" s="22" t="str">
        <f t="shared" si="20"/>
        <v/>
      </c>
      <c r="J58" s="44" t="str">
        <f t="shared" si="11"/>
        <v/>
      </c>
      <c r="K58" s="45" t="str">
        <f t="shared" si="12"/>
        <v/>
      </c>
      <c r="L58" s="46" t="str">
        <f t="shared" si="13"/>
        <v/>
      </c>
      <c r="M58" s="44" t="str">
        <f t="shared" si="14"/>
        <v/>
      </c>
      <c r="N58" s="45" t="str">
        <f t="shared" si="15"/>
        <v/>
      </c>
      <c r="O58" s="46" t="str">
        <f t="shared" si="16"/>
        <v/>
      </c>
    </row>
    <row r="59" spans="1:15" ht="18.5" thickBot="1" x14ac:dyDescent="0.6">
      <c r="A59" s="9"/>
      <c r="B59" s="95" t="s">
        <v>5</v>
      </c>
      <c r="C59" s="96"/>
      <c r="D59" s="7">
        <f>COUNTIF(D9:D58,1.27)</f>
        <v>14</v>
      </c>
      <c r="E59" s="7">
        <f>COUNTIF(E9:E58,1.5)</f>
        <v>14</v>
      </c>
      <c r="F59" s="8">
        <f>COUNTIF(F9:F58,2)</f>
        <v>14</v>
      </c>
      <c r="G59" s="70">
        <f>M59+G8</f>
        <v>140597.97969686185</v>
      </c>
      <c r="H59" s="71">
        <f>N59+H8</f>
        <v>154261.82743785001</v>
      </c>
      <c r="I59" s="72">
        <f>O59+I8</f>
        <v>188326.97009766698</v>
      </c>
      <c r="J59" s="67" t="s">
        <v>30</v>
      </c>
      <c r="K59" s="68">
        <f>B58-B9</f>
        <v>-43833</v>
      </c>
      <c r="L59" s="69" t="s">
        <v>31</v>
      </c>
      <c r="M59" s="81">
        <f>SUM(M9:M58)</f>
        <v>40597.979696861847</v>
      </c>
      <c r="N59" s="82">
        <f>SUM(N9:N58)</f>
        <v>54261.827437850006</v>
      </c>
      <c r="O59" s="83">
        <f>SUM(O9:O58)</f>
        <v>88326.970097666985</v>
      </c>
    </row>
    <row r="60" spans="1:15" ht="18.5" thickBot="1" x14ac:dyDescent="0.6">
      <c r="A60" s="9"/>
      <c r="B60" s="89" t="s">
        <v>6</v>
      </c>
      <c r="C60" s="90"/>
      <c r="D60" s="7">
        <f>COUNTIF(D9:D58,-1)</f>
        <v>6</v>
      </c>
      <c r="E60" s="7">
        <f>COUNTIF(E9:E58,-1)</f>
        <v>6</v>
      </c>
      <c r="F60" s="8">
        <f>COUNTIF(F9:F58,-1)</f>
        <v>6</v>
      </c>
      <c r="G60" s="87" t="s">
        <v>29</v>
      </c>
      <c r="H60" s="88"/>
      <c r="I60" s="94"/>
      <c r="J60" s="87" t="s">
        <v>32</v>
      </c>
      <c r="K60" s="88"/>
      <c r="L60" s="94"/>
      <c r="M60" s="9"/>
      <c r="N60" s="3"/>
      <c r="O60" s="4"/>
    </row>
    <row r="61" spans="1:15" ht="18.5" thickBot="1" x14ac:dyDescent="0.6">
      <c r="A61" s="9"/>
      <c r="B61" s="89" t="s">
        <v>34</v>
      </c>
      <c r="C61" s="90"/>
      <c r="D61" s="7">
        <f>COUNTIF(D9:D58,0)</f>
        <v>0</v>
      </c>
      <c r="E61" s="7">
        <f>COUNTIF(E9:E58,0)</f>
        <v>0</v>
      </c>
      <c r="F61" s="7">
        <f>COUNTIF(F9:F58,0)</f>
        <v>0</v>
      </c>
      <c r="G61" s="76">
        <f>G59/G8</f>
        <v>1.4059797969686185</v>
      </c>
      <c r="H61" s="77">
        <f t="shared" ref="H61" si="21">H59/H8</f>
        <v>1.5426182743785</v>
      </c>
      <c r="I61" s="78">
        <f>I59/I8</f>
        <v>1.8832697009766699</v>
      </c>
      <c r="J61" s="65">
        <f>(G61-100%)*30/K59</f>
        <v>-2.7785900825995379E-4</v>
      </c>
      <c r="K61" s="65">
        <f>(H61-100%)*30/K59</f>
        <v>-3.7137654806549861E-4</v>
      </c>
      <c r="L61" s="66">
        <f>(I61-100%)*30/K59</f>
        <v>-6.0452378411927313E-4</v>
      </c>
      <c r="M61" s="10"/>
      <c r="N61" s="2"/>
      <c r="O61" s="11"/>
    </row>
    <row r="62" spans="1:15" ht="18.5" thickBot="1" x14ac:dyDescent="0.6">
      <c r="A62" s="3"/>
      <c r="B62" s="87" t="s">
        <v>4</v>
      </c>
      <c r="C62" s="88"/>
      <c r="D62" s="79">
        <f t="shared" ref="D62:E62" si="22">D59/(D59+D60+D61)</f>
        <v>0.7</v>
      </c>
      <c r="E62" s="74">
        <f t="shared" si="22"/>
        <v>0.7</v>
      </c>
      <c r="F62" s="75">
        <f>F59/(F59+F60+F61)</f>
        <v>0.7</v>
      </c>
    </row>
    <row r="64" spans="1:15" x14ac:dyDescent="0.55000000000000004">
      <c r="D64" s="73"/>
      <c r="E64" s="73"/>
      <c r="F64" s="73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977D6-8A2C-45F4-90C1-C87FB7BCCC29}">
  <dimension ref="A1:X606"/>
  <sheetViews>
    <sheetView topLeftCell="A611" zoomScale="80" zoomScaleNormal="80" workbookViewId="0">
      <selection activeCell="A637" sqref="A637"/>
    </sheetView>
  </sheetViews>
  <sheetFormatPr defaultColWidth="8.08203125" defaultRowHeight="14" x14ac:dyDescent="0.55000000000000004"/>
  <cols>
    <col min="1" max="1" width="6.58203125" style="53" customWidth="1"/>
    <col min="2" max="2" width="7.25" style="52" customWidth="1"/>
    <col min="3" max="256" width="8.08203125" style="52"/>
    <col min="257" max="257" width="6.58203125" style="52" customWidth="1"/>
    <col min="258" max="258" width="7.25" style="52" customWidth="1"/>
    <col min="259" max="512" width="8.08203125" style="52"/>
    <col min="513" max="513" width="6.58203125" style="52" customWidth="1"/>
    <col min="514" max="514" width="7.25" style="52" customWidth="1"/>
    <col min="515" max="768" width="8.08203125" style="52"/>
    <col min="769" max="769" width="6.58203125" style="52" customWidth="1"/>
    <col min="770" max="770" width="7.25" style="52" customWidth="1"/>
    <col min="771" max="1024" width="8.08203125" style="52"/>
    <col min="1025" max="1025" width="6.58203125" style="52" customWidth="1"/>
    <col min="1026" max="1026" width="7.25" style="52" customWidth="1"/>
    <col min="1027" max="1280" width="8.08203125" style="52"/>
    <col min="1281" max="1281" width="6.58203125" style="52" customWidth="1"/>
    <col min="1282" max="1282" width="7.25" style="52" customWidth="1"/>
    <col min="1283" max="1536" width="8.08203125" style="52"/>
    <col min="1537" max="1537" width="6.58203125" style="52" customWidth="1"/>
    <col min="1538" max="1538" width="7.25" style="52" customWidth="1"/>
    <col min="1539" max="1792" width="8.08203125" style="52"/>
    <col min="1793" max="1793" width="6.58203125" style="52" customWidth="1"/>
    <col min="1794" max="1794" width="7.25" style="52" customWidth="1"/>
    <col min="1795" max="2048" width="8.08203125" style="52"/>
    <col min="2049" max="2049" width="6.58203125" style="52" customWidth="1"/>
    <col min="2050" max="2050" width="7.25" style="52" customWidth="1"/>
    <col min="2051" max="2304" width="8.08203125" style="52"/>
    <col min="2305" max="2305" width="6.58203125" style="52" customWidth="1"/>
    <col min="2306" max="2306" width="7.25" style="52" customWidth="1"/>
    <col min="2307" max="2560" width="8.08203125" style="52"/>
    <col min="2561" max="2561" width="6.58203125" style="52" customWidth="1"/>
    <col min="2562" max="2562" width="7.25" style="52" customWidth="1"/>
    <col min="2563" max="2816" width="8.08203125" style="52"/>
    <col min="2817" max="2817" width="6.58203125" style="52" customWidth="1"/>
    <col min="2818" max="2818" width="7.25" style="52" customWidth="1"/>
    <col min="2819" max="3072" width="8.08203125" style="52"/>
    <col min="3073" max="3073" width="6.58203125" style="52" customWidth="1"/>
    <col min="3074" max="3074" width="7.25" style="52" customWidth="1"/>
    <col min="3075" max="3328" width="8.08203125" style="52"/>
    <col min="3329" max="3329" width="6.58203125" style="52" customWidth="1"/>
    <col min="3330" max="3330" width="7.25" style="52" customWidth="1"/>
    <col min="3331" max="3584" width="8.08203125" style="52"/>
    <col min="3585" max="3585" width="6.58203125" style="52" customWidth="1"/>
    <col min="3586" max="3586" width="7.25" style="52" customWidth="1"/>
    <col min="3587" max="3840" width="8.08203125" style="52"/>
    <col min="3841" max="3841" width="6.58203125" style="52" customWidth="1"/>
    <col min="3842" max="3842" width="7.25" style="52" customWidth="1"/>
    <col min="3843" max="4096" width="8.08203125" style="52"/>
    <col min="4097" max="4097" width="6.58203125" style="52" customWidth="1"/>
    <col min="4098" max="4098" width="7.25" style="52" customWidth="1"/>
    <col min="4099" max="4352" width="8.08203125" style="52"/>
    <col min="4353" max="4353" width="6.58203125" style="52" customWidth="1"/>
    <col min="4354" max="4354" width="7.25" style="52" customWidth="1"/>
    <col min="4355" max="4608" width="8.08203125" style="52"/>
    <col min="4609" max="4609" width="6.58203125" style="52" customWidth="1"/>
    <col min="4610" max="4610" width="7.25" style="52" customWidth="1"/>
    <col min="4611" max="4864" width="8.08203125" style="52"/>
    <col min="4865" max="4865" width="6.58203125" style="52" customWidth="1"/>
    <col min="4866" max="4866" width="7.25" style="52" customWidth="1"/>
    <col min="4867" max="5120" width="8.08203125" style="52"/>
    <col min="5121" max="5121" width="6.58203125" style="52" customWidth="1"/>
    <col min="5122" max="5122" width="7.25" style="52" customWidth="1"/>
    <col min="5123" max="5376" width="8.08203125" style="52"/>
    <col min="5377" max="5377" width="6.58203125" style="52" customWidth="1"/>
    <col min="5378" max="5378" width="7.25" style="52" customWidth="1"/>
    <col min="5379" max="5632" width="8.08203125" style="52"/>
    <col min="5633" max="5633" width="6.58203125" style="52" customWidth="1"/>
    <col min="5634" max="5634" width="7.25" style="52" customWidth="1"/>
    <col min="5635" max="5888" width="8.08203125" style="52"/>
    <col min="5889" max="5889" width="6.58203125" style="52" customWidth="1"/>
    <col min="5890" max="5890" width="7.25" style="52" customWidth="1"/>
    <col min="5891" max="6144" width="8.08203125" style="52"/>
    <col min="6145" max="6145" width="6.58203125" style="52" customWidth="1"/>
    <col min="6146" max="6146" width="7.25" style="52" customWidth="1"/>
    <col min="6147" max="6400" width="8.08203125" style="52"/>
    <col min="6401" max="6401" width="6.58203125" style="52" customWidth="1"/>
    <col min="6402" max="6402" width="7.25" style="52" customWidth="1"/>
    <col min="6403" max="6656" width="8.08203125" style="52"/>
    <col min="6657" max="6657" width="6.58203125" style="52" customWidth="1"/>
    <col min="6658" max="6658" width="7.25" style="52" customWidth="1"/>
    <col min="6659" max="6912" width="8.08203125" style="52"/>
    <col min="6913" max="6913" width="6.58203125" style="52" customWidth="1"/>
    <col min="6914" max="6914" width="7.25" style="52" customWidth="1"/>
    <col min="6915" max="7168" width="8.08203125" style="52"/>
    <col min="7169" max="7169" width="6.58203125" style="52" customWidth="1"/>
    <col min="7170" max="7170" width="7.25" style="52" customWidth="1"/>
    <col min="7171" max="7424" width="8.08203125" style="52"/>
    <col min="7425" max="7425" width="6.58203125" style="52" customWidth="1"/>
    <col min="7426" max="7426" width="7.25" style="52" customWidth="1"/>
    <col min="7427" max="7680" width="8.08203125" style="52"/>
    <col min="7681" max="7681" width="6.58203125" style="52" customWidth="1"/>
    <col min="7682" max="7682" width="7.25" style="52" customWidth="1"/>
    <col min="7683" max="7936" width="8.08203125" style="52"/>
    <col min="7937" max="7937" width="6.58203125" style="52" customWidth="1"/>
    <col min="7938" max="7938" width="7.25" style="52" customWidth="1"/>
    <col min="7939" max="8192" width="8.08203125" style="52"/>
    <col min="8193" max="8193" width="6.58203125" style="52" customWidth="1"/>
    <col min="8194" max="8194" width="7.25" style="52" customWidth="1"/>
    <col min="8195" max="8448" width="8.08203125" style="52"/>
    <col min="8449" max="8449" width="6.58203125" style="52" customWidth="1"/>
    <col min="8450" max="8450" width="7.25" style="52" customWidth="1"/>
    <col min="8451" max="8704" width="8.08203125" style="52"/>
    <col min="8705" max="8705" width="6.58203125" style="52" customWidth="1"/>
    <col min="8706" max="8706" width="7.25" style="52" customWidth="1"/>
    <col min="8707" max="8960" width="8.08203125" style="52"/>
    <col min="8961" max="8961" width="6.58203125" style="52" customWidth="1"/>
    <col min="8962" max="8962" width="7.25" style="52" customWidth="1"/>
    <col min="8963" max="9216" width="8.08203125" style="52"/>
    <col min="9217" max="9217" width="6.58203125" style="52" customWidth="1"/>
    <col min="9218" max="9218" width="7.25" style="52" customWidth="1"/>
    <col min="9219" max="9472" width="8.08203125" style="52"/>
    <col min="9473" max="9473" width="6.58203125" style="52" customWidth="1"/>
    <col min="9474" max="9474" width="7.25" style="52" customWidth="1"/>
    <col min="9475" max="9728" width="8.08203125" style="52"/>
    <col min="9729" max="9729" width="6.58203125" style="52" customWidth="1"/>
    <col min="9730" max="9730" width="7.25" style="52" customWidth="1"/>
    <col min="9731" max="9984" width="8.08203125" style="52"/>
    <col min="9985" max="9985" width="6.58203125" style="52" customWidth="1"/>
    <col min="9986" max="9986" width="7.25" style="52" customWidth="1"/>
    <col min="9987" max="10240" width="8.08203125" style="52"/>
    <col min="10241" max="10241" width="6.58203125" style="52" customWidth="1"/>
    <col min="10242" max="10242" width="7.25" style="52" customWidth="1"/>
    <col min="10243" max="10496" width="8.08203125" style="52"/>
    <col min="10497" max="10497" width="6.58203125" style="52" customWidth="1"/>
    <col min="10498" max="10498" width="7.25" style="52" customWidth="1"/>
    <col min="10499" max="10752" width="8.08203125" style="52"/>
    <col min="10753" max="10753" width="6.58203125" style="52" customWidth="1"/>
    <col min="10754" max="10754" width="7.25" style="52" customWidth="1"/>
    <col min="10755" max="11008" width="8.08203125" style="52"/>
    <col min="11009" max="11009" width="6.58203125" style="52" customWidth="1"/>
    <col min="11010" max="11010" width="7.25" style="52" customWidth="1"/>
    <col min="11011" max="11264" width="8.08203125" style="52"/>
    <col min="11265" max="11265" width="6.58203125" style="52" customWidth="1"/>
    <col min="11266" max="11266" width="7.25" style="52" customWidth="1"/>
    <col min="11267" max="11520" width="8.08203125" style="52"/>
    <col min="11521" max="11521" width="6.58203125" style="52" customWidth="1"/>
    <col min="11522" max="11522" width="7.25" style="52" customWidth="1"/>
    <col min="11523" max="11776" width="8.08203125" style="52"/>
    <col min="11777" max="11777" width="6.58203125" style="52" customWidth="1"/>
    <col min="11778" max="11778" width="7.25" style="52" customWidth="1"/>
    <col min="11779" max="12032" width="8.08203125" style="52"/>
    <col min="12033" max="12033" width="6.58203125" style="52" customWidth="1"/>
    <col min="12034" max="12034" width="7.25" style="52" customWidth="1"/>
    <col min="12035" max="12288" width="8.08203125" style="52"/>
    <col min="12289" max="12289" width="6.58203125" style="52" customWidth="1"/>
    <col min="12290" max="12290" width="7.25" style="52" customWidth="1"/>
    <col min="12291" max="12544" width="8.08203125" style="52"/>
    <col min="12545" max="12545" width="6.58203125" style="52" customWidth="1"/>
    <col min="12546" max="12546" width="7.25" style="52" customWidth="1"/>
    <col min="12547" max="12800" width="8.08203125" style="52"/>
    <col min="12801" max="12801" width="6.58203125" style="52" customWidth="1"/>
    <col min="12802" max="12802" width="7.25" style="52" customWidth="1"/>
    <col min="12803" max="13056" width="8.08203125" style="52"/>
    <col min="13057" max="13057" width="6.58203125" style="52" customWidth="1"/>
    <col min="13058" max="13058" width="7.25" style="52" customWidth="1"/>
    <col min="13059" max="13312" width="8.08203125" style="52"/>
    <col min="13313" max="13313" width="6.58203125" style="52" customWidth="1"/>
    <col min="13314" max="13314" width="7.25" style="52" customWidth="1"/>
    <col min="13315" max="13568" width="8.08203125" style="52"/>
    <col min="13569" max="13569" width="6.58203125" style="52" customWidth="1"/>
    <col min="13570" max="13570" width="7.25" style="52" customWidth="1"/>
    <col min="13571" max="13824" width="8.08203125" style="52"/>
    <col min="13825" max="13825" width="6.58203125" style="52" customWidth="1"/>
    <col min="13826" max="13826" width="7.25" style="52" customWidth="1"/>
    <col min="13827" max="14080" width="8.08203125" style="52"/>
    <col min="14081" max="14081" width="6.58203125" style="52" customWidth="1"/>
    <col min="14082" max="14082" width="7.25" style="52" customWidth="1"/>
    <col min="14083" max="14336" width="8.08203125" style="52"/>
    <col min="14337" max="14337" width="6.58203125" style="52" customWidth="1"/>
    <col min="14338" max="14338" width="7.25" style="52" customWidth="1"/>
    <col min="14339" max="14592" width="8.08203125" style="52"/>
    <col min="14593" max="14593" width="6.58203125" style="52" customWidth="1"/>
    <col min="14594" max="14594" width="7.25" style="52" customWidth="1"/>
    <col min="14595" max="14848" width="8.08203125" style="52"/>
    <col min="14849" max="14849" width="6.58203125" style="52" customWidth="1"/>
    <col min="14850" max="14850" width="7.25" style="52" customWidth="1"/>
    <col min="14851" max="15104" width="8.08203125" style="52"/>
    <col min="15105" max="15105" width="6.58203125" style="52" customWidth="1"/>
    <col min="15106" max="15106" width="7.25" style="52" customWidth="1"/>
    <col min="15107" max="15360" width="8.08203125" style="52"/>
    <col min="15361" max="15361" width="6.58203125" style="52" customWidth="1"/>
    <col min="15362" max="15362" width="7.25" style="52" customWidth="1"/>
    <col min="15363" max="15616" width="8.08203125" style="52"/>
    <col min="15617" max="15617" width="6.58203125" style="52" customWidth="1"/>
    <col min="15618" max="15618" width="7.25" style="52" customWidth="1"/>
    <col min="15619" max="15872" width="8.08203125" style="52"/>
    <col min="15873" max="15873" width="6.58203125" style="52" customWidth="1"/>
    <col min="15874" max="15874" width="7.25" style="52" customWidth="1"/>
    <col min="15875" max="16128" width="8.08203125" style="52"/>
    <col min="16129" max="16129" width="6.58203125" style="52" customWidth="1"/>
    <col min="16130" max="16130" width="7.25" style="52" customWidth="1"/>
    <col min="16131" max="16384" width="8.08203125" style="52"/>
  </cols>
  <sheetData>
    <row r="1" spans="1:24" x14ac:dyDescent="0.55000000000000004">
      <c r="A1" s="100" t="s">
        <v>39</v>
      </c>
      <c r="B1" s="100"/>
      <c r="C1" s="86" t="s">
        <v>40</v>
      </c>
    </row>
    <row r="2" spans="1:24" x14ac:dyDescent="0.55000000000000004">
      <c r="A2" s="97">
        <v>43833</v>
      </c>
      <c r="B2" s="97"/>
    </row>
    <row r="3" spans="1:24" x14ac:dyDescent="0.55000000000000004">
      <c r="U3" s="98" t="s">
        <v>41</v>
      </c>
    </row>
    <row r="4" spans="1:24" x14ac:dyDescent="0.55000000000000004">
      <c r="U4" s="98"/>
    </row>
    <row r="5" spans="1:24" x14ac:dyDescent="0.55000000000000004">
      <c r="U5" s="99" t="s">
        <v>38</v>
      </c>
      <c r="V5" s="99"/>
      <c r="W5" s="99"/>
      <c r="X5" s="99"/>
    </row>
    <row r="6" spans="1:24" x14ac:dyDescent="0.55000000000000004">
      <c r="U6" s="99"/>
      <c r="V6" s="99"/>
      <c r="W6" s="99"/>
      <c r="X6" s="99"/>
    </row>
    <row r="7" spans="1:24" x14ac:dyDescent="0.55000000000000004">
      <c r="U7" s="99"/>
      <c r="V7" s="99"/>
      <c r="W7" s="99"/>
      <c r="X7" s="99"/>
    </row>
    <row r="8" spans="1:24" x14ac:dyDescent="0.55000000000000004">
      <c r="U8" s="99"/>
      <c r="V8" s="99"/>
      <c r="W8" s="99"/>
      <c r="X8" s="99"/>
    </row>
    <row r="9" spans="1:24" x14ac:dyDescent="0.55000000000000004">
      <c r="U9" s="99"/>
      <c r="V9" s="99"/>
      <c r="W9" s="99"/>
      <c r="X9" s="99"/>
    </row>
    <row r="10" spans="1:24" x14ac:dyDescent="0.55000000000000004">
      <c r="U10" s="99"/>
      <c r="V10" s="99"/>
      <c r="W10" s="99"/>
      <c r="X10" s="99"/>
    </row>
    <row r="34" spans="1:21" x14ac:dyDescent="0.55000000000000004">
      <c r="A34" s="97">
        <v>43836</v>
      </c>
      <c r="B34" s="97"/>
    </row>
    <row r="35" spans="1:21" x14ac:dyDescent="0.55000000000000004">
      <c r="U35" s="98" t="s">
        <v>42</v>
      </c>
    </row>
    <row r="36" spans="1:21" x14ac:dyDescent="0.55000000000000004">
      <c r="U36" s="98"/>
    </row>
    <row r="66" spans="1:21" ht="18" customHeight="1" x14ac:dyDescent="0.55000000000000004">
      <c r="A66" s="97">
        <v>43838</v>
      </c>
      <c r="B66" s="97"/>
    </row>
    <row r="67" spans="1:21" x14ac:dyDescent="0.55000000000000004">
      <c r="U67" s="98" t="s">
        <v>42</v>
      </c>
    </row>
    <row r="68" spans="1:21" x14ac:dyDescent="0.55000000000000004">
      <c r="U68" s="98"/>
    </row>
    <row r="98" spans="1:21" x14ac:dyDescent="0.55000000000000004">
      <c r="A98" s="97">
        <v>43843</v>
      </c>
      <c r="B98" s="97"/>
    </row>
    <row r="99" spans="1:21" x14ac:dyDescent="0.55000000000000004">
      <c r="U99" s="98" t="s">
        <v>42</v>
      </c>
    </row>
    <row r="100" spans="1:21" x14ac:dyDescent="0.55000000000000004">
      <c r="U100" s="98"/>
    </row>
    <row r="131" spans="1:21" x14ac:dyDescent="0.55000000000000004">
      <c r="A131" s="97">
        <v>43846</v>
      </c>
      <c r="B131" s="97"/>
    </row>
    <row r="132" spans="1:21" x14ac:dyDescent="0.55000000000000004">
      <c r="U132" s="98" t="s">
        <v>42</v>
      </c>
    </row>
    <row r="133" spans="1:21" x14ac:dyDescent="0.55000000000000004">
      <c r="U133" s="98"/>
    </row>
    <row r="164" spans="1:21" x14ac:dyDescent="0.55000000000000004">
      <c r="A164" s="97">
        <v>43850</v>
      </c>
      <c r="B164" s="97"/>
    </row>
    <row r="165" spans="1:21" x14ac:dyDescent="0.55000000000000004">
      <c r="U165" s="98" t="s">
        <v>41</v>
      </c>
    </row>
    <row r="166" spans="1:21" x14ac:dyDescent="0.55000000000000004">
      <c r="U166" s="98"/>
    </row>
    <row r="197" spans="1:21" x14ac:dyDescent="0.55000000000000004">
      <c r="A197" s="97">
        <v>43852</v>
      </c>
      <c r="B197" s="97"/>
    </row>
    <row r="198" spans="1:21" x14ac:dyDescent="0.55000000000000004">
      <c r="U198" s="98" t="s">
        <v>42</v>
      </c>
    </row>
    <row r="199" spans="1:21" x14ac:dyDescent="0.55000000000000004">
      <c r="U199" s="98"/>
    </row>
    <row r="230" spans="1:21" x14ac:dyDescent="0.55000000000000004">
      <c r="A230" s="97">
        <v>43858</v>
      </c>
      <c r="B230" s="97"/>
    </row>
    <row r="231" spans="1:21" x14ac:dyDescent="0.55000000000000004">
      <c r="U231" s="98" t="s">
        <v>42</v>
      </c>
    </row>
    <row r="232" spans="1:21" x14ac:dyDescent="0.55000000000000004">
      <c r="U232" s="98"/>
    </row>
    <row r="263" spans="1:21" x14ac:dyDescent="0.55000000000000004">
      <c r="A263" s="97">
        <v>43864</v>
      </c>
      <c r="B263" s="97"/>
    </row>
    <row r="264" spans="1:21" x14ac:dyDescent="0.55000000000000004">
      <c r="U264" s="98" t="s">
        <v>41</v>
      </c>
    </row>
    <row r="265" spans="1:21" x14ac:dyDescent="0.55000000000000004">
      <c r="U265" s="98"/>
    </row>
    <row r="296" spans="1:21" x14ac:dyDescent="0.55000000000000004">
      <c r="A296" s="97">
        <v>43866</v>
      </c>
      <c r="B296" s="97"/>
    </row>
    <row r="297" spans="1:21" x14ac:dyDescent="0.55000000000000004">
      <c r="U297" s="98" t="s">
        <v>42</v>
      </c>
    </row>
    <row r="298" spans="1:21" x14ac:dyDescent="0.55000000000000004">
      <c r="U298" s="98"/>
    </row>
    <row r="329" spans="1:21" x14ac:dyDescent="0.55000000000000004">
      <c r="A329" s="97">
        <v>43872</v>
      </c>
      <c r="B329" s="97"/>
    </row>
    <row r="330" spans="1:21" x14ac:dyDescent="0.55000000000000004">
      <c r="U330" s="98" t="s">
        <v>41</v>
      </c>
    </row>
    <row r="331" spans="1:21" x14ac:dyDescent="0.55000000000000004">
      <c r="U331" s="98"/>
    </row>
    <row r="363" spans="1:21" x14ac:dyDescent="0.55000000000000004">
      <c r="A363" s="97">
        <v>43873</v>
      </c>
      <c r="B363" s="97"/>
    </row>
    <row r="364" spans="1:21" x14ac:dyDescent="0.55000000000000004">
      <c r="U364" s="98" t="s">
        <v>41</v>
      </c>
    </row>
    <row r="365" spans="1:21" x14ac:dyDescent="0.55000000000000004">
      <c r="U365" s="98"/>
    </row>
    <row r="396" spans="1:21" x14ac:dyDescent="0.55000000000000004">
      <c r="A396" s="97">
        <v>43879</v>
      </c>
      <c r="B396" s="97"/>
    </row>
    <row r="397" spans="1:21" x14ac:dyDescent="0.55000000000000004">
      <c r="U397" s="98" t="s">
        <v>42</v>
      </c>
    </row>
    <row r="398" spans="1:21" x14ac:dyDescent="0.55000000000000004">
      <c r="U398" s="98"/>
    </row>
    <row r="429" spans="1:21" x14ac:dyDescent="0.55000000000000004">
      <c r="A429" s="97">
        <v>43889</v>
      </c>
      <c r="B429" s="97"/>
      <c r="U429" s="98" t="s">
        <v>42</v>
      </c>
    </row>
    <row r="430" spans="1:21" x14ac:dyDescent="0.55000000000000004">
      <c r="U430" s="98"/>
    </row>
    <row r="472" spans="1:21" x14ac:dyDescent="0.55000000000000004">
      <c r="A472" s="97">
        <v>43906</v>
      </c>
      <c r="B472" s="97"/>
    </row>
    <row r="473" spans="1:21" x14ac:dyDescent="0.55000000000000004">
      <c r="U473" s="98" t="s">
        <v>42</v>
      </c>
    </row>
    <row r="474" spans="1:21" x14ac:dyDescent="0.55000000000000004">
      <c r="U474" s="98"/>
    </row>
    <row r="505" spans="1:21" x14ac:dyDescent="0.55000000000000004">
      <c r="A505" s="97">
        <v>43916</v>
      </c>
      <c r="B505" s="97"/>
    </row>
    <row r="506" spans="1:21" x14ac:dyDescent="0.55000000000000004">
      <c r="U506" s="98" t="s">
        <v>42</v>
      </c>
    </row>
    <row r="507" spans="1:21" x14ac:dyDescent="0.55000000000000004">
      <c r="U507" s="98"/>
    </row>
    <row r="538" spans="1:21" x14ac:dyDescent="0.55000000000000004">
      <c r="A538" s="97">
        <v>43942</v>
      </c>
      <c r="B538" s="97"/>
    </row>
    <row r="539" spans="1:21" x14ac:dyDescent="0.55000000000000004">
      <c r="U539" s="98" t="s">
        <v>41</v>
      </c>
    </row>
    <row r="540" spans="1:21" x14ac:dyDescent="0.55000000000000004">
      <c r="U540" s="98"/>
    </row>
    <row r="571" spans="1:21" x14ac:dyDescent="0.55000000000000004">
      <c r="A571" s="97">
        <v>43957</v>
      </c>
      <c r="B571" s="97"/>
    </row>
    <row r="572" spans="1:21" x14ac:dyDescent="0.55000000000000004">
      <c r="U572" s="98" t="s">
        <v>42</v>
      </c>
    </row>
    <row r="573" spans="1:21" x14ac:dyDescent="0.55000000000000004">
      <c r="U573" s="98"/>
    </row>
    <row r="604" spans="1:21" x14ac:dyDescent="0.55000000000000004">
      <c r="A604" s="97">
        <v>43964</v>
      </c>
      <c r="B604" s="97"/>
    </row>
    <row r="605" spans="1:21" x14ac:dyDescent="0.55000000000000004">
      <c r="U605" s="98" t="s">
        <v>42</v>
      </c>
    </row>
    <row r="606" spans="1:21" x14ac:dyDescent="0.55000000000000004">
      <c r="U606" s="98"/>
    </row>
  </sheetData>
  <mergeCells count="40">
    <mergeCell ref="U165:U166"/>
    <mergeCell ref="U264:U265"/>
    <mergeCell ref="A98:B98"/>
    <mergeCell ref="A66:B66"/>
    <mergeCell ref="A1:B1"/>
    <mergeCell ref="U3:U4"/>
    <mergeCell ref="U35:U36"/>
    <mergeCell ref="U67:U68"/>
    <mergeCell ref="U99:U100"/>
    <mergeCell ref="A2:B2"/>
    <mergeCell ref="U5:X10"/>
    <mergeCell ref="A34:B34"/>
    <mergeCell ref="A131:B131"/>
    <mergeCell ref="A164:B164"/>
    <mergeCell ref="U132:U133"/>
    <mergeCell ref="A197:B197"/>
    <mergeCell ref="A263:B263"/>
    <mergeCell ref="A230:B230"/>
    <mergeCell ref="A363:B363"/>
    <mergeCell ref="U364:U365"/>
    <mergeCell ref="U330:U331"/>
    <mergeCell ref="A296:B296"/>
    <mergeCell ref="A329:B329"/>
    <mergeCell ref="U198:U199"/>
    <mergeCell ref="U231:U232"/>
    <mergeCell ref="U297:U298"/>
    <mergeCell ref="A396:B396"/>
    <mergeCell ref="U397:U398"/>
    <mergeCell ref="A429:B429"/>
    <mergeCell ref="U429:U430"/>
    <mergeCell ref="A472:B472"/>
    <mergeCell ref="A571:B571"/>
    <mergeCell ref="U572:U573"/>
    <mergeCell ref="A604:B604"/>
    <mergeCell ref="U605:U606"/>
    <mergeCell ref="U473:U474"/>
    <mergeCell ref="A505:B505"/>
    <mergeCell ref="U506:U507"/>
    <mergeCell ref="A538:B538"/>
    <mergeCell ref="U539:U540"/>
  </mergeCells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9F950-3AFC-4288-912A-27E05220E622}">
  <dimension ref="A1:J29"/>
  <sheetViews>
    <sheetView topLeftCell="A19" zoomScale="145" zoomScaleSheetLayoutView="100" workbookViewId="0">
      <selection activeCell="D32" sqref="D32"/>
    </sheetView>
  </sheetViews>
  <sheetFormatPr defaultColWidth="8.08203125" defaultRowHeight="13" x14ac:dyDescent="0.55000000000000004"/>
  <cols>
    <col min="1" max="16384" width="8.08203125" style="52"/>
  </cols>
  <sheetData>
    <row r="1" spans="1:10" x14ac:dyDescent="0.55000000000000004">
      <c r="A1" s="52" t="s">
        <v>25</v>
      </c>
    </row>
    <row r="2" spans="1:10" x14ac:dyDescent="0.55000000000000004">
      <c r="A2" s="101" t="s">
        <v>43</v>
      </c>
      <c r="B2" s="102"/>
      <c r="C2" s="102"/>
      <c r="D2" s="102"/>
      <c r="E2" s="102"/>
      <c r="F2" s="102"/>
      <c r="G2" s="102"/>
      <c r="H2" s="102"/>
      <c r="I2" s="102"/>
      <c r="J2" s="102"/>
    </row>
    <row r="3" spans="1:10" x14ac:dyDescent="0.55000000000000004">
      <c r="A3" s="102"/>
      <c r="B3" s="102"/>
      <c r="C3" s="102"/>
      <c r="D3" s="102"/>
      <c r="E3" s="102"/>
      <c r="F3" s="102"/>
      <c r="G3" s="102"/>
      <c r="H3" s="102"/>
      <c r="I3" s="102"/>
      <c r="J3" s="102"/>
    </row>
    <row r="4" spans="1:10" x14ac:dyDescent="0.55000000000000004">
      <c r="A4" s="102"/>
      <c r="B4" s="102"/>
      <c r="C4" s="102"/>
      <c r="D4" s="102"/>
      <c r="E4" s="102"/>
      <c r="F4" s="102"/>
      <c r="G4" s="102"/>
      <c r="H4" s="102"/>
      <c r="I4" s="102"/>
      <c r="J4" s="102"/>
    </row>
    <row r="5" spans="1:10" x14ac:dyDescent="0.55000000000000004">
      <c r="A5" s="102"/>
      <c r="B5" s="102"/>
      <c r="C5" s="102"/>
      <c r="D5" s="102"/>
      <c r="E5" s="102"/>
      <c r="F5" s="102"/>
      <c r="G5" s="102"/>
      <c r="H5" s="102"/>
      <c r="I5" s="102"/>
      <c r="J5" s="102"/>
    </row>
    <row r="6" spans="1:10" x14ac:dyDescent="0.55000000000000004">
      <c r="A6" s="102"/>
      <c r="B6" s="102"/>
      <c r="C6" s="102"/>
      <c r="D6" s="102"/>
      <c r="E6" s="102"/>
      <c r="F6" s="102"/>
      <c r="G6" s="102"/>
      <c r="H6" s="102"/>
      <c r="I6" s="102"/>
      <c r="J6" s="102"/>
    </row>
    <row r="7" spans="1:10" x14ac:dyDescent="0.55000000000000004">
      <c r="A7" s="102"/>
      <c r="B7" s="102"/>
      <c r="C7" s="102"/>
      <c r="D7" s="102"/>
      <c r="E7" s="102"/>
      <c r="F7" s="102"/>
      <c r="G7" s="102"/>
      <c r="H7" s="102"/>
      <c r="I7" s="102"/>
      <c r="J7" s="102"/>
    </row>
    <row r="8" spans="1:10" x14ac:dyDescent="0.55000000000000004">
      <c r="A8" s="102"/>
      <c r="B8" s="102"/>
      <c r="C8" s="102"/>
      <c r="D8" s="102"/>
      <c r="E8" s="102"/>
      <c r="F8" s="102"/>
      <c r="G8" s="102"/>
      <c r="H8" s="102"/>
      <c r="I8" s="102"/>
      <c r="J8" s="102"/>
    </row>
    <row r="9" spans="1:10" x14ac:dyDescent="0.55000000000000004">
      <c r="A9" s="102"/>
      <c r="B9" s="102"/>
      <c r="C9" s="102"/>
      <c r="D9" s="102"/>
      <c r="E9" s="102"/>
      <c r="F9" s="102"/>
      <c r="G9" s="102"/>
      <c r="H9" s="102"/>
      <c r="I9" s="102"/>
      <c r="J9" s="102"/>
    </row>
    <row r="11" spans="1:10" x14ac:dyDescent="0.55000000000000004">
      <c r="A11" s="52" t="s">
        <v>26</v>
      </c>
    </row>
    <row r="12" spans="1:10" x14ac:dyDescent="0.55000000000000004">
      <c r="A12" s="103" t="s">
        <v>44</v>
      </c>
      <c r="B12" s="104"/>
      <c r="C12" s="104"/>
      <c r="D12" s="104"/>
      <c r="E12" s="104"/>
      <c r="F12" s="104"/>
      <c r="G12" s="104"/>
      <c r="H12" s="104"/>
      <c r="I12" s="104"/>
      <c r="J12" s="104"/>
    </row>
    <row r="13" spans="1:10" x14ac:dyDescent="0.55000000000000004">
      <c r="A13" s="104"/>
      <c r="B13" s="104"/>
      <c r="C13" s="104"/>
      <c r="D13" s="104"/>
      <c r="E13" s="104"/>
      <c r="F13" s="104"/>
      <c r="G13" s="104"/>
      <c r="H13" s="104"/>
      <c r="I13" s="104"/>
      <c r="J13" s="104"/>
    </row>
    <row r="14" spans="1:10" x14ac:dyDescent="0.55000000000000004">
      <c r="A14" s="104"/>
      <c r="B14" s="104"/>
      <c r="C14" s="104"/>
      <c r="D14" s="104"/>
      <c r="E14" s="104"/>
      <c r="F14" s="104"/>
      <c r="G14" s="104"/>
      <c r="H14" s="104"/>
      <c r="I14" s="104"/>
      <c r="J14" s="104"/>
    </row>
    <row r="15" spans="1:10" x14ac:dyDescent="0.55000000000000004">
      <c r="A15" s="104"/>
      <c r="B15" s="104"/>
      <c r="C15" s="104"/>
      <c r="D15" s="104"/>
      <c r="E15" s="104"/>
      <c r="F15" s="104"/>
      <c r="G15" s="104"/>
      <c r="H15" s="104"/>
      <c r="I15" s="104"/>
      <c r="J15" s="104"/>
    </row>
    <row r="16" spans="1:10" x14ac:dyDescent="0.55000000000000004">
      <c r="A16" s="104"/>
      <c r="B16" s="104"/>
      <c r="C16" s="104"/>
      <c r="D16" s="104"/>
      <c r="E16" s="104"/>
      <c r="F16" s="104"/>
      <c r="G16" s="104"/>
      <c r="H16" s="104"/>
      <c r="I16" s="104"/>
      <c r="J16" s="104"/>
    </row>
    <row r="17" spans="1:10" x14ac:dyDescent="0.55000000000000004">
      <c r="A17" s="104"/>
      <c r="B17" s="104"/>
      <c r="C17" s="104"/>
      <c r="D17" s="104"/>
      <c r="E17" s="104"/>
      <c r="F17" s="104"/>
      <c r="G17" s="104"/>
      <c r="H17" s="104"/>
      <c r="I17" s="104"/>
      <c r="J17" s="104"/>
    </row>
    <row r="18" spans="1:10" x14ac:dyDescent="0.55000000000000004">
      <c r="A18" s="104"/>
      <c r="B18" s="104"/>
      <c r="C18" s="104"/>
      <c r="D18" s="104"/>
      <c r="E18" s="104"/>
      <c r="F18" s="104"/>
      <c r="G18" s="104"/>
      <c r="H18" s="104"/>
      <c r="I18" s="104"/>
      <c r="J18" s="104"/>
    </row>
    <row r="19" spans="1:10" x14ac:dyDescent="0.55000000000000004">
      <c r="A19" s="104"/>
      <c r="B19" s="104"/>
      <c r="C19" s="104"/>
      <c r="D19" s="104"/>
      <c r="E19" s="104"/>
      <c r="F19" s="104"/>
      <c r="G19" s="104"/>
      <c r="H19" s="104"/>
      <c r="I19" s="104"/>
      <c r="J19" s="104"/>
    </row>
    <row r="21" spans="1:10" x14ac:dyDescent="0.55000000000000004">
      <c r="A21" s="52" t="s">
        <v>27</v>
      </c>
    </row>
    <row r="22" spans="1:10" x14ac:dyDescent="0.55000000000000004">
      <c r="A22" s="103" t="s">
        <v>45</v>
      </c>
      <c r="B22" s="103"/>
      <c r="C22" s="103"/>
      <c r="D22" s="103"/>
      <c r="E22" s="103"/>
      <c r="F22" s="103"/>
      <c r="G22" s="103"/>
      <c r="H22" s="103"/>
      <c r="I22" s="103"/>
      <c r="J22" s="103"/>
    </row>
    <row r="23" spans="1:10" x14ac:dyDescent="0.55000000000000004">
      <c r="A23" s="103"/>
      <c r="B23" s="103"/>
      <c r="C23" s="103"/>
      <c r="D23" s="103"/>
      <c r="E23" s="103"/>
      <c r="F23" s="103"/>
      <c r="G23" s="103"/>
      <c r="H23" s="103"/>
      <c r="I23" s="103"/>
      <c r="J23" s="103"/>
    </row>
    <row r="24" spans="1:10" x14ac:dyDescent="0.55000000000000004">
      <c r="A24" s="103"/>
      <c r="B24" s="103"/>
      <c r="C24" s="103"/>
      <c r="D24" s="103"/>
      <c r="E24" s="103"/>
      <c r="F24" s="103"/>
      <c r="G24" s="103"/>
      <c r="H24" s="103"/>
      <c r="I24" s="103"/>
      <c r="J24" s="103"/>
    </row>
    <row r="25" spans="1:10" x14ac:dyDescent="0.55000000000000004">
      <c r="A25" s="103"/>
      <c r="B25" s="103"/>
      <c r="C25" s="103"/>
      <c r="D25" s="103"/>
      <c r="E25" s="103"/>
      <c r="F25" s="103"/>
      <c r="G25" s="103"/>
      <c r="H25" s="103"/>
      <c r="I25" s="103"/>
      <c r="J25" s="103"/>
    </row>
    <row r="26" spans="1:10" x14ac:dyDescent="0.55000000000000004">
      <c r="A26" s="103"/>
      <c r="B26" s="103"/>
      <c r="C26" s="103"/>
      <c r="D26" s="103"/>
      <c r="E26" s="103"/>
      <c r="F26" s="103"/>
      <c r="G26" s="103"/>
      <c r="H26" s="103"/>
      <c r="I26" s="103"/>
      <c r="J26" s="103"/>
    </row>
    <row r="27" spans="1:10" x14ac:dyDescent="0.55000000000000004">
      <c r="A27" s="103"/>
      <c r="B27" s="103"/>
      <c r="C27" s="103"/>
      <c r="D27" s="103"/>
      <c r="E27" s="103"/>
      <c r="F27" s="103"/>
      <c r="G27" s="103"/>
      <c r="H27" s="103"/>
      <c r="I27" s="103"/>
      <c r="J27" s="103"/>
    </row>
    <row r="28" spans="1:10" x14ac:dyDescent="0.55000000000000004">
      <c r="A28" s="103"/>
      <c r="B28" s="103"/>
      <c r="C28" s="103"/>
      <c r="D28" s="103"/>
      <c r="E28" s="103"/>
      <c r="F28" s="103"/>
      <c r="G28" s="103"/>
      <c r="H28" s="103"/>
      <c r="I28" s="103"/>
      <c r="J28" s="103"/>
    </row>
    <row r="29" spans="1:10" x14ac:dyDescent="0.55000000000000004">
      <c r="A29" s="103"/>
      <c r="B29" s="103"/>
      <c r="C29" s="103"/>
      <c r="D29" s="103"/>
      <c r="E29" s="103"/>
      <c r="F29" s="103"/>
      <c r="G29" s="103"/>
      <c r="H29" s="103"/>
      <c r="I29" s="103"/>
      <c r="J29" s="103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2"/>
  <sheetViews>
    <sheetView zoomScale="80" zoomScaleNormal="80" workbookViewId="0">
      <selection activeCell="D13" sqref="D13"/>
    </sheetView>
  </sheetViews>
  <sheetFormatPr defaultRowHeight="18" x14ac:dyDescent="0.55000000000000004"/>
  <cols>
    <col min="1" max="1" width="14" customWidth="1"/>
    <col min="2" max="2" width="13.25" customWidth="1"/>
    <col min="4" max="4" width="14.75" customWidth="1"/>
    <col min="6" max="6" width="14.25" customWidth="1"/>
    <col min="8" max="8" width="15.58203125" customWidth="1"/>
  </cols>
  <sheetData>
    <row r="1" spans="1:8" x14ac:dyDescent="0.55000000000000004">
      <c r="A1" s="30" t="s">
        <v>14</v>
      </c>
      <c r="B1" s="31"/>
      <c r="C1" s="32"/>
      <c r="D1" s="33"/>
      <c r="E1" s="32"/>
      <c r="F1" s="33"/>
      <c r="G1" s="32"/>
      <c r="H1" s="33"/>
    </row>
    <row r="2" spans="1:8" x14ac:dyDescent="0.55000000000000004">
      <c r="A2" s="34"/>
      <c r="B2" s="32"/>
      <c r="C2" s="32"/>
      <c r="D2" s="33"/>
      <c r="E2" s="32"/>
      <c r="F2" s="33"/>
      <c r="G2" s="32"/>
      <c r="H2" s="33"/>
    </row>
    <row r="3" spans="1:8" x14ac:dyDescent="0.55000000000000004">
      <c r="A3" s="35" t="s">
        <v>15</v>
      </c>
      <c r="B3" s="35" t="s">
        <v>16</v>
      </c>
      <c r="C3" s="35" t="s">
        <v>17</v>
      </c>
      <c r="D3" s="36" t="s">
        <v>18</v>
      </c>
      <c r="E3" s="35" t="s">
        <v>19</v>
      </c>
      <c r="F3" s="36" t="s">
        <v>18</v>
      </c>
      <c r="G3" s="35" t="s">
        <v>20</v>
      </c>
      <c r="H3" s="36" t="s">
        <v>18</v>
      </c>
    </row>
    <row r="4" spans="1:8" x14ac:dyDescent="0.55000000000000004">
      <c r="A4" s="37" t="s">
        <v>21</v>
      </c>
      <c r="B4" s="37" t="s">
        <v>46</v>
      </c>
      <c r="C4" s="37"/>
      <c r="D4" s="38"/>
      <c r="E4" s="37"/>
      <c r="F4" s="38"/>
      <c r="G4" s="37"/>
      <c r="H4" s="38"/>
    </row>
    <row r="5" spans="1:8" x14ac:dyDescent="0.55000000000000004">
      <c r="A5" s="37" t="s">
        <v>21</v>
      </c>
      <c r="B5" s="37"/>
      <c r="C5" s="37"/>
      <c r="D5" s="38"/>
      <c r="E5" s="37"/>
      <c r="F5" s="39"/>
      <c r="G5" s="37"/>
      <c r="H5" s="39"/>
    </row>
    <row r="6" spans="1:8" x14ac:dyDescent="0.55000000000000004">
      <c r="A6" s="37" t="s">
        <v>21</v>
      </c>
      <c r="B6" s="37"/>
      <c r="C6" s="37"/>
      <c r="D6" s="39"/>
      <c r="E6" s="37"/>
      <c r="F6" s="39"/>
      <c r="G6" s="37"/>
      <c r="H6" s="39"/>
    </row>
    <row r="7" spans="1:8" x14ac:dyDescent="0.55000000000000004">
      <c r="A7" s="37" t="s">
        <v>21</v>
      </c>
      <c r="B7" s="37"/>
      <c r="C7" s="37"/>
      <c r="D7" s="39"/>
      <c r="E7" s="37"/>
      <c r="F7" s="39"/>
      <c r="G7" s="37"/>
      <c r="H7" s="39"/>
    </row>
    <row r="8" spans="1:8" x14ac:dyDescent="0.55000000000000004">
      <c r="A8" s="37" t="s">
        <v>21</v>
      </c>
      <c r="B8" s="37"/>
      <c r="C8" s="37"/>
      <c r="D8" s="39"/>
      <c r="E8" s="37"/>
      <c r="F8" s="39"/>
      <c r="G8" s="37"/>
      <c r="H8" s="39"/>
    </row>
    <row r="9" spans="1:8" x14ac:dyDescent="0.55000000000000004">
      <c r="A9" s="37" t="s">
        <v>21</v>
      </c>
      <c r="B9" s="37"/>
      <c r="C9" s="37"/>
      <c r="D9" s="39"/>
      <c r="E9" s="37"/>
      <c r="F9" s="39"/>
      <c r="G9" s="37"/>
      <c r="H9" s="39"/>
    </row>
    <row r="10" spans="1:8" x14ac:dyDescent="0.55000000000000004">
      <c r="A10" s="37" t="s">
        <v>21</v>
      </c>
      <c r="B10" s="37"/>
      <c r="C10" s="37"/>
      <c r="D10" s="39"/>
      <c r="E10" s="37"/>
      <c r="F10" s="39"/>
      <c r="G10" s="37"/>
      <c r="H10" s="39"/>
    </row>
    <row r="11" spans="1:8" x14ac:dyDescent="0.55000000000000004">
      <c r="A11" s="37" t="s">
        <v>21</v>
      </c>
      <c r="B11" s="37"/>
      <c r="C11" s="37"/>
      <c r="D11" s="39"/>
      <c r="E11" s="37"/>
      <c r="F11" s="39"/>
      <c r="G11" s="37"/>
      <c r="H11" s="39"/>
    </row>
    <row r="12" spans="1:8" x14ac:dyDescent="0.55000000000000004">
      <c r="A12" s="34"/>
      <c r="B12" s="32"/>
      <c r="C12" s="32"/>
      <c r="D12" s="33"/>
      <c r="E12" s="32"/>
      <c r="F12" s="33"/>
      <c r="G12" s="32"/>
      <c r="H12" s="33"/>
    </row>
  </sheetData>
  <phoneticPr fontId="1"/>
  <pageMargins left="0.7" right="0.7" top="0.75" bottom="0.75" header="0.3" footer="0.3"/>
  <pageSetup paperSize="9" orientation="portrait" horizont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Owner</cp:lastModifiedBy>
  <dcterms:created xsi:type="dcterms:W3CDTF">2020-09-18T03:10:57Z</dcterms:created>
  <dcterms:modified xsi:type="dcterms:W3CDTF">2021-06-07T16:47:15Z</dcterms:modified>
</cp:coreProperties>
</file>