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1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252" documentId="8_{87DA06F0-A6B0-44E1-9AAE-39CBA98A8D1C}" xr6:coauthVersionLast="47" xr6:coauthVersionMax="47" xr10:uidLastSave="{3EE68B76-65D3-4087-9226-84315B4B8E49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<sst xmlns="http://schemas.openxmlformats.org/spreadsheetml/2006/main" count="76" uniqueCount="65">
  <si>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</si>
  <si>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</si>
  <si>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</si>
  <si>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</si>
  <si>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</si>
  <si>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</si>
  <si>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</si>
  <si>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</si>
  <si>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</si>
  <si>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</si>
  <si>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</si>
  <si>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</si>
  <si>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</si>
  <si>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</si>
  <si>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</si>
  <si>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</si>
  <si>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</si>
  <si>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</si>
  <si>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</si>
  <si>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</si>
  <si>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</si>
  <si>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2020.3.12</t>
  </si>
  <si>
    <t>2020.3.17</t>
  </si>
  <si>
    <t>2020.3.18</t>
  </si>
  <si>
    <t>2020.3.20</t>
  </si>
  <si>
    <t>トレンドが出ていてMA同士が開いている場合、調整や反転することが多い</t>
  </si>
  <si>
    <t>2020.5.18</t>
  </si>
  <si>
    <t>2020.9.15</t>
  </si>
  <si>
    <t>2020.11.13</t>
  </si>
  <si>
    <t>2020.8.14</t>
  </si>
  <si>
    <t>MAより上にあって陰線が右で大きい。ルール上MAより上なら買い、なので逆。</t>
  </si>
  <si>
    <t>　２つのMAが大きく開いていてかつローソク足とMAが大きく乖離しているところからの戻りでのEB。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</si>
  <si>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</si>
  <si>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</si>
  <si>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</si>
  <si>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</si>
  <si>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</si>
  <si>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</si>
  <si>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</si>
  <si>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</si>
  <si>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</si>
  <si>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</si>
  <si>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</si>
  <si>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</si>
  <si>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</si>
  <si>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</si>
  <si>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</si>
  <si>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</si>
  <si>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</si>
  <si>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</si>
  <si>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</si>
  <si>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気付き　質問</t>
  </si>
  <si>
    <t>②レンジを終えてMAに沿ってきている気がした。</t>
  </si>
  <si>
    <t>感想</t>
  </si>
  <si>
    <t>今後</t>
  </si>
  <si>
    <t>エントリーしない：MAが大きく開いているとき、トレンドが出ているとき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</si>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</sst>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15</xdr:col>
      <xdr:colOff>457200</xdr:colOff>
      <xdr:row>130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48F92-069B-45B5-9B2D-6115A8E81D8E}"/>
            </a:ext>
            <a:ext uri="{147F2762-F138-4A5C-976F-8EAC2B608ADB}">
              <a16:predDERef xmlns:a16="http://schemas.microsoft.com/office/drawing/2014/main" pred="{02492F8B-59E4-4C94-9B79-43DF9752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900" y="17916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15</xdr:col>
      <xdr:colOff>457200</xdr:colOff>
      <xdr:row>163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B3E431-D97A-4434-939A-E9549C483836}"/>
            </a:ext>
            <a:ext uri="{147F2762-F138-4A5C-976F-8EAC2B608ADB}">
              <a16:predDERef xmlns:a16="http://schemas.microsoft.com/office/drawing/2014/main" pred="{2DD48F92-069B-45B5-9B2D-6115A8E8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238887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15</xdr:col>
      <xdr:colOff>457200</xdr:colOff>
      <xdr:row>196</xdr:row>
      <xdr:rowOff>47625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86A16EB-7F90-4B28-B6AF-ECB1DEEA6972}"/>
            </a:ext>
            <a:ext uri="{147F2762-F138-4A5C-976F-8EAC2B608ADB}">
              <a16:predDERef xmlns:a16="http://schemas.microsoft.com/office/drawing/2014/main" pred="{ABB3E431-D97A-4434-939A-E9549C48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" y="298608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15</xdr:col>
      <xdr:colOff>457200</xdr:colOff>
      <xdr:row>229</xdr:row>
      <xdr:rowOff>47625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C8CE9AD-FD05-4662-ACA8-0925789A7DD3}"/>
            </a:ext>
            <a:ext uri="{147F2762-F138-4A5C-976F-8EAC2B608ADB}">
              <a16:predDERef xmlns:a16="http://schemas.microsoft.com/office/drawing/2014/main" pred="{786A16EB-7F90-4B28-B6AF-ECB1DEE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58330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15</xdr:col>
      <xdr:colOff>457200</xdr:colOff>
      <xdr:row>262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3AD51CD-AF5C-4586-9EC2-FD9AA4D6E84D}"/>
            </a:ext>
            <a:ext uri="{147F2762-F138-4A5C-976F-8EAC2B608ADB}">
              <a16:predDERef xmlns:a16="http://schemas.microsoft.com/office/drawing/2014/main" pred="{FC8CE9AD-FD05-4662-ACA8-0925789A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2900" y="418052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15</xdr:col>
      <xdr:colOff>457200</xdr:colOff>
      <xdr:row>295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82609C-7FA6-4A28-AD10-D1999B94196F}"/>
            </a:ext>
            <a:ext uri="{147F2762-F138-4A5C-976F-8EAC2B608ADB}">
              <a16:predDERef xmlns:a16="http://schemas.microsoft.com/office/drawing/2014/main" pred="{43AD51CD-AF5C-4586-9EC2-FD9AA4D6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" y="477774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15</xdr:col>
      <xdr:colOff>457200</xdr:colOff>
      <xdr:row>328</xdr:row>
      <xdr:rowOff>47625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56F19D0-7CD2-4E1C-A446-60C23E22E13D}"/>
            </a:ext>
            <a:ext uri="{147F2762-F138-4A5C-976F-8EAC2B608ADB}">
              <a16:predDERef xmlns:a16="http://schemas.microsoft.com/office/drawing/2014/main" pred="{5182609C-7FA6-4A28-AD10-D1999B94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900" y="537495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15</xdr:col>
      <xdr:colOff>457200</xdr:colOff>
      <xdr:row>361</xdr:row>
      <xdr:rowOff>47625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BC0ADD2-5729-462C-8024-C31D23707031}"/>
            </a:ext>
            <a:ext uri="{147F2762-F138-4A5C-976F-8EAC2B608ADB}">
              <a16:predDERef xmlns:a16="http://schemas.microsoft.com/office/drawing/2014/main" pred="{656F19D0-7CD2-4E1C-A446-60C23E22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900" y="59721750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bottomRight" activeCell="B20" sqref="B20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116133.29925355921</v>
      </c>
      <c r="H12" s="20">
        <f t="shared" si="3"/>
        <v>119251.8600625</v>
      </c>
      <c r="I12" s="20">
        <f t="shared" si="4"/>
        <v>126247.69600000001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>
        <f t="shared" si="8"/>
        <v>4262.2856194592096</v>
      </c>
      <c r="N12" s="42">
        <f t="shared" si="9"/>
        <v>5135.2475625000006</v>
      </c>
      <c r="O12" s="43">
        <f t="shared" si="10"/>
        <v>7146.0960000000005</v>
      </c>
      <c r="P12" s="20"/>
      <c r="Q12" s="20"/>
      <c r="R12" s="20"/>
    </row>
    <row r="13" spans="1:18">
      <c r="A13" s="7">
        <v>5</v>
      </c>
      <c r="B13" s="4" t="s">
        <v>22</v>
      </c>
      <c r="C13" s="44">
        <v>1</v>
      </c>
      <c r="D13" s="53">
        <v>1.27</v>
      </c>
      <c r="E13" s="54">
        <v>1.5</v>
      </c>
      <c r="F13" s="73">
        <v>2</v>
      </c>
      <c r="G13" s="20">
        <f t="shared" si="2"/>
        <v>120557.97795511982</v>
      </c>
      <c r="H13" s="20">
        <f t="shared" si="3"/>
        <v>124618.19376531249</v>
      </c>
      <c r="I13" s="20">
        <f t="shared" si="4"/>
        <v>133822.55776000003</v>
      </c>
      <c r="J13" s="41">
        <f t="shared" ref="J13:J58" si="11">IF(G12="","",G12*0.03)</f>
        <v>3483.998977606776</v>
      </c>
      <c r="K13" s="42">
        <f t="shared" ref="K13:K58" si="12">IF(H12="","",H12*0.03)</f>
        <v>3577.5558018749998</v>
      </c>
      <c r="L13" s="43">
        <f t="shared" ref="L13:L58" si="13">IF(I12="","",I12*0.03)</f>
        <v>3787.4308800000003</v>
      </c>
      <c r="M13" s="41">
        <f t="shared" ref="M13:M58" si="14">IF(D13="","",J13*D13)</f>
        <v>4424.6787015606051</v>
      </c>
      <c r="N13" s="42">
        <f t="shared" ref="N13:N58" si="15">IF(E13="","",K13*E13)</f>
        <v>5366.3337028124997</v>
      </c>
      <c r="O13" s="43">
        <f t="shared" ref="O13:O58" si="16">IF(F13="","",L13*F13)</f>
        <v>7574.8617600000007</v>
      </c>
      <c r="P13" s="20"/>
      <c r="Q13" s="20"/>
      <c r="R13" s="20"/>
    </row>
    <row r="14" spans="1:18">
      <c r="A14" s="7">
        <v>6</v>
      </c>
      <c r="B14" s="4" t="s">
        <v>23</v>
      </c>
      <c r="C14" s="44">
        <v>1</v>
      </c>
      <c r="D14" s="53">
        <v>1.27</v>
      </c>
      <c r="E14" s="54">
        <v>1.5</v>
      </c>
      <c r="F14" s="55">
        <v>2</v>
      </c>
      <c r="G14" s="20">
        <f t="shared" si="2"/>
        <v>125151.23691520988</v>
      </c>
      <c r="H14" s="20">
        <f t="shared" si="3"/>
        <v>130226.01248475155</v>
      </c>
      <c r="I14" s="20">
        <f t="shared" si="4"/>
        <v>141851.91122560002</v>
      </c>
      <c r="J14" s="41">
        <f t="shared" si="11"/>
        <v>3616.7393386535941</v>
      </c>
      <c r="K14" s="42">
        <f t="shared" si="12"/>
        <v>3738.5458129593744</v>
      </c>
      <c r="L14" s="43">
        <f t="shared" si="13"/>
        <v>4014.6767328000005</v>
      </c>
      <c r="M14" s="41">
        <f t="shared" si="14"/>
        <v>4593.2589600900646</v>
      </c>
      <c r="N14" s="42">
        <f t="shared" si="15"/>
        <v>5607.8187194390612</v>
      </c>
      <c r="O14" s="43">
        <f t="shared" si="16"/>
        <v>8029.3534656000011</v>
      </c>
      <c r="P14" s="20"/>
      <c r="Q14" s="20"/>
      <c r="R14" s="20"/>
    </row>
    <row r="15" spans="1:18">
      <c r="A15" s="7">
        <v>7</v>
      </c>
      <c r="B15" s="4" t="s">
        <v>24</v>
      </c>
      <c r="C15" s="44">
        <v>1</v>
      </c>
      <c r="D15" s="53">
        <v>-1</v>
      </c>
      <c r="E15" s="54">
        <v>-1</v>
      </c>
      <c r="F15" s="55">
        <v>-1</v>
      </c>
      <c r="G15" s="20">
        <f t="shared" si="2"/>
        <v>121396.69980775358</v>
      </c>
      <c r="H15" s="20">
        <f t="shared" si="3"/>
        <v>126319.23211020901</v>
      </c>
      <c r="I15" s="20">
        <f t="shared" si="4"/>
        <v>137596.35388883203</v>
      </c>
      <c r="J15" s="41">
        <f t="shared" si="11"/>
        <v>3754.5371074562963</v>
      </c>
      <c r="K15" s="42">
        <f t="shared" si="12"/>
        <v>3906.7803745425463</v>
      </c>
      <c r="L15" s="43">
        <f t="shared" si="13"/>
        <v>4255.5573367680008</v>
      </c>
      <c r="M15" s="41">
        <f t="shared" si="14"/>
        <v>-3754.5371074562963</v>
      </c>
      <c r="N15" s="42">
        <f t="shared" si="15"/>
        <v>-3906.7803745425463</v>
      </c>
      <c r="O15" s="43">
        <f t="shared" si="16"/>
        <v>-4255.5573367680008</v>
      </c>
      <c r="P15" s="20" t="s">
        <v>25</v>
      </c>
      <c r="Q15" s="20"/>
      <c r="R15" s="20"/>
    </row>
    <row r="16" spans="1:18">
      <c r="A16" s="7">
        <v>8</v>
      </c>
      <c r="B16" s="4" t="s">
        <v>26</v>
      </c>
      <c r="C16" s="44">
        <v>1</v>
      </c>
      <c r="D16" s="53">
        <v>1.27</v>
      </c>
      <c r="E16" s="54">
        <v>1.5</v>
      </c>
      <c r="F16" s="55">
        <v>2</v>
      </c>
      <c r="G16" s="20">
        <f t="shared" si="2"/>
        <v>126021.91407042899</v>
      </c>
      <c r="H16" s="20">
        <f t="shared" si="3"/>
        <v>132003.59755516841</v>
      </c>
      <c r="I16" s="20">
        <f t="shared" si="4"/>
        <v>145852.13512216194</v>
      </c>
      <c r="J16" s="41">
        <f t="shared" si="11"/>
        <v>3641.9009942326074</v>
      </c>
      <c r="K16" s="42">
        <f t="shared" si="12"/>
        <v>3789.57696330627</v>
      </c>
      <c r="L16" s="43">
        <f t="shared" si="13"/>
        <v>4127.8906166649613</v>
      </c>
      <c r="M16" s="41">
        <f t="shared" si="14"/>
        <v>4625.2142626754112</v>
      </c>
      <c r="N16" s="42">
        <f t="shared" si="15"/>
        <v>5684.3654449594051</v>
      </c>
      <c r="O16" s="43">
        <f t="shared" si="16"/>
        <v>8255.7812333299225</v>
      </c>
      <c r="P16" s="20"/>
      <c r="Q16" s="20"/>
      <c r="R16" s="20"/>
    </row>
    <row r="17" spans="1:18">
      <c r="A17" s="7">
        <v>9</v>
      </c>
      <c r="B17" s="4" t="s">
        <v>27</v>
      </c>
      <c r="C17" s="44">
        <v>2</v>
      </c>
      <c r="D17" s="53">
        <v>1.27</v>
      </c>
      <c r="E17" s="54">
        <v>1.5</v>
      </c>
      <c r="F17" s="55">
        <v>2</v>
      </c>
      <c r="G17" s="20">
        <f t="shared" si="2"/>
        <v>130823.34899651233</v>
      </c>
      <c r="H17" s="20">
        <f t="shared" si="3"/>
        <v>137943.75944515099</v>
      </c>
      <c r="I17" s="20">
        <f t="shared" si="4"/>
        <v>154603.26322949165</v>
      </c>
      <c r="J17" s="41">
        <f t="shared" si="11"/>
        <v>3780.6574221128694</v>
      </c>
      <c r="K17" s="42">
        <f t="shared" si="12"/>
        <v>3960.1079266550523</v>
      </c>
      <c r="L17" s="43">
        <f t="shared" si="13"/>
        <v>4375.564053664858</v>
      </c>
      <c r="M17" s="41">
        <f t="shared" si="14"/>
        <v>4801.4349260833442</v>
      </c>
      <c r="N17" s="42">
        <f t="shared" si="15"/>
        <v>5940.1618899825789</v>
      </c>
      <c r="O17" s="43">
        <f t="shared" si="16"/>
        <v>8751.1281073297159</v>
      </c>
      <c r="P17" s="20"/>
      <c r="Q17" s="20"/>
      <c r="R17" s="20"/>
    </row>
    <row r="18" spans="1:18">
      <c r="A18" s="7">
        <v>10</v>
      </c>
      <c r="B18" s="4" t="s">
        <v>28</v>
      </c>
      <c r="C18" s="44">
        <v>2</v>
      </c>
      <c r="D18" s="53">
        <v>1.27</v>
      </c>
      <c r="E18" s="54">
        <v>1.5</v>
      </c>
      <c r="F18" s="55">
        <v>2</v>
      </c>
      <c r="G18" s="20">
        <f t="shared" si="2"/>
        <v>135807.71859327945</v>
      </c>
      <c r="H18" s="20">
        <f t="shared" si="3"/>
        <v>144151.22862018278</v>
      </c>
      <c r="I18" s="20">
        <f t="shared" si="4"/>
        <v>163879.45902326115</v>
      </c>
      <c r="J18" s="41">
        <f t="shared" si="11"/>
        <v>3924.7004698953697</v>
      </c>
      <c r="K18" s="42">
        <f t="shared" si="12"/>
        <v>4138.3127833545295</v>
      </c>
      <c r="L18" s="43">
        <f t="shared" si="13"/>
        <v>4638.0978968847494</v>
      </c>
      <c r="M18" s="41">
        <f t="shared" si="14"/>
        <v>4984.3695967671192</v>
      </c>
      <c r="N18" s="42">
        <f t="shared" si="15"/>
        <v>6207.4691750317943</v>
      </c>
      <c r="O18" s="43">
        <f t="shared" si="16"/>
        <v>9276.1957937694988</v>
      </c>
      <c r="P18" s="20"/>
      <c r="Q18" s="20"/>
      <c r="R18" s="20"/>
    </row>
    <row r="19" spans="1:18">
      <c r="A19" s="7">
        <v>11</v>
      </c>
      <c r="B19" s="4" t="s">
        <v>29</v>
      </c>
      <c r="C19" s="44">
        <v>2</v>
      </c>
      <c r="D19" s="53">
        <v>1.27</v>
      </c>
      <c r="E19" s="54">
        <v>1.5</v>
      </c>
      <c r="F19" s="55">
        <v>2</v>
      </c>
      <c r="G19" s="20">
        <f t="shared" si="2"/>
        <v>140981.9926716834</v>
      </c>
      <c r="H19" s="20">
        <f t="shared" si="3"/>
        <v>150638.03390809102</v>
      </c>
      <c r="I19" s="20">
        <f t="shared" si="4"/>
        <v>173712.22656465683</v>
      </c>
      <c r="J19" s="41">
        <f t="shared" si="11"/>
        <v>4074.2315577983836</v>
      </c>
      <c r="K19" s="42">
        <f t="shared" si="12"/>
        <v>4324.5368586054828</v>
      </c>
      <c r="L19" s="43">
        <f t="shared" si="13"/>
        <v>4916.3837706978347</v>
      </c>
      <c r="M19" s="41">
        <f t="shared" si="14"/>
        <v>5174.274078403947</v>
      </c>
      <c r="N19" s="42">
        <f t="shared" si="15"/>
        <v>6486.8052879082243</v>
      </c>
      <c r="O19" s="43">
        <f t="shared" si="16"/>
        <v>9832.7675413956695</v>
      </c>
      <c r="P19" s="20" t="s">
        <v>30</v>
      </c>
      <c r="Q19" s="20"/>
      <c r="R19" s="20"/>
    </row>
    <row r="20" spans="1:18">
      <c r="A20" s="7">
        <v>12</v>
      </c>
      <c r="B20" s="4"/>
      <c r="C20" s="44"/>
      <c r="D20" s="53"/>
      <c r="E20" s="54"/>
      <c r="F20" s="55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>
        <f t="shared" si="11"/>
        <v>4229.4597801505015</v>
      </c>
      <c r="K20" s="42">
        <f t="shared" si="12"/>
        <v>4519.1410172427304</v>
      </c>
      <c r="L20" s="43">
        <f t="shared" si="13"/>
        <v>5211.3667969397047</v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 t="s">
        <v>31</v>
      </c>
      <c r="Q20" s="20"/>
      <c r="R20" s="20"/>
    </row>
    <row r="21" spans="1:18">
      <c r="A21" s="7">
        <v>13</v>
      </c>
      <c r="B21" s="4"/>
      <c r="C21" s="44"/>
      <c r="D21" s="53"/>
      <c r="E21" s="54"/>
      <c r="F21" s="55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14</v>
      </c>
      <c r="B22" s="4"/>
      <c r="C22" s="44"/>
      <c r="D22" s="53"/>
      <c r="E22" s="54"/>
      <c r="F22" s="55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15</v>
      </c>
      <c r="B23" s="4"/>
      <c r="C23" s="44"/>
      <c r="D23" s="53"/>
      <c r="E23" s="54"/>
      <c r="F23" s="73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32</v>
      </c>
      <c r="C59" s="86"/>
      <c r="D59" s="1">
        <f>COUNTIF(D9:D58,1.27)</f>
        <v>10</v>
      </c>
      <c r="E59" s="1">
        <f>COUNTIF(E9:E58,1.5)</f>
        <v>10</v>
      </c>
      <c r="F59" s="6">
        <f>COUNTIF(F9:F58,2)</f>
        <v>10</v>
      </c>
      <c r="G59" s="65">
        <f>M59+G8</f>
        <v>140981.9926716834</v>
      </c>
      <c r="H59" s="18">
        <f>N59+H8</f>
        <v>150638.03390809102</v>
      </c>
      <c r="I59" s="19">
        <f>O59+I8</f>
        <v>173712.22656465683</v>
      </c>
      <c r="J59" s="62" t="s">
        <v>33</v>
      </c>
      <c r="K59" s="63" t="e">
        <f>B58-B9</f>
        <v>#VALUE!</v>
      </c>
      <c r="L59" s="64" t="s">
        <v>34</v>
      </c>
      <c r="M59" s="74">
        <f>SUM(M9:M58)</f>
        <v>40981.992671683402</v>
      </c>
      <c r="N59" s="75">
        <f>SUM(N9:N58)</f>
        <v>50638.033908091013</v>
      </c>
      <c r="O59" s="76">
        <f>SUM(O9:O58)</f>
        <v>73712.226564656812</v>
      </c>
    </row>
    <row r="60" spans="1:15" ht="19.5" thickBot="1">
      <c r="A60" s="7"/>
      <c r="B60" s="79" t="s">
        <v>35</v>
      </c>
      <c r="C60" s="80"/>
      <c r="D60" s="1">
        <f>COUNTIF(D9:D58,-1)</f>
        <v>1</v>
      </c>
      <c r="E60" s="1">
        <f>COUNTIF(E9:E58,-1)</f>
        <v>1</v>
      </c>
      <c r="F60" s="6">
        <f>COUNTIF(F9:F58,-1)</f>
        <v>1</v>
      </c>
      <c r="G60" s="77" t="s">
        <v>36</v>
      </c>
      <c r="H60" s="78"/>
      <c r="I60" s="84"/>
      <c r="J60" s="77" t="s">
        <v>37</v>
      </c>
      <c r="K60" s="78"/>
      <c r="L60" s="84"/>
      <c r="M60" s="7"/>
      <c r="O60" s="3"/>
    </row>
    <row r="61" spans="1:15" ht="19.5" thickBot="1">
      <c r="A61" s="7"/>
      <c r="B61" s="79" t="s">
        <v>38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1.4098199267168341</v>
      </c>
      <c r="H61" s="70">
        <f t="shared" ref="H61:I61" si="21">H59/H8</f>
        <v>1.5063803390809103</v>
      </c>
      <c r="I61" s="71">
        <f>I59/I8</f>
        <v>1.7371222656465684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39</v>
      </c>
      <c r="C62" s="78"/>
      <c r="D62" s="72">
        <f t="shared" ref="D62:E62" si="22">D59/(D59+D60+D61)</f>
        <v>0.90909090909090906</v>
      </c>
      <c r="E62" s="67">
        <f t="shared" si="22"/>
        <v>0.90909090909090906</v>
      </c>
      <c r="F62" s="68">
        <f>F59/(F59+F60+F61)</f>
        <v>0.90909090909090906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331"/>
  <sheetViews>
    <sheetView tabSelected="1" topLeftCell="A312" workbookViewId="0">
      <selection activeCell="B331" sqref="B331"/>
    </sheetView>
  </sheetViews>
  <sheetFormatPr defaultRowHeight="14.25" customHeight="1"/>
  <cols>
    <col min="1" max="1" width="4.5" customWidth="1"/>
  </cols>
  <sheetData>
    <row r="2" spans="1:1" ht="14.25" customHeight="1">
      <c r="A2" t="s">
        <v>40</v>
      </c>
    </row>
    <row r="35" spans="1:1" ht="14.25" customHeight="1">
      <c r="A35" t="s">
        <v>41</v>
      </c>
    </row>
    <row r="68" spans="1:1" ht="14.25" customHeight="1">
      <c r="A68" t="s">
        <v>42</v>
      </c>
    </row>
    <row r="100" spans="1:1" ht="14.25" customHeight="1">
      <c r="A100" t="s">
        <v>43</v>
      </c>
    </row>
    <row r="133" spans="1:1" ht="14.25" customHeight="1">
      <c r="A133" t="s">
        <v>44</v>
      </c>
    </row>
    <row r="166" spans="1:1" ht="14.25" customHeight="1">
      <c r="A166" t="s">
        <v>45</v>
      </c>
    </row>
    <row r="198" spans="1:1" ht="14.25" customHeight="1">
      <c r="A198" t="s">
        <v>46</v>
      </c>
    </row>
    <row r="232" spans="1:1" ht="14.25" customHeight="1">
      <c r="A232" t="s">
        <v>47</v>
      </c>
    </row>
    <row r="265" spans="1:1" ht="14.25" customHeight="1">
      <c r="A265" t="s">
        <v>48</v>
      </c>
    </row>
    <row r="298" spans="1:1" ht="14.25" customHeight="1">
      <c r="A298" t="s">
        <v>49</v>
      </c>
    </row>
    <row r="331" spans="1:1" ht="14.25" customHeight="1">
      <c r="A331" t="s">
        <v>50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30" sqref="A30"/>
    </sheetView>
  </sheetViews>
  <sheetFormatPr defaultColWidth="8.125" defaultRowHeight="13.5"/>
  <cols>
    <col min="1" max="16384" width="8.125" style="49"/>
  </cols>
  <sheetData>
    <row r="1" spans="1:10">
      <c r="A1" s="49" t="s">
        <v>51</v>
      </c>
    </row>
    <row r="2" spans="1:10">
      <c r="A2" s="87" t="s">
        <v>52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53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54</v>
      </c>
    </row>
    <row r="22" spans="1:10">
      <c r="A22" s="89" t="s">
        <v>55</v>
      </c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56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57</v>
      </c>
      <c r="B3" s="33" t="s">
        <v>58</v>
      </c>
      <c r="C3" s="33" t="s">
        <v>59</v>
      </c>
      <c r="D3" s="34" t="s">
        <v>60</v>
      </c>
      <c r="E3" s="33" t="s">
        <v>61</v>
      </c>
      <c r="F3" s="34" t="s">
        <v>60</v>
      </c>
      <c r="G3" s="33" t="s">
        <v>62</v>
      </c>
      <c r="H3" s="34" t="s">
        <v>60</v>
      </c>
    </row>
    <row r="4" spans="1:8">
      <c r="A4" s="35" t="s">
        <v>63</v>
      </c>
      <c r="B4" s="35" t="s">
        <v>64</v>
      </c>
      <c r="C4" s="35"/>
      <c r="D4" s="36"/>
      <c r="E4" s="35"/>
      <c r="F4" s="36"/>
      <c r="G4" s="35"/>
      <c r="H4" s="36"/>
    </row>
    <row r="5" spans="1:8">
      <c r="A5" s="35" t="s">
        <v>63</v>
      </c>
      <c r="B5" s="35"/>
      <c r="C5" s="35"/>
      <c r="D5" s="36"/>
      <c r="E5" s="35"/>
      <c r="F5" s="37"/>
      <c r="G5" s="35"/>
      <c r="H5" s="37"/>
    </row>
    <row r="6" spans="1:8">
      <c r="A6" s="35" t="s">
        <v>63</v>
      </c>
      <c r="B6" s="35"/>
      <c r="C6" s="35"/>
      <c r="D6" s="37"/>
      <c r="E6" s="35"/>
      <c r="F6" s="37"/>
      <c r="G6" s="35"/>
      <c r="H6" s="37"/>
    </row>
    <row r="7" spans="1:8">
      <c r="A7" s="35" t="s">
        <v>63</v>
      </c>
      <c r="B7" s="35"/>
      <c r="C7" s="35"/>
      <c r="D7" s="37"/>
      <c r="E7" s="35"/>
      <c r="F7" s="37"/>
      <c r="G7" s="35"/>
      <c r="H7" s="37"/>
    </row>
    <row r="8" spans="1:8">
      <c r="A8" s="35" t="s">
        <v>63</v>
      </c>
      <c r="B8" s="35"/>
      <c r="C8" s="35"/>
      <c r="D8" s="37"/>
      <c r="E8" s="35"/>
      <c r="F8" s="37"/>
      <c r="G8" s="35"/>
      <c r="H8" s="37"/>
    </row>
    <row r="9" spans="1:8">
      <c r="A9" s="35" t="s">
        <v>63</v>
      </c>
      <c r="B9" s="35"/>
      <c r="C9" s="35"/>
      <c r="D9" s="37"/>
      <c r="E9" s="35"/>
      <c r="F9" s="37"/>
      <c r="G9" s="35"/>
      <c r="H9" s="37"/>
    </row>
    <row r="10" spans="1:8">
      <c r="A10" s="35" t="s">
        <v>63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63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2021-06-20T23:16:57Z</dcterms:modified>
  <cp:category/>
  <cp:contentStatus/>
</cp:coreProperties>
</file>