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DDC4E3D4-A31E-4B66-B1C1-13FCA0C70215}" xr6:coauthVersionLast="47" xr6:coauthVersionMax="47" xr10:uidLastSave="{00000000-0000-0000-0000-000000000000}"/>
  <bookViews>
    <workbookView xWindow="684" yWindow="564" windowWidth="22044" windowHeight="11796" firstSheet="1" activeTab="9" xr2:uid="{00000000-000D-0000-FFFF-FFFF00000000}"/>
  </bookViews>
  <sheets>
    <sheet name="ルール＆合計" sheetId="1" r:id="rId1"/>
    <sheet name="2021年6月" sheetId="6" r:id="rId2"/>
    <sheet name="画像" sheetId="7" r:id="rId3"/>
    <sheet name="2021年7月" sheetId="13" r:id="rId4"/>
    <sheet name="画像 (2)" sheetId="15" r:id="rId5"/>
    <sheet name="2021年8月" sheetId="14" r:id="rId6"/>
    <sheet name="画像 (3)" sheetId="16" r:id="rId7"/>
    <sheet name="2021年9月" sheetId="10" r:id="rId8"/>
    <sheet name="画像 (4)" sheetId="17" r:id="rId9"/>
    <sheet name="気づき" sheetId="9" r:id="rId10"/>
  </sheets>
  <calcPr calcId="191029" iterateDelta="1E-4"/>
</workbook>
</file>

<file path=xl/calcChain.xml><?xml version="1.0" encoding="utf-8"?>
<calcChain xmlns="http://schemas.openxmlformats.org/spreadsheetml/2006/main">
  <c r="D8" i="1" l="1"/>
  <c r="J63" i="14"/>
  <c r="I54" i="14"/>
  <c r="H54" i="14"/>
  <c r="G54" i="14"/>
  <c r="J63" i="13"/>
  <c r="I54" i="13"/>
  <c r="H54" i="13"/>
  <c r="G54" i="13"/>
  <c r="G55" i="6"/>
  <c r="H55" i="6"/>
  <c r="I55" i="6"/>
  <c r="J64" i="6"/>
  <c r="G54" i="10"/>
  <c r="H54" i="10"/>
  <c r="I54" i="10"/>
  <c r="J63" i="10"/>
  <c r="G8" i="1"/>
  <c r="H8" i="1" s="1"/>
  <c r="H15" i="1" s="1"/>
  <c r="I8" i="1"/>
  <c r="J8" i="1"/>
  <c r="L8" i="1"/>
  <c r="D9" i="1"/>
  <c r="G9" i="1"/>
  <c r="H9" i="1" s="1"/>
  <c r="I9" i="1"/>
  <c r="J9" i="1"/>
  <c r="L9" i="1"/>
  <c r="D10" i="1"/>
  <c r="G10" i="1"/>
  <c r="H10" i="1" s="1"/>
  <c r="I10" i="1"/>
  <c r="K10" i="1" s="1"/>
  <c r="J10" i="1"/>
  <c r="L10" i="1"/>
  <c r="D11" i="1"/>
  <c r="G11" i="1"/>
  <c r="H11" i="1" s="1"/>
  <c r="I11" i="1"/>
  <c r="K11" i="1" s="1"/>
  <c r="J11" i="1"/>
  <c r="L11" i="1"/>
  <c r="D12" i="1"/>
  <c r="G12" i="1"/>
  <c r="H12" i="1" s="1"/>
  <c r="I12" i="1"/>
  <c r="J12" i="1"/>
  <c r="K12" i="1"/>
  <c r="L12" i="1"/>
  <c r="D13" i="1"/>
  <c r="G13" i="1"/>
  <c r="H13" i="1"/>
  <c r="I13" i="1"/>
  <c r="K13" i="1" s="1"/>
  <c r="J13" i="1"/>
  <c r="L13" i="1"/>
  <c r="D14" i="1"/>
  <c r="G14" i="1"/>
  <c r="H14" i="1" s="1"/>
  <c r="I14" i="1"/>
  <c r="K14" i="1" s="1"/>
  <c r="J14" i="1"/>
  <c r="L14" i="1"/>
  <c r="B15" i="1"/>
  <c r="C15" i="1"/>
  <c r="E15" i="1"/>
  <c r="F15" i="1"/>
  <c r="L15" i="1" l="1"/>
  <c r="K8" i="1"/>
  <c r="K9" i="1"/>
  <c r="G15" i="1"/>
  <c r="J15" i="1"/>
  <c r="D15" i="1"/>
  <c r="I15" i="1"/>
  <c r="K15" i="1" l="1"/>
  <c r="B3" i="1"/>
  <c r="I3" i="1" s="1"/>
  <c r="G3" i="1" l="1"/>
</calcChain>
</file>

<file path=xl/sharedStrings.xml><?xml version="1.0" encoding="utf-8"?>
<sst xmlns="http://schemas.openxmlformats.org/spreadsheetml/2006/main" count="420" uniqueCount="188">
  <si>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</si>
  <si>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</si>
  <si>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</si>
  <si>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</si>
  <si>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</si>
  <si>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</si>
  <si>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</si>
  <si>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</si>
  <si>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</si>
  <si>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</si>
  <si>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</si>
  <si>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</si>
  <si>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</si>
  <si>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</si>
  <si>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</si>
  <si>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</si>
  <si>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</si>
  <si>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</si>
  <si>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</si>
  <si>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</si>
  <si>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</si>
  <si>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</si>
  <si>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</si>
  <si>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</si>
  <si>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</si>
  <si>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</si>
  <si>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</si>
  <si>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</si>
  <si>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</si>
  <si>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</si>
  <si>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</si>
  <si>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</si>
  <si>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</si>
  <si>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</si>
  <si>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</si>
  <si>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</si>
  <si>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</si>
  <si>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</si>
  <si>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</si>
  <si>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</si>
  <si>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</si>
  <si>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</si>
  <si>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</si>
  <si>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</si>
  <si>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</si>
  <si>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</si>
  <si>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</si>
  <si>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</si>
  <si>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</si>
  <si>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</si>
  <si>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</si>
  <si>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</si>
  <si>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</si>
  <si>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</si>
  <si>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</si>
  <si>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</si>
  <si>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</si>
  <si>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</si>
  <si>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</si>
  <si>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</si>
  <si>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</si>
  <si>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</si>
  <si>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</si>
  <si>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</si>
  <si>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</si>
  <si>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</si>
  <si>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</si>
  <si>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</si>
  <si>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</si>
  <si>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</si>
  <si>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</si>
  <si>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</si>
  <si>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</si>
  <si>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</si>
  <si>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2021年　　合計</t>
    <phoneticPr fontId="13"/>
  </si>
  <si>
    <t>1千通貨</t>
    <rPh sb="1" eb="2">
      <t>セン</t>
    </rPh>
    <phoneticPr fontId="13"/>
  </si>
  <si>
    <t>15分</t>
    <phoneticPr fontId="13"/>
  </si>
  <si>
    <t>2021.07.02.10:00</t>
    <phoneticPr fontId="13"/>
  </si>
  <si>
    <t>2021.06.03.06:03</t>
    <phoneticPr fontId="13"/>
  </si>
  <si>
    <t>2021.06.03.06:24</t>
    <phoneticPr fontId="13"/>
  </si>
  <si>
    <t>buy</t>
    <phoneticPr fontId="13"/>
  </si>
  <si>
    <t>負け</t>
    <rPh sb="0" eb="1">
      <t>マ</t>
    </rPh>
    <phoneticPr fontId="13"/>
  </si>
  <si>
    <t>15M</t>
    <phoneticPr fontId="13"/>
  </si>
  <si>
    <t>AUD/NZD</t>
    <phoneticPr fontId="13"/>
  </si>
  <si>
    <t>5M</t>
    <phoneticPr fontId="13"/>
  </si>
  <si>
    <t>2021.06.03.07.02</t>
    <phoneticPr fontId="13"/>
  </si>
  <si>
    <t>2021.06.03.07.20</t>
    <phoneticPr fontId="13"/>
  </si>
  <si>
    <t>USDJPY</t>
    <phoneticPr fontId="13"/>
  </si>
  <si>
    <t>2021.06.03.07.39</t>
    <phoneticPr fontId="13"/>
  </si>
  <si>
    <t>勝ち</t>
    <rPh sb="0" eb="1">
      <t>カ</t>
    </rPh>
    <phoneticPr fontId="13"/>
  </si>
  <si>
    <t>2021.06.03.07.58</t>
    <phoneticPr fontId="13"/>
  </si>
  <si>
    <t>2021.06.03.08.39</t>
    <phoneticPr fontId="13"/>
  </si>
  <si>
    <t>USD/JPY</t>
    <phoneticPr fontId="13"/>
  </si>
  <si>
    <t>sell</t>
    <phoneticPr fontId="13"/>
  </si>
  <si>
    <t>2021.06.03.10.34</t>
    <phoneticPr fontId="13"/>
  </si>
  <si>
    <t>2021.06.03.07.31</t>
    <phoneticPr fontId="13"/>
  </si>
  <si>
    <t>2021.06.03.10.40</t>
    <phoneticPr fontId="13"/>
  </si>
  <si>
    <t>EURJPY</t>
    <phoneticPr fontId="13"/>
  </si>
  <si>
    <t>5M</t>
    <phoneticPr fontId="13"/>
  </si>
  <si>
    <t>2021.06.03.12.28</t>
    <phoneticPr fontId="13"/>
  </si>
  <si>
    <t>2021.06.03.11.42</t>
    <phoneticPr fontId="13"/>
  </si>
  <si>
    <t>負け</t>
    <rPh sb="0" eb="1">
      <t>マ</t>
    </rPh>
    <phoneticPr fontId="13"/>
  </si>
  <si>
    <t>EUR/JPY</t>
    <phoneticPr fontId="13"/>
  </si>
  <si>
    <t>USDJPY</t>
    <phoneticPr fontId="13"/>
  </si>
  <si>
    <t>5M</t>
    <phoneticPr fontId="13"/>
  </si>
  <si>
    <t>2021.06.03.17.43</t>
    <phoneticPr fontId="13"/>
  </si>
  <si>
    <t>2021.06.03.17.55</t>
    <phoneticPr fontId="13"/>
  </si>
  <si>
    <t>勝ち</t>
    <rPh sb="0" eb="1">
      <t>カ</t>
    </rPh>
    <phoneticPr fontId="13"/>
  </si>
  <si>
    <t>GBPJPY</t>
    <phoneticPr fontId="13"/>
  </si>
  <si>
    <t>2021.06.03.17.48</t>
    <phoneticPr fontId="13"/>
  </si>
  <si>
    <t>2021.06.03.17.56</t>
    <phoneticPr fontId="13"/>
  </si>
  <si>
    <t>GBP/JPY</t>
    <phoneticPr fontId="13"/>
  </si>
  <si>
    <t>EURUSD</t>
    <phoneticPr fontId="13"/>
  </si>
  <si>
    <t>sell</t>
    <phoneticPr fontId="13"/>
  </si>
  <si>
    <t>5M</t>
    <phoneticPr fontId="13"/>
  </si>
  <si>
    <t>2021.06.04.06.12</t>
    <phoneticPr fontId="13"/>
  </si>
  <si>
    <t>2021.06.04.07.02</t>
    <phoneticPr fontId="13"/>
  </si>
  <si>
    <t>勝ち</t>
    <rPh sb="0" eb="1">
      <t>カ</t>
    </rPh>
    <phoneticPr fontId="13"/>
  </si>
  <si>
    <t>EUR/USD</t>
    <phoneticPr fontId="13"/>
  </si>
  <si>
    <t>EURJPY</t>
    <phoneticPr fontId="13"/>
  </si>
  <si>
    <t>2021.06.04.08.30</t>
    <phoneticPr fontId="13"/>
  </si>
  <si>
    <t>2021.06.04.08.41</t>
    <phoneticPr fontId="13"/>
  </si>
  <si>
    <t>PB①</t>
    <phoneticPr fontId="13"/>
  </si>
  <si>
    <t>EB②</t>
    <phoneticPr fontId="13"/>
  </si>
  <si>
    <t>EB③</t>
    <phoneticPr fontId="13"/>
  </si>
  <si>
    <t>EB④</t>
    <phoneticPr fontId="13"/>
  </si>
  <si>
    <t>PB⑤</t>
    <phoneticPr fontId="13"/>
  </si>
  <si>
    <t>PB⑥</t>
    <phoneticPr fontId="13"/>
  </si>
  <si>
    <t>PB⑦</t>
    <phoneticPr fontId="13"/>
  </si>
  <si>
    <t>PB⑧</t>
    <phoneticPr fontId="13"/>
  </si>
  <si>
    <t>EB⑨</t>
    <phoneticPr fontId="13"/>
  </si>
  <si>
    <t>EB⑩</t>
    <phoneticPr fontId="13"/>
  </si>
  <si>
    <t>AUDNZD</t>
    <phoneticPr fontId="13"/>
  </si>
  <si>
    <t>buy</t>
    <phoneticPr fontId="13"/>
  </si>
  <si>
    <t>EB⑪</t>
    <phoneticPr fontId="13"/>
  </si>
  <si>
    <t>2021.06.04.15.29</t>
    <phoneticPr fontId="13"/>
  </si>
  <si>
    <t>2021.06.04.15.30</t>
    <phoneticPr fontId="13"/>
  </si>
  <si>
    <t>負け</t>
    <rPh sb="0" eb="1">
      <t>マ</t>
    </rPh>
    <phoneticPr fontId="13"/>
  </si>
  <si>
    <t>USDJPY</t>
    <phoneticPr fontId="13"/>
  </si>
  <si>
    <t>buy</t>
    <phoneticPr fontId="13"/>
  </si>
  <si>
    <t>PB⑫</t>
    <phoneticPr fontId="13"/>
  </si>
  <si>
    <t>30M</t>
    <phoneticPr fontId="13"/>
  </si>
  <si>
    <t>2021.06.07.04.27</t>
    <phoneticPr fontId="13"/>
  </si>
  <si>
    <t>2021.06.07.07.35</t>
    <phoneticPr fontId="13"/>
  </si>
  <si>
    <t>負け</t>
    <rPh sb="0" eb="1">
      <t>マ</t>
    </rPh>
    <phoneticPr fontId="13"/>
  </si>
  <si>
    <t>GBPUSD</t>
    <phoneticPr fontId="13"/>
  </si>
  <si>
    <t>sell</t>
    <phoneticPr fontId="13"/>
  </si>
  <si>
    <t>PB⑬</t>
    <phoneticPr fontId="13"/>
  </si>
  <si>
    <t>2021.06.07.08.17</t>
    <phoneticPr fontId="13"/>
  </si>
  <si>
    <t>2021.06.07.08.56</t>
    <phoneticPr fontId="13"/>
  </si>
  <si>
    <t>勝ち</t>
    <rPh sb="0" eb="1">
      <t>カ</t>
    </rPh>
    <phoneticPr fontId="13"/>
  </si>
  <si>
    <t>GBP/USD</t>
    <phoneticPr fontId="13"/>
  </si>
  <si>
    <t>指値</t>
  </si>
  <si>
    <t>指値</t>
    <rPh sb="0" eb="2">
      <t>サシネ</t>
    </rPh>
    <phoneticPr fontId="13"/>
  </si>
  <si>
    <t>指値</t>
    <phoneticPr fontId="13"/>
  </si>
  <si>
    <t>指値</t>
    <phoneticPr fontId="13"/>
  </si>
  <si>
    <t>GBPUSD</t>
    <phoneticPr fontId="13"/>
  </si>
  <si>
    <t>sell</t>
    <phoneticPr fontId="13"/>
  </si>
  <si>
    <t>EB⑭</t>
    <phoneticPr fontId="13"/>
  </si>
  <si>
    <t>2021.06.07.11.39</t>
    <phoneticPr fontId="13"/>
  </si>
  <si>
    <t>2021.06.07.11.54</t>
    <phoneticPr fontId="13"/>
  </si>
  <si>
    <t>逆指値</t>
    <rPh sb="0" eb="1">
      <t>ギャク</t>
    </rPh>
    <phoneticPr fontId="13"/>
  </si>
  <si>
    <t>負け</t>
    <rPh sb="0" eb="1">
      <t>マ</t>
    </rPh>
    <phoneticPr fontId="13"/>
  </si>
  <si>
    <t>NZDJPY</t>
    <phoneticPr fontId="13"/>
  </si>
  <si>
    <t>buy</t>
    <phoneticPr fontId="13"/>
  </si>
  <si>
    <t>FIB⑮</t>
    <phoneticPr fontId="13"/>
  </si>
  <si>
    <t>2021.06.07.11.58</t>
    <phoneticPr fontId="13"/>
  </si>
  <si>
    <t>30M</t>
    <phoneticPr fontId="13"/>
  </si>
  <si>
    <t>2021.06.07.14.51</t>
    <phoneticPr fontId="13"/>
  </si>
  <si>
    <t>勝ち</t>
    <rPh sb="0" eb="1">
      <t>カ</t>
    </rPh>
    <phoneticPr fontId="13"/>
  </si>
  <si>
    <t>NZD/JPY</t>
    <phoneticPr fontId="13"/>
  </si>
  <si>
    <t>AUDNZD</t>
    <phoneticPr fontId="13"/>
  </si>
  <si>
    <t>FIB⑯</t>
    <phoneticPr fontId="13"/>
  </si>
  <si>
    <t>2021.06.07.09.44</t>
    <phoneticPr fontId="13"/>
  </si>
  <si>
    <t>2021.06.07.15.51</t>
    <phoneticPr fontId="13"/>
  </si>
  <si>
    <t>逆指値</t>
    <rPh sb="0" eb="3">
      <t>ギャクサシネ</t>
    </rPh>
    <phoneticPr fontId="13"/>
  </si>
  <si>
    <t>NOKJPY</t>
    <phoneticPr fontId="13"/>
  </si>
  <si>
    <t>PB⑰</t>
    <phoneticPr fontId="13"/>
  </si>
  <si>
    <t>2021.06.07.19.39</t>
    <phoneticPr fontId="13"/>
  </si>
  <si>
    <t>2021.06.07.19.58</t>
    <phoneticPr fontId="13"/>
  </si>
  <si>
    <t>手動損切</t>
    <rPh sb="0" eb="2">
      <t>シュドウ</t>
    </rPh>
    <rPh sb="2" eb="4">
      <t>ソンギリ</t>
    </rPh>
    <phoneticPr fontId="13"/>
  </si>
  <si>
    <t>NOK/JPY</t>
    <phoneticPr fontId="13"/>
  </si>
  <si>
    <t>デモトレードを始めてまだ３日目なのにすでに負けが１万３千円を超えた。</t>
    <rPh sb="7" eb="8">
      <t>ハジ</t>
    </rPh>
    <rPh sb="13" eb="15">
      <t>ニチメ</t>
    </rPh>
    <rPh sb="21" eb="22">
      <t>マ</t>
    </rPh>
    <rPh sb="25" eb="26">
      <t>マン</t>
    </rPh>
    <rPh sb="27" eb="29">
      <t>ゼンエン</t>
    </rPh>
    <rPh sb="30" eb="31">
      <t>コ</t>
    </rPh>
    <phoneticPr fontId="13"/>
  </si>
  <si>
    <t>勝率は41％と、また中途半端。</t>
    <rPh sb="0" eb="2">
      <t>ショウリツ</t>
    </rPh>
    <rPh sb="10" eb="14">
      <t>チュウトハンパ</t>
    </rPh>
    <phoneticPr fontId="13"/>
  </si>
  <si>
    <t>原因はオーダーを入れるのが遅いから。</t>
    <rPh sb="0" eb="2">
      <t>ゲンイン</t>
    </rPh>
    <rPh sb="8" eb="9">
      <t>イ</t>
    </rPh>
    <rPh sb="13" eb="14">
      <t>オソ</t>
    </rPh>
    <phoneticPr fontId="13"/>
  </si>
  <si>
    <t>それとトレンドを捉え切れていないから。</t>
    <rPh sb="8" eb="9">
      <t>トラ</t>
    </rPh>
    <rPh sb="10" eb="11">
      <t>キ</t>
    </rPh>
    <phoneticPr fontId="13"/>
  </si>
  <si>
    <t>ではないだろうか。</t>
    <phoneticPr fontId="13"/>
  </si>
  <si>
    <t>完全に損大利小となったいる。</t>
    <rPh sb="0" eb="2">
      <t>カンゼン</t>
    </rPh>
    <rPh sb="3" eb="4">
      <t>ソン</t>
    </rPh>
    <rPh sb="4" eb="5">
      <t>ダイ</t>
    </rPh>
    <rPh sb="5" eb="6">
      <t>リ</t>
    </rPh>
    <rPh sb="6" eb="7">
      <t>ショウ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</si>
</sst>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393795</xdr:colOff>
      <xdr:row>28</xdr:row>
      <xdr:rowOff>162497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6FC7FC-0BAA-495E-9853-3BBB49A4B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47395" cy="4856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16</xdr:col>
      <xdr:colOff>393795</xdr:colOff>
      <xdr:row>58</xdr:row>
      <xdr:rowOff>132001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DC83F5E-6E4D-41DB-BD0D-D304C4A64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29200"/>
          <a:ext cx="10147395" cy="48259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16</xdr:col>
      <xdr:colOff>363300</xdr:colOff>
      <xdr:row>88</xdr:row>
      <xdr:rowOff>154873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0B7162C-4751-451F-BB8F-BE2597B13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058400"/>
          <a:ext cx="10116900" cy="4848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16</xdr:col>
      <xdr:colOff>312064</xdr:colOff>
      <xdr:row>119</xdr:row>
      <xdr:rowOff>18762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B2C0C4D-D590-4D9C-9C2B-3ADB77EF2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087600"/>
          <a:ext cx="10065664" cy="48803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16</xdr:col>
      <xdr:colOff>363300</xdr:colOff>
      <xdr:row>149</xdr:row>
      <xdr:rowOff>10105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E3851AD-AEEF-48EE-9816-279834D69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116800"/>
          <a:ext cx="10116900" cy="48716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16</xdr:col>
      <xdr:colOff>416667</xdr:colOff>
      <xdr:row>179</xdr:row>
      <xdr:rowOff>25352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CD22914-4960-4F19-AA93-1208308D6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5146000"/>
          <a:ext cx="10170267" cy="4886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16</xdr:col>
      <xdr:colOff>378548</xdr:colOff>
      <xdr:row>209</xdr:row>
      <xdr:rowOff>32976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A401E0D-1F02-4946-809B-CB04F867D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175200"/>
          <a:ext cx="10132148" cy="48945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16</xdr:col>
      <xdr:colOff>340428</xdr:colOff>
      <xdr:row>238</xdr:row>
      <xdr:rowOff>139625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5D34121-0B42-4B88-BAC6-F861872CF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5204400"/>
          <a:ext cx="10094028" cy="48335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16</xdr:col>
      <xdr:colOff>386172</xdr:colOff>
      <xdr:row>269</xdr:row>
      <xdr:rowOff>55848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5E9F125-444B-43FF-8A39-450521EE1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0233600"/>
          <a:ext cx="10139772" cy="4917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16</xdr:col>
      <xdr:colOff>500530</xdr:colOff>
      <xdr:row>299</xdr:row>
      <xdr:rowOff>17729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B7DD5AD-9395-4BE6-8302-0681718AC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5262800"/>
          <a:ext cx="10254130" cy="48792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16</xdr:col>
      <xdr:colOff>401419</xdr:colOff>
      <xdr:row>328</xdr:row>
      <xdr:rowOff>154873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0D7BF6C-BE30-4BBB-9D70-BBCC2C56F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0292000"/>
          <a:ext cx="10155019" cy="4848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16</xdr:col>
      <xdr:colOff>393795</xdr:colOff>
      <xdr:row>358</xdr:row>
      <xdr:rowOff>132001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EB7C4FD-5522-4B8A-9ED8-5B7E9ECA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55321200"/>
          <a:ext cx="10147395" cy="48259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16</xdr:col>
      <xdr:colOff>409043</xdr:colOff>
      <xdr:row>389</xdr:row>
      <xdr:rowOff>25352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0196DB3-6060-4FE9-8C54-198F79771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60350400"/>
          <a:ext cx="10162643" cy="4886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16</xdr:col>
      <xdr:colOff>378548</xdr:colOff>
      <xdr:row>418</xdr:row>
      <xdr:rowOff>147249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F059CC1-FCAA-48B7-A84B-56F7A176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65379600"/>
          <a:ext cx="10132148" cy="4841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zoomScaleSheetLayoutView="100" workbookViewId="0">
      <selection activeCell="G5" sqref="G5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119"/>
      <c r="B1" s="132" t="s">
        <v>0</v>
      </c>
      <c r="C1" s="133"/>
      <c r="D1" s="134"/>
      <c r="E1" s="118"/>
      <c r="F1" s="135" t="s">
        <v>0</v>
      </c>
      <c r="G1" s="136"/>
      <c r="H1" s="120"/>
    </row>
    <row r="2" spans="1:12" ht="25.5" customHeight="1">
      <c r="A2" s="121" t="s">
        <v>1</v>
      </c>
      <c r="B2" s="137">
        <v>989301</v>
      </c>
      <c r="C2" s="137"/>
      <c r="D2" s="137"/>
      <c r="E2" s="64" t="s">
        <v>2</v>
      </c>
      <c r="F2" s="138">
        <v>44350</v>
      </c>
      <c r="G2" s="139"/>
      <c r="H2" s="46"/>
      <c r="I2" s="46"/>
    </row>
    <row r="3" spans="1:12" ht="27" customHeight="1">
      <c r="A3" s="47" t="s">
        <v>3</v>
      </c>
      <c r="B3" s="140">
        <f>SUM(B2+D15)</f>
        <v>976107</v>
      </c>
      <c r="C3" s="140"/>
      <c r="D3" s="141"/>
      <c r="E3" s="48" t="s">
        <v>4</v>
      </c>
      <c r="F3" s="49">
        <v>0.02</v>
      </c>
      <c r="G3" s="50">
        <f>B3*F3</f>
        <v>19522.14</v>
      </c>
      <c r="H3" s="52" t="s">
        <v>5</v>
      </c>
      <c r="I3" s="53">
        <f>(B3-B2)</f>
        <v>-13194</v>
      </c>
      <c r="K3" s="122"/>
    </row>
    <row r="4" spans="1:12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43.2">
      <c r="A7" s="114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" customHeight="1">
      <c r="A8" s="55">
        <v>44348</v>
      </c>
      <c r="B8" s="72">
        <v>4645</v>
      </c>
      <c r="C8" s="73">
        <v>17839</v>
      </c>
      <c r="D8" s="83">
        <f t="shared" ref="D8:D14" si="0">SUM(B8-C8)</f>
        <v>-13194</v>
      </c>
      <c r="E8" s="74">
        <v>7</v>
      </c>
      <c r="F8" s="74">
        <v>10</v>
      </c>
      <c r="G8" s="67">
        <f t="shared" ref="G8:G14" si="1">SUM(E8+F8)</f>
        <v>17</v>
      </c>
      <c r="H8" s="68">
        <f t="shared" ref="H8:H14" si="2">E8/G8</f>
        <v>0.41176470588235292</v>
      </c>
      <c r="I8" s="69">
        <f t="shared" ref="I8:I14" si="3">B8/E8</f>
        <v>663.57142857142856</v>
      </c>
      <c r="J8" s="69">
        <f t="shared" ref="J8:J14" si="4">C8/F8</f>
        <v>1783.9</v>
      </c>
      <c r="K8" s="70">
        <f t="shared" ref="K8:K14" si="5">I8/J8</f>
        <v>0.37197792957644965</v>
      </c>
      <c r="L8" s="71">
        <f t="shared" ref="L8:L14" si="6">B8/C8</f>
        <v>0.26038455070351479</v>
      </c>
    </row>
    <row r="9" spans="1:12" ht="24.9" customHeight="1">
      <c r="A9" s="56">
        <v>44378</v>
      </c>
      <c r="B9" s="72"/>
      <c r="C9" s="73"/>
      <c r="D9" s="83">
        <f t="shared" si="0"/>
        <v>0</v>
      </c>
      <c r="E9" s="74"/>
      <c r="F9" s="74"/>
      <c r="G9" s="67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9" customHeight="1">
      <c r="A10" s="55">
        <v>44409</v>
      </c>
      <c r="B10" s="72"/>
      <c r="C10" s="66"/>
      <c r="D10" s="83">
        <f t="shared" si="0"/>
        <v>0</v>
      </c>
      <c r="E10" s="74"/>
      <c r="F10" s="74"/>
      <c r="G10" s="67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9" customHeight="1">
      <c r="A11" s="56">
        <v>44440</v>
      </c>
      <c r="B11" s="72"/>
      <c r="C11" s="73"/>
      <c r="D11" s="83">
        <f t="shared" si="0"/>
        <v>0</v>
      </c>
      <c r="E11" s="74"/>
      <c r="F11" s="74"/>
      <c r="G11" s="67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9" customHeight="1">
      <c r="A12" s="55">
        <v>44470</v>
      </c>
      <c r="B12" s="72"/>
      <c r="C12" s="66"/>
      <c r="D12" s="83">
        <f t="shared" si="0"/>
        <v>0</v>
      </c>
      <c r="E12" s="74"/>
      <c r="F12" s="74"/>
      <c r="G12" s="67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9" customHeight="1">
      <c r="A13" s="56">
        <v>44501</v>
      </c>
      <c r="B13" s="72"/>
      <c r="C13" s="66"/>
      <c r="D13" s="83">
        <f t="shared" si="0"/>
        <v>0</v>
      </c>
      <c r="E13" s="74"/>
      <c r="F13" s="74"/>
      <c r="G13" s="67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9" customHeight="1">
      <c r="A14" s="57">
        <v>44531</v>
      </c>
      <c r="B14" s="75"/>
      <c r="C14" s="76"/>
      <c r="D14" s="84">
        <f t="shared" si="0"/>
        <v>0</v>
      </c>
      <c r="E14" s="77"/>
      <c r="F14" s="77"/>
      <c r="G14" s="78">
        <f t="shared" si="1"/>
        <v>0</v>
      </c>
      <c r="H14" s="79" t="e">
        <f t="shared" si="2"/>
        <v>#DIV/0!</v>
      </c>
      <c r="I14" s="80" t="e">
        <f t="shared" si="3"/>
        <v>#DIV/0!</v>
      </c>
      <c r="J14" s="80" t="e">
        <f t="shared" si="4"/>
        <v>#DIV/0!</v>
      </c>
      <c r="K14" s="81" t="e">
        <f t="shared" si="5"/>
        <v>#DIV/0!</v>
      </c>
      <c r="L14" s="82" t="e">
        <f t="shared" si="6"/>
        <v>#DIV/0!</v>
      </c>
    </row>
    <row r="15" spans="1:12" ht="24.9" customHeight="1">
      <c r="A15" s="85" t="s">
        <v>74</v>
      </c>
      <c r="B15" s="86">
        <f t="shared" ref="B15:G15" si="7">SUM(B8:B14)</f>
        <v>4645</v>
      </c>
      <c r="C15" s="87">
        <f t="shared" si="7"/>
        <v>17839</v>
      </c>
      <c r="D15" s="88">
        <f t="shared" si="7"/>
        <v>-13194</v>
      </c>
      <c r="E15" s="89">
        <f t="shared" si="7"/>
        <v>7</v>
      </c>
      <c r="F15" s="90">
        <f t="shared" si="7"/>
        <v>10</v>
      </c>
      <c r="G15" s="89">
        <f t="shared" si="7"/>
        <v>17</v>
      </c>
      <c r="H15" s="91" t="e">
        <f>AVERAGE(H8:H14)</f>
        <v>#DIV/0!</v>
      </c>
      <c r="I15" s="87" t="e">
        <f>AVERAGE(I8:I14)</f>
        <v>#DIV/0!</v>
      </c>
      <c r="J15" s="87" t="e">
        <f>AVERAGE(J8:J14)</f>
        <v>#DIV/0!</v>
      </c>
      <c r="K15" s="92" t="e">
        <f>AVERAGE(K8:K14)</f>
        <v>#DIV/0!</v>
      </c>
      <c r="L15" s="93" t="e">
        <f>AVERAGE(L8:L14)</f>
        <v>#DIV/0!</v>
      </c>
    </row>
    <row r="16" spans="1:12" ht="13.2">
      <c r="A16" s="54"/>
      <c r="J16" s="94"/>
      <c r="K16" s="95" t="s">
        <v>19</v>
      </c>
      <c r="L16" s="95" t="s">
        <v>20</v>
      </c>
    </row>
    <row r="17" spans="1:1" ht="13.2">
      <c r="A17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tabSelected="1" zoomScaleSheetLayoutView="100" workbookViewId="0">
      <selection activeCell="H15" sqref="H15"/>
    </sheetView>
  </sheetViews>
  <sheetFormatPr defaultColWidth="8.88671875" defaultRowHeight="13.2"/>
  <sheetData>
    <row r="1" spans="1:9">
      <c r="A1" s="126" t="s">
        <v>71</v>
      </c>
      <c r="B1" s="127"/>
      <c r="C1" s="127"/>
      <c r="D1" s="127"/>
      <c r="E1" s="127"/>
      <c r="F1" s="127"/>
      <c r="G1" s="127"/>
      <c r="H1" s="127"/>
      <c r="I1" s="130"/>
    </row>
    <row r="2" spans="1:9">
      <c r="A2" s="128" t="s">
        <v>72</v>
      </c>
      <c r="B2" s="129"/>
      <c r="C2" s="129"/>
      <c r="D2" s="129"/>
      <c r="E2" s="129"/>
      <c r="F2" s="129"/>
      <c r="G2" s="129"/>
      <c r="H2" s="129"/>
      <c r="I2" s="130"/>
    </row>
    <row r="3" spans="1:9">
      <c r="A3" s="125"/>
      <c r="D3" s="125"/>
    </row>
    <row r="7" spans="1:9">
      <c r="A7" t="s">
        <v>73</v>
      </c>
    </row>
    <row r="9" spans="1:9">
      <c r="A9" t="s">
        <v>182</v>
      </c>
    </row>
    <row r="10" spans="1:9">
      <c r="A10" t="s">
        <v>183</v>
      </c>
      <c r="D10" t="s">
        <v>187</v>
      </c>
    </row>
    <row r="11" spans="1:9">
      <c r="A11" t="s">
        <v>184</v>
      </c>
    </row>
    <row r="12" spans="1:9">
      <c r="A12" t="s">
        <v>185</v>
      </c>
    </row>
    <row r="13" spans="1:9">
      <c r="A13" t="s">
        <v>186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4"/>
  <sheetViews>
    <sheetView zoomScaleSheetLayoutView="100" workbookViewId="0">
      <pane ySplit="1" topLeftCell="A2" activePane="bottomLeft" state="frozen"/>
      <selection pane="bottomLeft" activeCell="D56" sqref="D56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6" ht="13.2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6" ht="13.5" customHeight="1">
      <c r="A2" t="s">
        <v>36</v>
      </c>
      <c r="B2" t="s">
        <v>80</v>
      </c>
      <c r="C2">
        <v>1000</v>
      </c>
      <c r="D2" t="s">
        <v>122</v>
      </c>
      <c r="E2" t="s">
        <v>82</v>
      </c>
      <c r="F2" t="s">
        <v>78</v>
      </c>
      <c r="G2">
        <v>109.685</v>
      </c>
      <c r="H2" t="s">
        <v>82</v>
      </c>
      <c r="I2" t="s">
        <v>79</v>
      </c>
      <c r="J2">
        <v>109.65600000000001</v>
      </c>
      <c r="K2" t="s">
        <v>153</v>
      </c>
      <c r="L2" t="s">
        <v>81</v>
      </c>
      <c r="O2">
        <v>-34</v>
      </c>
    </row>
    <row r="3" spans="1:16" ht="13.2">
      <c r="A3" t="s">
        <v>83</v>
      </c>
      <c r="B3" t="s">
        <v>80</v>
      </c>
      <c r="C3">
        <v>10000</v>
      </c>
      <c r="D3" t="s">
        <v>123</v>
      </c>
      <c r="E3" t="s">
        <v>82</v>
      </c>
      <c r="F3" t="s">
        <v>85</v>
      </c>
      <c r="G3">
        <v>1.0717699999999999</v>
      </c>
      <c r="H3" t="s">
        <v>82</v>
      </c>
      <c r="I3" t="s">
        <v>86</v>
      </c>
      <c r="J3">
        <v>1.07131</v>
      </c>
      <c r="K3" t="s">
        <v>154</v>
      </c>
      <c r="L3" t="s">
        <v>81</v>
      </c>
      <c r="M3" s="10"/>
      <c r="N3" s="10"/>
      <c r="O3">
        <v>-415</v>
      </c>
    </row>
    <row r="4" spans="1:16" ht="13.2">
      <c r="A4" t="s">
        <v>87</v>
      </c>
      <c r="B4" t="s">
        <v>80</v>
      </c>
      <c r="C4">
        <v>10000</v>
      </c>
      <c r="D4" t="s">
        <v>124</v>
      </c>
      <c r="E4" t="s">
        <v>84</v>
      </c>
      <c r="F4" t="s">
        <v>95</v>
      </c>
      <c r="G4">
        <v>109.69799999999999</v>
      </c>
      <c r="H4" t="s">
        <v>84</v>
      </c>
      <c r="I4" t="s">
        <v>88</v>
      </c>
      <c r="J4">
        <v>109.717</v>
      </c>
      <c r="K4" t="s">
        <v>154</v>
      </c>
      <c r="L4" t="s">
        <v>89</v>
      </c>
      <c r="M4" s="10"/>
      <c r="N4" s="10"/>
      <c r="O4">
        <v>140</v>
      </c>
    </row>
    <row r="5" spans="1:16" ht="13.2">
      <c r="A5" t="s">
        <v>87</v>
      </c>
      <c r="B5" t="s">
        <v>80</v>
      </c>
      <c r="C5">
        <v>10000</v>
      </c>
      <c r="D5" t="s">
        <v>125</v>
      </c>
      <c r="E5" t="s">
        <v>84</v>
      </c>
      <c r="F5" t="s">
        <v>90</v>
      </c>
      <c r="G5">
        <v>109.71</v>
      </c>
      <c r="H5" t="s">
        <v>84</v>
      </c>
      <c r="I5" t="s">
        <v>91</v>
      </c>
      <c r="J5">
        <v>109.754</v>
      </c>
      <c r="K5" t="s">
        <v>154</v>
      </c>
      <c r="L5" t="s">
        <v>89</v>
      </c>
      <c r="M5" s="10"/>
      <c r="N5" s="10"/>
      <c r="O5">
        <v>390</v>
      </c>
    </row>
    <row r="6" spans="1:16" ht="13.2">
      <c r="A6" t="s">
        <v>87</v>
      </c>
      <c r="B6" t="s">
        <v>93</v>
      </c>
      <c r="C6">
        <v>10000</v>
      </c>
      <c r="D6" t="s">
        <v>126</v>
      </c>
      <c r="E6" t="s">
        <v>84</v>
      </c>
      <c r="F6" t="s">
        <v>94</v>
      </c>
      <c r="G6">
        <v>109.762</v>
      </c>
      <c r="H6" t="s">
        <v>84</v>
      </c>
      <c r="I6" t="s">
        <v>96</v>
      </c>
      <c r="J6">
        <v>109.797</v>
      </c>
      <c r="K6" t="s">
        <v>161</v>
      </c>
      <c r="L6" t="s">
        <v>81</v>
      </c>
      <c r="N6" s="10"/>
      <c r="O6">
        <v>-400</v>
      </c>
    </row>
    <row r="7" spans="1:16" ht="13.2">
      <c r="A7" t="s">
        <v>97</v>
      </c>
      <c r="B7" t="s">
        <v>80</v>
      </c>
      <c r="C7">
        <v>10000</v>
      </c>
      <c r="D7" t="s">
        <v>127</v>
      </c>
      <c r="E7" t="s">
        <v>98</v>
      </c>
      <c r="F7" t="s">
        <v>100</v>
      </c>
      <c r="G7">
        <v>133.82</v>
      </c>
      <c r="H7" t="s">
        <v>98</v>
      </c>
      <c r="I7" t="s">
        <v>99</v>
      </c>
      <c r="J7">
        <v>133.77000000000001</v>
      </c>
      <c r="K7" t="s">
        <v>161</v>
      </c>
      <c r="L7" t="s">
        <v>101</v>
      </c>
      <c r="N7" s="10"/>
      <c r="O7">
        <v>-550</v>
      </c>
    </row>
    <row r="8" spans="1:16" ht="13.2">
      <c r="A8" t="s">
        <v>103</v>
      </c>
      <c r="B8" t="s">
        <v>80</v>
      </c>
      <c r="C8">
        <v>10000</v>
      </c>
      <c r="D8" t="s">
        <v>128</v>
      </c>
      <c r="E8" t="s">
        <v>104</v>
      </c>
      <c r="F8" t="s">
        <v>105</v>
      </c>
      <c r="G8">
        <v>110.172</v>
      </c>
      <c r="H8" t="s">
        <v>104</v>
      </c>
      <c r="I8" t="s">
        <v>106</v>
      </c>
      <c r="J8">
        <v>110.212</v>
      </c>
      <c r="K8" t="s">
        <v>154</v>
      </c>
      <c r="L8" t="s">
        <v>107</v>
      </c>
      <c r="M8" s="10"/>
      <c r="N8" s="10"/>
      <c r="O8">
        <v>350</v>
      </c>
    </row>
    <row r="9" spans="1:16" ht="13.2">
      <c r="A9" t="s">
        <v>108</v>
      </c>
      <c r="B9" t="s">
        <v>93</v>
      </c>
      <c r="C9">
        <v>10000</v>
      </c>
      <c r="D9" t="s">
        <v>129</v>
      </c>
      <c r="E9" t="s">
        <v>104</v>
      </c>
      <c r="F9" t="s">
        <v>109</v>
      </c>
      <c r="G9">
        <v>155.39099999999999</v>
      </c>
      <c r="H9" t="s">
        <v>104</v>
      </c>
      <c r="I9" t="s">
        <v>110</v>
      </c>
      <c r="J9">
        <v>155.45500000000001</v>
      </c>
      <c r="K9" t="s">
        <v>161</v>
      </c>
      <c r="L9" t="s">
        <v>81</v>
      </c>
      <c r="M9" s="10"/>
      <c r="N9" s="10"/>
      <c r="O9">
        <v>-690</v>
      </c>
      <c r="P9">
        <v>-1209</v>
      </c>
    </row>
    <row r="10" spans="1:16" ht="13.2">
      <c r="M10" s="10"/>
      <c r="N10" s="10"/>
    </row>
    <row r="11" spans="1:16" ht="13.2">
      <c r="M11" s="10"/>
      <c r="N11" s="10"/>
    </row>
    <row r="12" spans="1:16" ht="13.2">
      <c r="A12" t="s">
        <v>112</v>
      </c>
      <c r="B12" t="s">
        <v>113</v>
      </c>
      <c r="C12">
        <v>10000</v>
      </c>
      <c r="D12" t="s">
        <v>130</v>
      </c>
      <c r="E12" t="s">
        <v>114</v>
      </c>
      <c r="F12" t="s">
        <v>115</v>
      </c>
      <c r="G12">
        <v>1.21183</v>
      </c>
      <c r="H12" t="s">
        <v>114</v>
      </c>
      <c r="I12" t="s">
        <v>116</v>
      </c>
      <c r="J12">
        <v>1.2114199999999999</v>
      </c>
      <c r="K12" t="s">
        <v>152</v>
      </c>
      <c r="L12" t="s">
        <v>117</v>
      </c>
      <c r="M12" s="10"/>
      <c r="N12" s="10"/>
      <c r="O12">
        <v>402</v>
      </c>
    </row>
    <row r="13" spans="1:16" ht="13.2">
      <c r="A13" t="s">
        <v>119</v>
      </c>
      <c r="B13" t="s">
        <v>113</v>
      </c>
      <c r="C13">
        <v>10000</v>
      </c>
      <c r="D13" t="s">
        <v>131</v>
      </c>
      <c r="E13" t="s">
        <v>114</v>
      </c>
      <c r="F13" t="s">
        <v>120</v>
      </c>
      <c r="G13">
        <v>133.53100000000001</v>
      </c>
      <c r="H13" t="s">
        <v>114</v>
      </c>
      <c r="I13" t="s">
        <v>121</v>
      </c>
      <c r="J13">
        <v>133.50299999999999</v>
      </c>
      <c r="K13" t="s">
        <v>154</v>
      </c>
      <c r="L13" t="s">
        <v>117</v>
      </c>
      <c r="M13" s="10"/>
      <c r="N13" s="10"/>
      <c r="O13">
        <v>230</v>
      </c>
    </row>
    <row r="14" spans="1:16" ht="13.2">
      <c r="A14" t="s">
        <v>132</v>
      </c>
      <c r="B14" t="s">
        <v>133</v>
      </c>
      <c r="C14">
        <v>10000</v>
      </c>
      <c r="D14" t="s">
        <v>134</v>
      </c>
      <c r="E14" t="s">
        <v>84</v>
      </c>
      <c r="F14" t="s">
        <v>135</v>
      </c>
      <c r="G14">
        <v>1.0722</v>
      </c>
      <c r="H14" t="s">
        <v>84</v>
      </c>
      <c r="I14" t="s">
        <v>136</v>
      </c>
      <c r="J14">
        <v>1.0714300000000001</v>
      </c>
      <c r="K14" t="s">
        <v>161</v>
      </c>
      <c r="L14" t="s">
        <v>137</v>
      </c>
      <c r="M14" s="10"/>
      <c r="N14" s="10"/>
      <c r="O14">
        <v>-655</v>
      </c>
      <c r="P14">
        <v>-23</v>
      </c>
    </row>
    <row r="15" spans="1:16" ht="13.2">
      <c r="M15" s="10"/>
      <c r="N15" s="10"/>
    </row>
    <row r="16" spans="1:16" ht="13.2">
      <c r="M16" s="10"/>
      <c r="N16" s="10"/>
    </row>
    <row r="17" spans="1:16" ht="13.2">
      <c r="A17" t="s">
        <v>138</v>
      </c>
      <c r="B17" t="s">
        <v>139</v>
      </c>
      <c r="C17">
        <v>10000</v>
      </c>
      <c r="D17" t="s">
        <v>140</v>
      </c>
      <c r="E17" t="s">
        <v>141</v>
      </c>
      <c r="F17" t="s">
        <v>142</v>
      </c>
      <c r="G17">
        <v>109.59099999999999</v>
      </c>
      <c r="H17" t="s">
        <v>141</v>
      </c>
      <c r="I17" t="s">
        <v>143</v>
      </c>
      <c r="J17">
        <v>109.46899999999999</v>
      </c>
      <c r="K17" t="s">
        <v>161</v>
      </c>
      <c r="L17" t="s">
        <v>144</v>
      </c>
      <c r="M17" s="10"/>
      <c r="N17" s="10"/>
      <c r="O17">
        <v>-1270</v>
      </c>
    </row>
    <row r="18" spans="1:16" ht="13.2">
      <c r="A18" t="s">
        <v>145</v>
      </c>
      <c r="B18" t="s">
        <v>146</v>
      </c>
      <c r="C18">
        <v>30000</v>
      </c>
      <c r="D18" t="s">
        <v>147</v>
      </c>
      <c r="E18" t="s">
        <v>141</v>
      </c>
      <c r="F18" t="s">
        <v>148</v>
      </c>
      <c r="G18">
        <v>1.41431</v>
      </c>
      <c r="H18" t="s">
        <v>141</v>
      </c>
      <c r="I18" t="s">
        <v>149</v>
      </c>
      <c r="J18">
        <v>1.41374</v>
      </c>
      <c r="K18" t="s">
        <v>155</v>
      </c>
      <c r="L18" t="s">
        <v>150</v>
      </c>
      <c r="M18" s="10"/>
      <c r="N18" s="10"/>
      <c r="O18">
        <v>1723</v>
      </c>
    </row>
    <row r="19" spans="1:16" ht="13.2">
      <c r="A19" t="s">
        <v>156</v>
      </c>
      <c r="B19" t="s">
        <v>157</v>
      </c>
      <c r="C19">
        <v>30000</v>
      </c>
      <c r="D19" t="s">
        <v>158</v>
      </c>
      <c r="E19" t="s">
        <v>141</v>
      </c>
      <c r="F19" t="s">
        <v>159</v>
      </c>
      <c r="G19">
        <v>1.41194</v>
      </c>
      <c r="H19" t="s">
        <v>141</v>
      </c>
      <c r="I19" t="s">
        <v>160</v>
      </c>
      <c r="J19">
        <v>1.4139299999999999</v>
      </c>
      <c r="K19" t="s">
        <v>161</v>
      </c>
      <c r="L19" t="s">
        <v>162</v>
      </c>
      <c r="M19" s="10"/>
      <c r="N19" s="10"/>
      <c r="O19">
        <v>-6681</v>
      </c>
    </row>
    <row r="20" spans="1:16" ht="13.2">
      <c r="A20" t="s">
        <v>163</v>
      </c>
      <c r="B20" t="s">
        <v>164</v>
      </c>
      <c r="C20">
        <v>30000</v>
      </c>
      <c r="D20" t="s">
        <v>165</v>
      </c>
      <c r="E20" t="s">
        <v>141</v>
      </c>
      <c r="F20" t="s">
        <v>166</v>
      </c>
      <c r="G20">
        <v>78.935000000000002</v>
      </c>
      <c r="H20" t="s">
        <v>167</v>
      </c>
      <c r="I20" t="s">
        <v>168</v>
      </c>
      <c r="J20">
        <v>78.986999999999995</v>
      </c>
      <c r="K20" t="s">
        <v>154</v>
      </c>
      <c r="L20" t="s">
        <v>169</v>
      </c>
      <c r="M20" s="10"/>
      <c r="N20" s="10"/>
      <c r="O20">
        <v>1410</v>
      </c>
    </row>
    <row r="21" spans="1:16" ht="13.2">
      <c r="A21" t="s">
        <v>171</v>
      </c>
      <c r="B21" t="s">
        <v>164</v>
      </c>
      <c r="C21">
        <v>30000</v>
      </c>
      <c r="D21" t="s">
        <v>172</v>
      </c>
      <c r="E21" t="s">
        <v>141</v>
      </c>
      <c r="F21" t="s">
        <v>173</v>
      </c>
      <c r="G21">
        <v>1.07439</v>
      </c>
      <c r="H21" t="s">
        <v>141</v>
      </c>
      <c r="I21" t="s">
        <v>174</v>
      </c>
      <c r="J21">
        <v>1.0728200000000001</v>
      </c>
      <c r="K21" t="s">
        <v>175</v>
      </c>
      <c r="L21" t="s">
        <v>162</v>
      </c>
      <c r="M21" s="10"/>
      <c r="N21" s="10"/>
      <c r="O21">
        <v>-3874</v>
      </c>
    </row>
    <row r="22" spans="1:16" ht="13.2">
      <c r="A22" t="s">
        <v>176</v>
      </c>
      <c r="B22" t="s">
        <v>164</v>
      </c>
      <c r="C22">
        <v>30000</v>
      </c>
      <c r="D22" t="s">
        <v>177</v>
      </c>
      <c r="E22" t="s">
        <v>141</v>
      </c>
      <c r="F22" t="s">
        <v>178</v>
      </c>
      <c r="G22">
        <v>13.285</v>
      </c>
      <c r="H22" t="s">
        <v>167</v>
      </c>
      <c r="I22" t="s">
        <v>179</v>
      </c>
      <c r="J22">
        <v>13.180999999999999</v>
      </c>
      <c r="K22" t="s">
        <v>180</v>
      </c>
      <c r="L22" t="s">
        <v>162</v>
      </c>
      <c r="M22" s="10"/>
      <c r="N22" s="10"/>
      <c r="O22">
        <v>-3270</v>
      </c>
      <c r="P22">
        <v>-11962</v>
      </c>
    </row>
    <row r="23" spans="1:16" ht="13.2">
      <c r="M23" s="10"/>
      <c r="N23" s="10"/>
    </row>
    <row r="24" spans="1:16" ht="13.2">
      <c r="M24" s="10"/>
      <c r="N24" s="10"/>
    </row>
    <row r="25" spans="1:16" ht="13.2">
      <c r="M25" s="10"/>
      <c r="N25" s="10"/>
    </row>
    <row r="26" spans="1:16" ht="13.2">
      <c r="M26" s="10"/>
      <c r="N26" s="10"/>
    </row>
    <row r="27" spans="1:16" ht="13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42"/>
    </row>
    <row r="28" spans="1:16" ht="13.2">
      <c r="L28" s="44" t="s">
        <v>45</v>
      </c>
      <c r="M28" s="10"/>
      <c r="N28" s="10"/>
      <c r="O28">
        <v>-13194</v>
      </c>
    </row>
    <row r="29" spans="1:16" ht="13.2">
      <c r="M29" s="10"/>
      <c r="N29" s="10"/>
    </row>
    <row r="30" spans="1:16" ht="13.2">
      <c r="M30" s="10"/>
      <c r="N30" s="10"/>
    </row>
    <row r="32" spans="1:16" ht="13.2">
      <c r="L32" s="11"/>
      <c r="M32" s="12"/>
      <c r="N32" s="12"/>
    </row>
    <row r="35" spans="3:9" ht="13.2">
      <c r="C35" s="142" t="s">
        <v>46</v>
      </c>
      <c r="D35" s="143"/>
      <c r="F35" s="144" t="s">
        <v>47</v>
      </c>
      <c r="G35" s="145"/>
      <c r="H35" s="28" t="s">
        <v>48</v>
      </c>
      <c r="I35" s="31" t="s">
        <v>49</v>
      </c>
    </row>
    <row r="36" spans="3:9" ht="13.2">
      <c r="C36" s="5" t="s">
        <v>50</v>
      </c>
      <c r="D36" s="6"/>
      <c r="F36" s="5" t="s">
        <v>92</v>
      </c>
      <c r="G36" s="15">
        <v>6</v>
      </c>
      <c r="H36" s="21">
        <v>5</v>
      </c>
      <c r="I36" s="24">
        <v>1</v>
      </c>
    </row>
    <row r="37" spans="3:9" ht="13.2">
      <c r="C37" s="2" t="s">
        <v>51</v>
      </c>
      <c r="D37" s="1">
        <v>11</v>
      </c>
      <c r="F37" s="2" t="s">
        <v>83</v>
      </c>
      <c r="G37" s="17">
        <v>3</v>
      </c>
      <c r="H37" s="22">
        <v>3</v>
      </c>
      <c r="I37" s="18">
        <v>0</v>
      </c>
    </row>
    <row r="38" spans="3:9" ht="13.2">
      <c r="C38" s="2" t="s">
        <v>52</v>
      </c>
      <c r="D38" s="1">
        <v>6</v>
      </c>
      <c r="F38" s="2" t="s">
        <v>102</v>
      </c>
      <c r="G38" s="17">
        <v>2</v>
      </c>
      <c r="H38" s="22">
        <v>1</v>
      </c>
      <c r="I38" s="18">
        <v>1</v>
      </c>
    </row>
    <row r="39" spans="3:9" ht="13.2">
      <c r="C39" s="2" t="s">
        <v>53</v>
      </c>
      <c r="D39" s="1">
        <v>17</v>
      </c>
      <c r="F39" s="2" t="s">
        <v>111</v>
      </c>
      <c r="G39" s="17">
        <v>1</v>
      </c>
      <c r="H39" s="22">
        <v>0</v>
      </c>
      <c r="I39" s="18">
        <v>1</v>
      </c>
    </row>
    <row r="40" spans="3:9" ht="13.2">
      <c r="C40" s="2" t="s">
        <v>54</v>
      </c>
      <c r="D40" s="1">
        <v>7</v>
      </c>
      <c r="F40" s="2" t="s">
        <v>118</v>
      </c>
      <c r="G40" s="17">
        <v>1</v>
      </c>
      <c r="H40" s="22">
        <v>0</v>
      </c>
      <c r="I40" s="18">
        <v>1</v>
      </c>
    </row>
    <row r="41" spans="3:9" ht="13.2">
      <c r="C41" s="2" t="s">
        <v>55</v>
      </c>
      <c r="D41" s="4">
        <v>10</v>
      </c>
      <c r="F41" s="2" t="s">
        <v>151</v>
      </c>
      <c r="G41" s="17">
        <v>2</v>
      </c>
      <c r="H41" s="22">
        <v>0</v>
      </c>
      <c r="I41" s="18">
        <v>2</v>
      </c>
    </row>
    <row r="42" spans="3:9" ht="13.2">
      <c r="C42" s="2" t="s">
        <v>56</v>
      </c>
      <c r="D42" s="1">
        <v>0</v>
      </c>
      <c r="F42" s="2" t="s">
        <v>170</v>
      </c>
      <c r="G42" s="17">
        <v>1</v>
      </c>
      <c r="H42" s="22">
        <v>1</v>
      </c>
      <c r="I42" s="18">
        <v>0</v>
      </c>
    </row>
    <row r="43" spans="3:9" ht="13.2">
      <c r="C43" s="8" t="s">
        <v>57</v>
      </c>
      <c r="D43" s="9">
        <v>0</v>
      </c>
      <c r="F43" s="2" t="s">
        <v>181</v>
      </c>
      <c r="G43" s="17">
        <v>1</v>
      </c>
      <c r="H43" s="22">
        <v>1</v>
      </c>
      <c r="I43" s="18">
        <v>0</v>
      </c>
    </row>
    <row r="44" spans="3:9" ht="13.2">
      <c r="C44" s="2" t="s">
        <v>58</v>
      </c>
      <c r="D44" s="1">
        <v>4645</v>
      </c>
      <c r="F44" s="2"/>
      <c r="G44" s="17"/>
      <c r="H44" s="22"/>
      <c r="I44" s="18"/>
    </row>
    <row r="45" spans="3:9" ht="13.2">
      <c r="C45" s="2" t="s">
        <v>59</v>
      </c>
      <c r="D45" s="4">
        <v>17839</v>
      </c>
      <c r="F45" s="2"/>
      <c r="G45" s="17"/>
      <c r="H45" s="22"/>
      <c r="I45" s="18"/>
    </row>
    <row r="46" spans="3:9" ht="13.2">
      <c r="C46" s="2" t="s">
        <v>60</v>
      </c>
      <c r="D46" s="1">
        <v>-13194</v>
      </c>
      <c r="F46" s="5"/>
      <c r="G46" s="15"/>
      <c r="H46" s="21"/>
      <c r="I46" s="16"/>
    </row>
    <row r="47" spans="3:9" ht="13.2">
      <c r="C47" s="2" t="s">
        <v>15</v>
      </c>
      <c r="D47" s="13">
        <v>664</v>
      </c>
      <c r="F47" s="2"/>
      <c r="G47" s="17"/>
      <c r="H47" s="22"/>
      <c r="I47" s="18"/>
    </row>
    <row r="48" spans="3:9" ht="13.2">
      <c r="C48" s="2" t="s">
        <v>16</v>
      </c>
      <c r="D48" s="13">
        <v>1784</v>
      </c>
      <c r="F48" s="2"/>
      <c r="G48" s="17"/>
      <c r="H48" s="22"/>
      <c r="I48" s="18"/>
    </row>
    <row r="49" spans="3:10" ht="13.2">
      <c r="C49" s="2" t="s">
        <v>61</v>
      </c>
      <c r="D49" s="1">
        <v>2</v>
      </c>
      <c r="F49" s="2"/>
      <c r="G49" s="17"/>
      <c r="H49" s="22"/>
      <c r="I49" s="18"/>
    </row>
    <row r="50" spans="3:10" ht="13.2">
      <c r="C50" s="2" t="s">
        <v>62</v>
      </c>
      <c r="D50" s="1">
        <v>2</v>
      </c>
      <c r="F50" s="2"/>
      <c r="G50" s="17"/>
      <c r="H50" s="22"/>
      <c r="I50" s="18"/>
    </row>
    <row r="51" spans="3:10" ht="13.2">
      <c r="C51" s="2" t="s">
        <v>63</v>
      </c>
      <c r="D51" s="14"/>
      <c r="F51" s="2"/>
      <c r="G51" s="17"/>
      <c r="H51" s="22"/>
      <c r="I51" s="18"/>
    </row>
    <row r="52" spans="3:10" ht="13.2">
      <c r="C52" s="3" t="s">
        <v>14</v>
      </c>
      <c r="D52" s="7">
        <v>0.41199999999999998</v>
      </c>
      <c r="F52" s="2"/>
      <c r="G52" s="17"/>
      <c r="H52" s="22"/>
      <c r="I52" s="18"/>
    </row>
    <row r="53" spans="3:10" ht="13.2">
      <c r="F53" s="2"/>
      <c r="G53" s="17"/>
      <c r="H53" s="22"/>
      <c r="I53" s="18"/>
    </row>
    <row r="54" spans="3:10" ht="13.2">
      <c r="F54" s="3"/>
      <c r="G54" s="19"/>
      <c r="H54" s="23"/>
      <c r="I54" s="20"/>
    </row>
    <row r="55" spans="3:10" ht="13.2">
      <c r="F55" s="38" t="s">
        <v>45</v>
      </c>
      <c r="G55" s="45">
        <f>SUM(G36:G54)</f>
        <v>17</v>
      </c>
      <c r="H55" s="45">
        <f>SUM(H36:H54)</f>
        <v>11</v>
      </c>
      <c r="I55" s="45">
        <f>SUM(I36:I54)</f>
        <v>6</v>
      </c>
    </row>
    <row r="58" spans="3:10" ht="13.2">
      <c r="F58" s="144" t="s">
        <v>64</v>
      </c>
      <c r="G58" s="145"/>
      <c r="H58" s="28" t="s">
        <v>48</v>
      </c>
      <c r="I58" s="29" t="s">
        <v>49</v>
      </c>
      <c r="J58" s="30" t="s">
        <v>65</v>
      </c>
    </row>
    <row r="59" spans="3:10" ht="13.2">
      <c r="F59" s="5" t="s">
        <v>66</v>
      </c>
      <c r="G59" s="15">
        <v>0</v>
      </c>
      <c r="H59" s="21">
        <v>0</v>
      </c>
      <c r="I59" s="25">
        <v>0</v>
      </c>
      <c r="J59" s="26">
        <v>0</v>
      </c>
    </row>
    <row r="60" spans="3:10" ht="13.2">
      <c r="F60" s="2" t="s">
        <v>67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68</v>
      </c>
      <c r="G61" s="17">
        <v>0</v>
      </c>
      <c r="H61" s="17">
        <v>0</v>
      </c>
      <c r="I61" s="22">
        <v>0</v>
      </c>
      <c r="J61" s="27">
        <v>0</v>
      </c>
    </row>
    <row r="62" spans="3:10" ht="13.2">
      <c r="F62" s="2" t="s">
        <v>69</v>
      </c>
      <c r="G62" s="17">
        <v>0</v>
      </c>
      <c r="H62" s="17">
        <v>0</v>
      </c>
      <c r="I62" s="22">
        <v>0</v>
      </c>
      <c r="J62" s="27">
        <v>0</v>
      </c>
    </row>
    <row r="63" spans="3:10" ht="13.2">
      <c r="F63" s="33" t="s">
        <v>70</v>
      </c>
      <c r="G63" s="34">
        <v>0</v>
      </c>
      <c r="H63" s="34">
        <v>0</v>
      </c>
      <c r="I63" s="35">
        <v>0</v>
      </c>
      <c r="J63" s="36">
        <v>0</v>
      </c>
    </row>
    <row r="64" spans="3:10" ht="13.2">
      <c r="F64" s="32" t="s">
        <v>45</v>
      </c>
      <c r="G64" s="32"/>
      <c r="H64" s="32"/>
      <c r="I64" s="37"/>
      <c r="J64" s="123">
        <f>SUM(J59:J63)</f>
        <v>0</v>
      </c>
    </row>
  </sheetData>
  <mergeCells count="3">
    <mergeCell ref="C35:D35"/>
    <mergeCell ref="F35:G35"/>
    <mergeCell ref="F58:G58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382" zoomScaleSheetLayoutView="100" workbookViewId="0">
      <selection activeCell="A391" sqref="A391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1166-46C6-4E6D-8F6E-630D252FFF95}">
  <dimension ref="A1:O63"/>
  <sheetViews>
    <sheetView zoomScaleSheetLayoutView="100" workbookViewId="0">
      <pane activePane="bottomRight" state="frozen"/>
      <selection activeCell="F15" sqref="F15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75</v>
      </c>
      <c r="D2" t="s">
        <v>39</v>
      </c>
      <c r="E2" t="s">
        <v>76</v>
      </c>
      <c r="F2" t="s">
        <v>77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42" t="s">
        <v>46</v>
      </c>
      <c r="D34" s="143"/>
      <c r="F34" s="144" t="s">
        <v>47</v>
      </c>
      <c r="G34" s="145"/>
      <c r="H34" s="131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44" t="s">
        <v>64</v>
      </c>
      <c r="G57" s="145"/>
      <c r="H57" s="131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2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DE13-718B-4A14-A06B-F3CFE0E8D0C9}">
  <dimension ref="A1"/>
  <sheetViews>
    <sheetView zoomScaleSheetLayoutView="100" workbookViewId="0">
      <selection activeCell="B3" sqref="B3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12A5-A810-40C4-85DE-AF5AAE50B1DE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42" t="s">
        <v>46</v>
      </c>
      <c r="D34" s="143"/>
      <c r="F34" s="144" t="s">
        <v>47</v>
      </c>
      <c r="G34" s="145"/>
      <c r="H34" s="131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44" t="s">
        <v>64</v>
      </c>
      <c r="G57" s="145"/>
      <c r="H57" s="131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2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ECEA6-D39A-4E3D-BC1B-0D7353377562}">
  <dimension ref="A1"/>
  <sheetViews>
    <sheetView zoomScaleSheetLayoutView="100" workbookViewId="0">
      <selection activeCell="B3" sqref="B3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2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2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2">
      <c r="C34" s="142" t="s">
        <v>46</v>
      </c>
      <c r="D34" s="143"/>
      <c r="F34" s="144" t="s">
        <v>47</v>
      </c>
      <c r="G34" s="145"/>
      <c r="H34" s="28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2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2">
      <c r="F53" s="3"/>
      <c r="G53" s="19"/>
      <c r="H53" s="23"/>
      <c r="I53" s="20"/>
    </row>
    <row r="54" spans="3:10" ht="13.2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2">
      <c r="F57" s="144" t="s">
        <v>64</v>
      </c>
      <c r="G57" s="145"/>
      <c r="H57" s="28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2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2">
      <c r="F63" s="32" t="s">
        <v>45</v>
      </c>
      <c r="G63" s="32"/>
      <c r="H63" s="32"/>
      <c r="I63" s="37"/>
      <c r="J63" s="12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F29B-0FD8-4BAF-BD1B-D78863AC93BC}">
  <dimension ref="A1"/>
  <sheetViews>
    <sheetView zoomScaleSheetLayoutView="100" workbookViewId="0">
      <selection activeCell="B3" sqref="B3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ルール＆合計</vt:lpstr>
      <vt:lpstr>2021年6月</vt:lpstr>
      <vt:lpstr>画像</vt:lpstr>
      <vt:lpstr>2021年7月</vt:lpstr>
      <vt:lpstr>画像 (2)</vt:lpstr>
      <vt:lpstr>2021年8月</vt:lpstr>
      <vt:lpstr>画像 (3)</vt:lpstr>
      <vt:lpstr>2021年9月</vt:lpstr>
      <vt:lpstr>画像 (4)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user</cp:lastModifiedBy>
  <cp:revision/>
  <cp:lastPrinted>1899-12-30T00:00:00Z</cp:lastPrinted>
  <dcterms:created xsi:type="dcterms:W3CDTF">2013-10-09T23:04:08Z</dcterms:created>
  <dcterms:modified xsi:type="dcterms:W3CDTF">2021-06-07T17:38:51Z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