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1D1C715D-C118-43BA-9304-D63F541555D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検証シート" sheetId="10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" i="10" l="1"/>
  <c r="F61" i="10"/>
  <c r="E61" i="10"/>
  <c r="D61" i="10"/>
  <c r="F60" i="10"/>
  <c r="E60" i="10"/>
  <c r="D60" i="10"/>
  <c r="F59" i="10"/>
  <c r="E59" i="10"/>
  <c r="D59" i="10"/>
  <c r="O58" i="10"/>
  <c r="N58" i="10"/>
  <c r="M58" i="10"/>
  <c r="I58" i="10"/>
  <c r="H58" i="10"/>
  <c r="G58" i="10"/>
  <c r="O57" i="10"/>
  <c r="N57" i="10"/>
  <c r="M57" i="10"/>
  <c r="I57" i="10"/>
  <c r="L58" i="10" s="1"/>
  <c r="H57" i="10"/>
  <c r="K58" i="10" s="1"/>
  <c r="G57" i="10"/>
  <c r="J58" i="10" s="1"/>
  <c r="O56" i="10"/>
  <c r="N56" i="10"/>
  <c r="M56" i="10"/>
  <c r="I56" i="10"/>
  <c r="L57" i="10" s="1"/>
  <c r="H56" i="10"/>
  <c r="K57" i="10" s="1"/>
  <c r="G56" i="10"/>
  <c r="J57" i="10" s="1"/>
  <c r="O55" i="10"/>
  <c r="N55" i="10"/>
  <c r="M55" i="10"/>
  <c r="I55" i="10"/>
  <c r="L56" i="10" s="1"/>
  <c r="H55" i="10"/>
  <c r="K56" i="10" s="1"/>
  <c r="G55" i="10"/>
  <c r="J56" i="10" s="1"/>
  <c r="O54" i="10"/>
  <c r="N54" i="10"/>
  <c r="M54" i="10"/>
  <c r="I54" i="10"/>
  <c r="L55" i="10" s="1"/>
  <c r="H54" i="10"/>
  <c r="K55" i="10" s="1"/>
  <c r="G54" i="10"/>
  <c r="J55" i="10" s="1"/>
  <c r="O53" i="10"/>
  <c r="N53" i="10"/>
  <c r="M53" i="10"/>
  <c r="I53" i="10"/>
  <c r="L54" i="10" s="1"/>
  <c r="H53" i="10"/>
  <c r="K54" i="10" s="1"/>
  <c r="G53" i="10"/>
  <c r="J54" i="10" s="1"/>
  <c r="O52" i="10"/>
  <c r="N52" i="10"/>
  <c r="M52" i="10"/>
  <c r="I52" i="10"/>
  <c r="L53" i="10" s="1"/>
  <c r="H52" i="10"/>
  <c r="K53" i="10" s="1"/>
  <c r="G52" i="10"/>
  <c r="J53" i="10" s="1"/>
  <c r="O51" i="10"/>
  <c r="N51" i="10"/>
  <c r="M51" i="10"/>
  <c r="I51" i="10"/>
  <c r="L52" i="10" s="1"/>
  <c r="H51" i="10"/>
  <c r="K52" i="10" s="1"/>
  <c r="G51" i="10"/>
  <c r="J52" i="10" s="1"/>
  <c r="O50" i="10"/>
  <c r="N50" i="10"/>
  <c r="M50" i="10"/>
  <c r="I50" i="10"/>
  <c r="L51" i="10" s="1"/>
  <c r="H50" i="10"/>
  <c r="K51" i="10" s="1"/>
  <c r="G50" i="10"/>
  <c r="J51" i="10" s="1"/>
  <c r="O49" i="10"/>
  <c r="N49" i="10"/>
  <c r="M49" i="10"/>
  <c r="I49" i="10"/>
  <c r="L50" i="10" s="1"/>
  <c r="H49" i="10"/>
  <c r="K50" i="10" s="1"/>
  <c r="G49" i="10"/>
  <c r="J50" i="10" s="1"/>
  <c r="O48" i="10"/>
  <c r="N48" i="10"/>
  <c r="M48" i="10"/>
  <c r="I48" i="10"/>
  <c r="L49" i="10" s="1"/>
  <c r="H48" i="10"/>
  <c r="K49" i="10" s="1"/>
  <c r="G48" i="10"/>
  <c r="J49" i="10" s="1"/>
  <c r="O47" i="10"/>
  <c r="N47" i="10"/>
  <c r="M47" i="10"/>
  <c r="I47" i="10"/>
  <c r="L48" i="10" s="1"/>
  <c r="H47" i="10"/>
  <c r="K48" i="10" s="1"/>
  <c r="G47" i="10"/>
  <c r="J48" i="10" s="1"/>
  <c r="O46" i="10"/>
  <c r="N46" i="10"/>
  <c r="M46" i="10"/>
  <c r="I46" i="10"/>
  <c r="L47" i="10" s="1"/>
  <c r="H46" i="10"/>
  <c r="K47" i="10" s="1"/>
  <c r="G46" i="10"/>
  <c r="J47" i="10" s="1"/>
  <c r="O45" i="10"/>
  <c r="N45" i="10"/>
  <c r="M45" i="10"/>
  <c r="I45" i="10"/>
  <c r="L46" i="10" s="1"/>
  <c r="H45" i="10"/>
  <c r="K46" i="10" s="1"/>
  <c r="G45" i="10"/>
  <c r="J46" i="10" s="1"/>
  <c r="O44" i="10"/>
  <c r="N44" i="10"/>
  <c r="M44" i="10"/>
  <c r="I44" i="10"/>
  <c r="L45" i="10" s="1"/>
  <c r="H44" i="10"/>
  <c r="K45" i="10" s="1"/>
  <c r="G44" i="10"/>
  <c r="J45" i="10" s="1"/>
  <c r="O43" i="10"/>
  <c r="N43" i="10"/>
  <c r="M43" i="10"/>
  <c r="I43" i="10"/>
  <c r="L44" i="10" s="1"/>
  <c r="H43" i="10"/>
  <c r="K44" i="10" s="1"/>
  <c r="G43" i="10"/>
  <c r="J44" i="10" s="1"/>
  <c r="O42" i="10"/>
  <c r="N42" i="10"/>
  <c r="M42" i="10"/>
  <c r="I42" i="10"/>
  <c r="L43" i="10" s="1"/>
  <c r="H42" i="10"/>
  <c r="K43" i="10" s="1"/>
  <c r="G42" i="10"/>
  <c r="J43" i="10" s="1"/>
  <c r="O41" i="10"/>
  <c r="N41" i="10"/>
  <c r="M41" i="10"/>
  <c r="I41" i="10"/>
  <c r="L42" i="10" s="1"/>
  <c r="H41" i="10"/>
  <c r="K42" i="10" s="1"/>
  <c r="G41" i="10"/>
  <c r="J42" i="10" s="1"/>
  <c r="O40" i="10"/>
  <c r="N40" i="10"/>
  <c r="M40" i="10"/>
  <c r="I40" i="10"/>
  <c r="L41" i="10" s="1"/>
  <c r="H40" i="10"/>
  <c r="K41" i="10" s="1"/>
  <c r="G40" i="10"/>
  <c r="J41" i="10" s="1"/>
  <c r="O39" i="10"/>
  <c r="N39" i="10"/>
  <c r="M39" i="10"/>
  <c r="I39" i="10"/>
  <c r="L40" i="10" s="1"/>
  <c r="H39" i="10"/>
  <c r="K40" i="10" s="1"/>
  <c r="G39" i="10"/>
  <c r="J40" i="10" s="1"/>
  <c r="O38" i="10"/>
  <c r="N38" i="10"/>
  <c r="M38" i="10"/>
  <c r="I38" i="10"/>
  <c r="L39" i="10" s="1"/>
  <c r="H38" i="10"/>
  <c r="K39" i="10" s="1"/>
  <c r="G38" i="10"/>
  <c r="J39" i="10" s="1"/>
  <c r="O37" i="10"/>
  <c r="N37" i="10"/>
  <c r="M37" i="10"/>
  <c r="I37" i="10"/>
  <c r="L38" i="10" s="1"/>
  <c r="H37" i="10"/>
  <c r="K38" i="10" s="1"/>
  <c r="G37" i="10"/>
  <c r="J38" i="10" s="1"/>
  <c r="O36" i="10"/>
  <c r="N36" i="10"/>
  <c r="M36" i="10"/>
  <c r="I36" i="10"/>
  <c r="L37" i="10" s="1"/>
  <c r="H36" i="10"/>
  <c r="K37" i="10" s="1"/>
  <c r="G36" i="10"/>
  <c r="J37" i="10" s="1"/>
  <c r="O35" i="10"/>
  <c r="N35" i="10"/>
  <c r="M35" i="10"/>
  <c r="I35" i="10"/>
  <c r="L36" i="10" s="1"/>
  <c r="H35" i="10"/>
  <c r="K36" i="10" s="1"/>
  <c r="G35" i="10"/>
  <c r="J36" i="10" s="1"/>
  <c r="O34" i="10"/>
  <c r="N34" i="10"/>
  <c r="M34" i="10"/>
  <c r="I34" i="10"/>
  <c r="L35" i="10" s="1"/>
  <c r="H34" i="10"/>
  <c r="K35" i="10" s="1"/>
  <c r="G34" i="10"/>
  <c r="J35" i="10" s="1"/>
  <c r="O33" i="10"/>
  <c r="N33" i="10"/>
  <c r="M33" i="10"/>
  <c r="I33" i="10"/>
  <c r="L34" i="10" s="1"/>
  <c r="H33" i="10"/>
  <c r="K34" i="10" s="1"/>
  <c r="G33" i="10"/>
  <c r="J34" i="10" s="1"/>
  <c r="O32" i="10"/>
  <c r="N32" i="10"/>
  <c r="M32" i="10"/>
  <c r="I32" i="10"/>
  <c r="L33" i="10" s="1"/>
  <c r="H32" i="10"/>
  <c r="K33" i="10" s="1"/>
  <c r="G32" i="10"/>
  <c r="J33" i="10" s="1"/>
  <c r="O31" i="10"/>
  <c r="N31" i="10"/>
  <c r="M31" i="10"/>
  <c r="I31" i="10"/>
  <c r="L32" i="10" s="1"/>
  <c r="H31" i="10"/>
  <c r="K32" i="10" s="1"/>
  <c r="G31" i="10"/>
  <c r="J32" i="10" s="1"/>
  <c r="O30" i="10"/>
  <c r="N30" i="10"/>
  <c r="M30" i="10"/>
  <c r="I30" i="10"/>
  <c r="L31" i="10" s="1"/>
  <c r="H30" i="10"/>
  <c r="K31" i="10" s="1"/>
  <c r="G30" i="10"/>
  <c r="J31" i="10" s="1"/>
  <c r="O29" i="10"/>
  <c r="N29" i="10"/>
  <c r="M29" i="10"/>
  <c r="I29" i="10"/>
  <c r="L30" i="10" s="1"/>
  <c r="H29" i="10"/>
  <c r="K30" i="10" s="1"/>
  <c r="G29" i="10"/>
  <c r="J30" i="10" s="1"/>
  <c r="O28" i="10"/>
  <c r="N28" i="10"/>
  <c r="M28" i="10"/>
  <c r="I28" i="10"/>
  <c r="L29" i="10" s="1"/>
  <c r="H28" i="10"/>
  <c r="K29" i="10" s="1"/>
  <c r="G28" i="10"/>
  <c r="J29" i="10" s="1"/>
  <c r="O27" i="10"/>
  <c r="N27" i="10"/>
  <c r="M27" i="10"/>
  <c r="I27" i="10"/>
  <c r="L28" i="10" s="1"/>
  <c r="H27" i="10"/>
  <c r="K28" i="10" s="1"/>
  <c r="G27" i="10"/>
  <c r="J28" i="10" s="1"/>
  <c r="O26" i="10"/>
  <c r="N26" i="10"/>
  <c r="M26" i="10"/>
  <c r="I26" i="10"/>
  <c r="L27" i="10" s="1"/>
  <c r="H26" i="10"/>
  <c r="K27" i="10" s="1"/>
  <c r="G26" i="10"/>
  <c r="J27" i="10" s="1"/>
  <c r="O25" i="10"/>
  <c r="N25" i="10"/>
  <c r="M25" i="10"/>
  <c r="I25" i="10"/>
  <c r="L26" i="10" s="1"/>
  <c r="H25" i="10"/>
  <c r="K26" i="10" s="1"/>
  <c r="G25" i="10"/>
  <c r="J26" i="10" s="1"/>
  <c r="O24" i="10"/>
  <c r="N24" i="10"/>
  <c r="M24" i="10"/>
  <c r="I24" i="10"/>
  <c r="L25" i="10" s="1"/>
  <c r="H24" i="10"/>
  <c r="K25" i="10" s="1"/>
  <c r="G24" i="10"/>
  <c r="J25" i="10" s="1"/>
  <c r="O23" i="10"/>
  <c r="N23" i="10"/>
  <c r="M23" i="10"/>
  <c r="I23" i="10"/>
  <c r="L24" i="10" s="1"/>
  <c r="H23" i="10"/>
  <c r="K24" i="10" s="1"/>
  <c r="G23" i="10"/>
  <c r="J24" i="10" s="1"/>
  <c r="O22" i="10"/>
  <c r="N22" i="10"/>
  <c r="M22" i="10"/>
  <c r="I22" i="10"/>
  <c r="L23" i="10" s="1"/>
  <c r="H22" i="10"/>
  <c r="K23" i="10" s="1"/>
  <c r="G22" i="10"/>
  <c r="J23" i="10" s="1"/>
  <c r="O21" i="10"/>
  <c r="N21" i="10"/>
  <c r="M21" i="10"/>
  <c r="I21" i="10"/>
  <c r="L22" i="10" s="1"/>
  <c r="H21" i="10"/>
  <c r="K22" i="10" s="1"/>
  <c r="G21" i="10"/>
  <c r="J22" i="10" s="1"/>
  <c r="O20" i="10"/>
  <c r="N20" i="10"/>
  <c r="M20" i="10"/>
  <c r="I20" i="10"/>
  <c r="L21" i="10" s="1"/>
  <c r="H20" i="10"/>
  <c r="K21" i="10" s="1"/>
  <c r="G20" i="10"/>
  <c r="J21" i="10" s="1"/>
  <c r="N19" i="10"/>
  <c r="M19" i="10"/>
  <c r="G19" i="10" s="1"/>
  <c r="J20" i="10" s="1"/>
  <c r="H19" i="10"/>
  <c r="K20" i="10" s="1"/>
  <c r="N18" i="10"/>
  <c r="H18" i="10" s="1"/>
  <c r="K19" i="10" s="1"/>
  <c r="M18" i="10"/>
  <c r="G18" i="10"/>
  <c r="J19" i="10" s="1"/>
  <c r="N17" i="10"/>
  <c r="M17" i="10"/>
  <c r="H17" i="10"/>
  <c r="K18" i="10" s="1"/>
  <c r="G17" i="10"/>
  <c r="J18" i="10" s="1"/>
  <c r="I8" i="10"/>
  <c r="H8" i="10"/>
  <c r="K9" i="10" s="1"/>
  <c r="N9" i="10" s="1"/>
  <c r="G8" i="10"/>
  <c r="J9" i="10" s="1"/>
  <c r="M9" i="10" s="1"/>
  <c r="D62" i="10" l="1"/>
  <c r="F62" i="10"/>
  <c r="E62" i="10"/>
  <c r="G9" i="10"/>
  <c r="J10" i="10" s="1"/>
  <c r="M10" i="10" s="1"/>
  <c r="G10" i="10" s="1"/>
  <c r="H9" i="10"/>
  <c r="K10" i="10" s="1"/>
  <c r="N10" i="10" s="1"/>
  <c r="H10" i="10" s="1"/>
  <c r="L9" i="10"/>
  <c r="O9" i="10" s="1"/>
  <c r="J11" i="10" l="1"/>
  <c r="M11" i="10" s="1"/>
  <c r="G11" i="10" s="1"/>
  <c r="K11" i="10"/>
  <c r="N11" i="10" s="1"/>
  <c r="H11" i="10" s="1"/>
  <c r="I9" i="10"/>
  <c r="L10" i="10" s="1"/>
  <c r="O10" i="10" s="1"/>
  <c r="I10" i="10" s="1"/>
  <c r="J12" i="10" l="1"/>
  <c r="M12" i="10" s="1"/>
  <c r="G12" i="10"/>
  <c r="L11" i="10"/>
  <c r="O11" i="10" s="1"/>
  <c r="I11" i="10"/>
  <c r="K12" i="10"/>
  <c r="N12" i="10" s="1"/>
  <c r="H12" i="10"/>
  <c r="K13" i="10" s="1"/>
  <c r="N13" i="10" s="1"/>
  <c r="H13" i="10" s="1"/>
  <c r="K14" i="10" l="1"/>
  <c r="N14" i="10" s="1"/>
  <c r="H14" i="10"/>
  <c r="L12" i="10"/>
  <c r="O12" i="10" s="1"/>
  <c r="I12" i="10"/>
  <c r="L13" i="10" s="1"/>
  <c r="O13" i="10" s="1"/>
  <c r="I13" i="10" s="1"/>
  <c r="J13" i="10"/>
  <c r="M13" i="10" s="1"/>
  <c r="G13" i="10"/>
  <c r="J14" i="10" l="1"/>
  <c r="M14" i="10" s="1"/>
  <c r="G14" i="10"/>
  <c r="L14" i="10"/>
  <c r="O14" i="10" s="1"/>
  <c r="I14" i="10"/>
  <c r="K15" i="10"/>
  <c r="N15" i="10" s="1"/>
  <c r="H15" i="10"/>
  <c r="K16" i="10" s="1"/>
  <c r="N16" i="10" s="1"/>
  <c r="H16" i="10" s="1"/>
  <c r="K17" i="10" s="1"/>
  <c r="L15" i="10" l="1"/>
  <c r="O15" i="10" s="1"/>
  <c r="I15" i="10"/>
  <c r="J15" i="10"/>
  <c r="M15" i="10" s="1"/>
  <c r="G15" i="10"/>
  <c r="J16" i="10" s="1"/>
  <c r="M16" i="10" s="1"/>
  <c r="G16" i="10" s="1"/>
  <c r="J17" i="10" s="1"/>
  <c r="N59" i="10"/>
  <c r="H59" i="10" s="1"/>
  <c r="H61" i="10" s="1"/>
  <c r="K61" i="10" s="1"/>
  <c r="M59" i="10"/>
  <c r="G59" i="10" s="1"/>
  <c r="G61" i="10" s="1"/>
  <c r="J61" i="10" s="1"/>
  <c r="L16" i="10" l="1"/>
  <c r="O16" i="10" s="1"/>
  <c r="I16" i="10"/>
  <c r="L17" i="10" s="1"/>
  <c r="O17" i="10" s="1"/>
  <c r="I17" i="10" s="1"/>
  <c r="L18" i="10" l="1"/>
  <c r="O18" i="10" s="1"/>
  <c r="I18" i="10" l="1"/>
  <c r="L19" i="10" s="1"/>
  <c r="O19" i="10" s="1"/>
  <c r="O59" i="10" l="1"/>
  <c r="I59" i="10" s="1"/>
  <c r="I61" i="10" s="1"/>
  <c r="L61" i="10" s="1"/>
  <c r="I19" i="10"/>
  <c r="L20" i="10" s="1"/>
</calcChain>
</file>

<file path=xl/sharedStrings.xml><?xml version="1.0" encoding="utf-8"?>
<sst xmlns="http://schemas.openxmlformats.org/spreadsheetml/2006/main" count="75" uniqueCount="64">
  <si>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</si>
  <si>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</si>
  <si>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</si>
  <si>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</si>
  <si>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</si>
  <si>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</si>
  <si>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</si>
  <si>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</si>
  <si>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</si>
  <si>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</si>
  <si>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</si>
  <si>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</si>
  <si>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</si>
  <si>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</si>
  <si>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</si>
  <si>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</si>
  <si>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</si>
  <si>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</si>
  <si>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</si>
  <si>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</si>
  <si>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</si>
  <si>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</si>
  <si>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</si>
  <si>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</si>
  <si>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</si>
  <si>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</si>
  <si>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</si>
  <si>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</si>
  <si>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</si>
  <si>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</si>
  <si>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</si>
  <si>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</si>
  <si>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</si>
  <si>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</si>
  <si>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</si>
  <si>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</si>
  <si>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</si>
  <si>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</si>
  <si>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2020、7.14</t>
    <phoneticPr fontId="1"/>
  </si>
  <si>
    <t xml:space="preserve">2020,7.20 </t>
    <phoneticPr fontId="1"/>
  </si>
  <si>
    <t>ちょっと　ひげ　タッチしてない　かも　です。</t>
    <phoneticPr fontId="1"/>
  </si>
  <si>
    <t>３，</t>
    <phoneticPr fontId="1"/>
  </si>
  <si>
    <t>２，</t>
    <phoneticPr fontId="1"/>
  </si>
  <si>
    <t>2020.9.24</t>
    <phoneticPr fontId="1"/>
  </si>
  <si>
    <t>９，</t>
    <phoneticPr fontId="1"/>
  </si>
  <si>
    <t>１，</t>
    <phoneticPr fontId="1"/>
  </si>
  <si>
    <t>2020,8..31</t>
    <phoneticPr fontId="1"/>
  </si>
  <si>
    <t>2020、9.4</t>
    <phoneticPr fontId="1"/>
  </si>
  <si>
    <t>５，</t>
    <phoneticPr fontId="1"/>
  </si>
  <si>
    <t>2020.11．5</t>
    <phoneticPr fontId="1"/>
  </si>
  <si>
    <t>１０，</t>
    <phoneticPr fontId="1"/>
  </si>
  <si>
    <t>2021、5，27</t>
    <phoneticPr fontId="1"/>
  </si>
  <si>
    <t>2021、5、31</t>
    <phoneticPr fontId="1"/>
  </si>
  <si>
    <t>2021、6，28</t>
    <phoneticPr fontId="1"/>
  </si>
  <si>
    <t>４，</t>
    <phoneticPr fontId="1"/>
  </si>
  <si>
    <t>６，</t>
    <phoneticPr fontId="1"/>
  </si>
  <si>
    <t>７，</t>
    <phoneticPr fontId="1"/>
  </si>
  <si>
    <t>2020.12．1</t>
    <phoneticPr fontId="1"/>
  </si>
  <si>
    <t>８，</t>
    <phoneticPr fontId="1"/>
  </si>
  <si>
    <t>2021、１，１５</t>
    <phoneticPr fontId="1"/>
  </si>
  <si>
    <t>１１、</t>
    <phoneticPr fontId="1"/>
  </si>
  <si>
    <t>ちょっと　私の見方　正しいか　なんとも　言えませんが、4H　でも　１年間で　１１回ということで　PBだけで見ていくと　チャンスが少ないな　という　感じです。　トレンド発生したとき　しか　チャンスないですし、上下　に　大きく　動くものも　PB　無ければ　入れないので　もったいないな　と　思いながら　見ていました。EBなども　引き続き　検証したい　と　思います。</t>
    <rPh sb="5" eb="6">
      <t>ワタシ</t>
    </rPh>
    <rPh sb="7" eb="9">
      <t>ミカタ</t>
    </rPh>
    <rPh sb="10" eb="11">
      <t>タダ</t>
    </rPh>
    <rPh sb="20" eb="21">
      <t>イ</t>
    </rPh>
    <rPh sb="34" eb="36">
      <t>ネンカン</t>
    </rPh>
    <rPh sb="40" eb="41">
      <t>カイ</t>
    </rPh>
    <rPh sb="53" eb="54">
      <t>ミ</t>
    </rPh>
    <rPh sb="64" eb="65">
      <t>スク</t>
    </rPh>
    <rPh sb="73" eb="74">
      <t>カン</t>
    </rPh>
    <rPh sb="83" eb="85">
      <t>ハッセイ</t>
    </rPh>
    <rPh sb="103" eb="105">
      <t>ジョウゲ</t>
    </rPh>
    <rPh sb="108" eb="109">
      <t>オオ</t>
    </rPh>
    <rPh sb="112" eb="113">
      <t>ウゴ</t>
    </rPh>
    <rPh sb="121" eb="122">
      <t>ナ</t>
    </rPh>
    <rPh sb="126" eb="127">
      <t>ハイ</t>
    </rPh>
    <rPh sb="143" eb="144">
      <t>オモ</t>
    </rPh>
    <rPh sb="149" eb="150">
      <t>ミ</t>
    </rPh>
    <rPh sb="162" eb="163">
      <t>ヒ</t>
    </rPh>
    <rPh sb="164" eb="165">
      <t>ゾク</t>
    </rPh>
    <rPh sb="167" eb="169">
      <t>ケンショウ</t>
    </rPh>
    <rPh sb="175" eb="176">
      <t>オモ</t>
    </rPh>
    <phoneticPr fontId="1"/>
  </si>
  <si>
    <t>勝率が　９０％近いので　すごい　と　思いました。すぐ　ポジション　持ちたくなるのですが　確実なものだけで　トレード　する　と　いうことですね。</t>
    <rPh sb="0" eb="2">
      <t>ショウリツ</t>
    </rPh>
    <rPh sb="7" eb="8">
      <t>チカ</t>
    </rPh>
    <rPh sb="18" eb="19">
      <t>オモ</t>
    </rPh>
    <rPh sb="33" eb="34">
      <t>モ</t>
    </rPh>
    <rPh sb="44" eb="46">
      <t>カクジツ</t>
    </rPh>
    <phoneticPr fontId="1"/>
  </si>
  <si>
    <t>PB　以外の　手段を　増やして、観察通貨ペアも　増やすことが　必要でしょうか。</t>
    <rPh sb="3" eb="5">
      <t>イガイ</t>
    </rPh>
    <rPh sb="7" eb="9">
      <t>シュダン</t>
    </rPh>
    <rPh sb="11" eb="12">
      <t>フ</t>
    </rPh>
    <rPh sb="16" eb="18">
      <t>カンサツ</t>
    </rPh>
    <rPh sb="18" eb="20">
      <t>ツウカ</t>
    </rPh>
    <rPh sb="24" eb="25">
      <t>フ</t>
    </rPh>
    <rPh sb="31" eb="33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</si>
</sst>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NumberFormat="1" applyFont="1" applyFill="1" applyBorder="1">
      <alignment vertical="center"/>
    </xf>
    <xf numFmtId="0" fontId="12" fillId="0" borderId="9" xfId="0" applyNumberFormat="1" applyFont="1" applyFill="1" applyBorder="1">
      <alignment vertical="center"/>
    </xf>
    <xf numFmtId="38" fontId="13" fillId="5" borderId="13" xfId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0</xdr:row>
      <xdr:rowOff>0</xdr:rowOff>
    </xdr:from>
    <xdr:to>
      <xdr:col>9</xdr:col>
      <xdr:colOff>510540</xdr:colOff>
      <xdr:row>5</xdr:row>
      <xdr:rowOff>22860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1850234"/>
          <a:ext cx="527685" cy="915829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36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7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53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97</xdr:row>
      <xdr:rowOff>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97</xdr:row>
      <xdr:rowOff>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97</xdr:row>
      <xdr:rowOff>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81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78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123</xdr:row>
      <xdr:rowOff>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123</xdr:row>
      <xdr:rowOff>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150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201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193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241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256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234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282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282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325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330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333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335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14</xdr:col>
      <xdr:colOff>272552</xdr:colOff>
      <xdr:row>22</xdr:row>
      <xdr:rowOff>93177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4CEDAEC7-5268-4F13-AEC9-5D72CD214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286250"/>
          <a:ext cx="8749802" cy="402224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18</xdr:col>
      <xdr:colOff>197958</xdr:colOff>
      <xdr:row>48</xdr:row>
      <xdr:rowOff>21931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3DAD7A1C-29B4-4691-94D2-A51478C859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286250"/>
          <a:ext cx="11151708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18</xdr:col>
      <xdr:colOff>197958</xdr:colOff>
      <xdr:row>73</xdr:row>
      <xdr:rowOff>21931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3EA94A8D-18AC-4B1B-BF79-46B018A227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8751094"/>
          <a:ext cx="11151708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14</xdr:col>
      <xdr:colOff>272552</xdr:colOff>
      <xdr:row>96</xdr:row>
      <xdr:rowOff>93178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A030A1C7-0434-4478-BC85-C7FFF58DE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3215938"/>
          <a:ext cx="8749802" cy="402224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98</xdr:row>
      <xdr:rowOff>0</xdr:rowOff>
    </xdr:from>
    <xdr:to>
      <xdr:col>18</xdr:col>
      <xdr:colOff>197958</xdr:colOff>
      <xdr:row>122</xdr:row>
      <xdr:rowOff>21931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D576E3F2-77C5-4746-B993-70FA0D14A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1967031"/>
          <a:ext cx="11151708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124</xdr:row>
      <xdr:rowOff>119066</xdr:rowOff>
    </xdr:from>
    <xdr:to>
      <xdr:col>18</xdr:col>
      <xdr:colOff>197958</xdr:colOff>
      <xdr:row>148</xdr:row>
      <xdr:rowOff>140997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E538DAF5-057B-4BBF-8987-169D2ED138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6550941"/>
          <a:ext cx="11151708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150</xdr:row>
      <xdr:rowOff>0</xdr:rowOff>
    </xdr:from>
    <xdr:to>
      <xdr:col>18</xdr:col>
      <xdr:colOff>197958</xdr:colOff>
      <xdr:row>174</xdr:row>
      <xdr:rowOff>21931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FD5D4188-D4A7-485E-9401-B6E2399E5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6789063"/>
          <a:ext cx="11151708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175</xdr:row>
      <xdr:rowOff>0</xdr:rowOff>
    </xdr:from>
    <xdr:to>
      <xdr:col>18</xdr:col>
      <xdr:colOff>197958</xdr:colOff>
      <xdr:row>199</xdr:row>
      <xdr:rowOff>21931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71E3A3F2-D89E-44DB-A211-2CAAC95393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1253906"/>
          <a:ext cx="11151708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200</xdr:row>
      <xdr:rowOff>0</xdr:rowOff>
    </xdr:from>
    <xdr:to>
      <xdr:col>18</xdr:col>
      <xdr:colOff>197958</xdr:colOff>
      <xdr:row>224</xdr:row>
      <xdr:rowOff>21931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679D29E6-FE09-40AC-A7D1-54BC191DE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5718750"/>
          <a:ext cx="11151708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225</xdr:row>
      <xdr:rowOff>0</xdr:rowOff>
    </xdr:from>
    <xdr:to>
      <xdr:col>18</xdr:col>
      <xdr:colOff>197958</xdr:colOff>
      <xdr:row>249</xdr:row>
      <xdr:rowOff>21931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76AABC9B-1564-4D46-AEB1-0195E0A1E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40183594"/>
          <a:ext cx="11151708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250</xdr:row>
      <xdr:rowOff>0</xdr:rowOff>
    </xdr:from>
    <xdr:to>
      <xdr:col>18</xdr:col>
      <xdr:colOff>197958</xdr:colOff>
      <xdr:row>274</xdr:row>
      <xdr:rowOff>21931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84FF42A1-8AB4-40B5-96E3-9388F1D3F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44648438"/>
          <a:ext cx="11151708" cy="43081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58F7B-57DA-4D27-96B1-69D828B9EE7B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J1" sqref="J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24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 t="s">
        <v>14</v>
      </c>
    </row>
    <row r="5" spans="1:18" ht="19.5" thickBot="1" x14ac:dyDescent="0.45">
      <c r="A5" s="1" t="s">
        <v>13</v>
      </c>
      <c r="C5" s="29" t="s">
        <v>36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27</v>
      </c>
      <c r="E6" s="25"/>
      <c r="F6" s="26"/>
      <c r="G6" s="85" t="s">
        <v>3</v>
      </c>
      <c r="H6" s="86"/>
      <c r="I6" s="87"/>
      <c r="J6" s="85" t="s">
        <v>25</v>
      </c>
      <c r="K6" s="86"/>
      <c r="L6" s="87"/>
      <c r="M6" s="85" t="s">
        <v>26</v>
      </c>
      <c r="N6" s="86"/>
      <c r="O6" s="87"/>
    </row>
    <row r="7" spans="1:18" ht="19.5" thickBot="1" x14ac:dyDescent="0.45">
      <c r="A7" s="27"/>
      <c r="B7" s="27" t="s">
        <v>2</v>
      </c>
      <c r="C7" s="64" t="s">
        <v>31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25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44026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:I24" si="0">IF(E9="","",H8+N9)</f>
        <v>104500</v>
      </c>
      <c r="I9" s="22">
        <f t="shared" si="0"/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44041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I25" si="1">IF(D10="","",G9+M10)</f>
        <v>107765.16099999999</v>
      </c>
      <c r="H10" s="22">
        <f t="shared" si="0"/>
        <v>109202.5</v>
      </c>
      <c r="I10" s="22">
        <f t="shared" si="0"/>
        <v>112360</v>
      </c>
      <c r="J10" s="44">
        <f t="shared" ref="J10:L25" si="2">IF(G9="","",G9*0.03)</f>
        <v>3114.2999999999997</v>
      </c>
      <c r="K10" s="45">
        <f t="shared" si="2"/>
        <v>3135</v>
      </c>
      <c r="L10" s="46">
        <f t="shared" si="2"/>
        <v>3180</v>
      </c>
      <c r="M10" s="44">
        <f t="shared" ref="M10:O25" si="3">IF(D10="","",J10*D10)</f>
        <v>3955.1609999999996</v>
      </c>
      <c r="N10" s="45">
        <f t="shared" si="3"/>
        <v>4702.5</v>
      </c>
      <c r="O10" s="46">
        <f t="shared" si="3"/>
        <v>6360</v>
      </c>
      <c r="P10" s="40"/>
      <c r="Q10" s="40"/>
      <c r="R10" s="40"/>
    </row>
    <row r="11" spans="1:18" x14ac:dyDescent="0.4">
      <c r="A11" s="9">
        <v>3</v>
      </c>
      <c r="B11" s="5">
        <v>44074</v>
      </c>
      <c r="C11" s="47">
        <v>1</v>
      </c>
      <c r="D11" s="57">
        <v>1.27</v>
      </c>
      <c r="E11" s="58">
        <v>1.5</v>
      </c>
      <c r="F11" s="79">
        <v>2</v>
      </c>
      <c r="G11" s="22">
        <f t="shared" si="1"/>
        <v>111871.01363409999</v>
      </c>
      <c r="H11" s="22">
        <f t="shared" si="0"/>
        <v>114116.6125</v>
      </c>
      <c r="I11" s="22">
        <f t="shared" si="0"/>
        <v>119101.6</v>
      </c>
      <c r="J11" s="44">
        <f t="shared" si="2"/>
        <v>3232.9548299999997</v>
      </c>
      <c r="K11" s="45">
        <f t="shared" si="2"/>
        <v>3276.0749999999998</v>
      </c>
      <c r="L11" s="46">
        <f t="shared" si="2"/>
        <v>3370.7999999999997</v>
      </c>
      <c r="M11" s="44">
        <f t="shared" si="3"/>
        <v>4105.8526340999997</v>
      </c>
      <c r="N11" s="45">
        <f t="shared" si="3"/>
        <v>4914.1124999999993</v>
      </c>
      <c r="O11" s="46">
        <f t="shared" si="3"/>
        <v>6741.5999999999995</v>
      </c>
      <c r="P11" s="40"/>
      <c r="Q11" s="40"/>
      <c r="R11" s="40"/>
    </row>
    <row r="12" spans="1:18" x14ac:dyDescent="0.4">
      <c r="A12" s="9">
        <v>4</v>
      </c>
      <c r="B12" s="5">
        <v>44078</v>
      </c>
      <c r="C12" s="47">
        <v>2</v>
      </c>
      <c r="D12" s="57">
        <v>1.27</v>
      </c>
      <c r="E12" s="58">
        <v>1.5</v>
      </c>
      <c r="F12" s="59">
        <v>2</v>
      </c>
      <c r="G12" s="22">
        <f>IF(D12="","",G11+M12)</f>
        <v>116133.29925355921</v>
      </c>
      <c r="H12" s="22">
        <f>IF(E12="","",H11+N12)</f>
        <v>119251.8600625</v>
      </c>
      <c r="I12" s="22">
        <f>IF(F12="","",I11+O12)</f>
        <v>126247.69600000001</v>
      </c>
      <c r="J12" s="44">
        <f>IF(G11="","",G11*0.03)</f>
        <v>3356.1304090229996</v>
      </c>
      <c r="K12" s="45">
        <f>IF(H11="","",H11*0.03)</f>
        <v>3423.4983750000001</v>
      </c>
      <c r="L12" s="46">
        <f>IF(I11="","",I11*0.03)</f>
        <v>3573.0480000000002</v>
      </c>
      <c r="M12" s="44">
        <f t="shared" si="3"/>
        <v>4262.2856194592096</v>
      </c>
      <c r="N12" s="45">
        <f t="shared" si="3"/>
        <v>5135.2475625000006</v>
      </c>
      <c r="O12" s="46">
        <f t="shared" si="3"/>
        <v>7146.0960000000005</v>
      </c>
      <c r="P12" s="40"/>
      <c r="Q12" s="40"/>
      <c r="R12" s="40"/>
    </row>
    <row r="13" spans="1:18" x14ac:dyDescent="0.4">
      <c r="A13" s="9">
        <v>5</v>
      </c>
      <c r="B13" s="5">
        <v>44098</v>
      </c>
      <c r="C13" s="47">
        <v>2</v>
      </c>
      <c r="D13" s="57">
        <v>1.27</v>
      </c>
      <c r="E13" s="58">
        <v>1.5</v>
      </c>
      <c r="F13" s="98">
        <v>-1</v>
      </c>
      <c r="G13" s="22">
        <f t="shared" si="1"/>
        <v>120557.97795511982</v>
      </c>
      <c r="H13" s="22">
        <f t="shared" si="0"/>
        <v>124618.19376531249</v>
      </c>
      <c r="I13" s="22">
        <f t="shared" si="0"/>
        <v>122460.26512000001</v>
      </c>
      <c r="J13" s="44">
        <f t="shared" si="2"/>
        <v>3483.998977606776</v>
      </c>
      <c r="K13" s="45">
        <f t="shared" si="2"/>
        <v>3577.5558018749998</v>
      </c>
      <c r="L13" s="46">
        <f t="shared" si="2"/>
        <v>3787.4308800000003</v>
      </c>
      <c r="M13" s="44">
        <f t="shared" si="3"/>
        <v>4424.6787015606051</v>
      </c>
      <c r="N13" s="45">
        <f t="shared" si="3"/>
        <v>5366.3337028124997</v>
      </c>
      <c r="O13" s="46">
        <f t="shared" si="3"/>
        <v>-3787.4308800000003</v>
      </c>
      <c r="P13" s="40"/>
      <c r="Q13" s="40"/>
      <c r="R13" s="40"/>
    </row>
    <row r="14" spans="1:18" x14ac:dyDescent="0.4">
      <c r="A14" s="9">
        <v>6</v>
      </c>
      <c r="B14" s="5">
        <v>44140</v>
      </c>
      <c r="C14" s="47">
        <v>1</v>
      </c>
      <c r="D14" s="57">
        <v>1.27</v>
      </c>
      <c r="E14" s="58">
        <v>1.5</v>
      </c>
      <c r="F14" s="59">
        <v>2</v>
      </c>
      <c r="G14" s="22">
        <f t="shared" si="1"/>
        <v>125151.23691520988</v>
      </c>
      <c r="H14" s="22">
        <f t="shared" si="0"/>
        <v>130226.01248475155</v>
      </c>
      <c r="I14" s="22">
        <f t="shared" si="0"/>
        <v>129807.88102720001</v>
      </c>
      <c r="J14" s="44">
        <f t="shared" si="2"/>
        <v>3616.7393386535941</v>
      </c>
      <c r="K14" s="45">
        <f t="shared" si="2"/>
        <v>3738.5458129593744</v>
      </c>
      <c r="L14" s="46">
        <f t="shared" si="2"/>
        <v>3673.8079536</v>
      </c>
      <c r="M14" s="44">
        <f t="shared" si="3"/>
        <v>4593.2589600900646</v>
      </c>
      <c r="N14" s="45">
        <f t="shared" si="3"/>
        <v>5607.8187194390612</v>
      </c>
      <c r="O14" s="46">
        <f t="shared" si="3"/>
        <v>7347.6159072</v>
      </c>
      <c r="P14" s="40"/>
      <c r="Q14" s="40"/>
      <c r="R14" s="40"/>
    </row>
    <row r="15" spans="1:18" x14ac:dyDescent="0.4">
      <c r="A15" s="9">
        <v>7</v>
      </c>
      <c r="B15" s="5">
        <v>44166</v>
      </c>
      <c r="C15" s="47">
        <v>1</v>
      </c>
      <c r="D15" s="57">
        <v>1.27</v>
      </c>
      <c r="E15" s="58">
        <v>1.5</v>
      </c>
      <c r="F15" s="59">
        <v>2</v>
      </c>
      <c r="G15" s="22">
        <f t="shared" si="1"/>
        <v>129919.49904167937</v>
      </c>
      <c r="H15" s="22">
        <f t="shared" si="0"/>
        <v>136086.18304656536</v>
      </c>
      <c r="I15" s="22">
        <f t="shared" si="0"/>
        <v>137596.353888832</v>
      </c>
      <c r="J15" s="44">
        <f t="shared" si="2"/>
        <v>3754.5371074562963</v>
      </c>
      <c r="K15" s="45">
        <f t="shared" si="2"/>
        <v>3906.7803745425463</v>
      </c>
      <c r="L15" s="46">
        <f t="shared" si="2"/>
        <v>3894.2364308160004</v>
      </c>
      <c r="M15" s="44">
        <f t="shared" si="3"/>
        <v>4768.2621264694963</v>
      </c>
      <c r="N15" s="45">
        <f t="shared" si="3"/>
        <v>5860.1705618138194</v>
      </c>
      <c r="O15" s="46">
        <f t="shared" si="3"/>
        <v>7788.4728616320008</v>
      </c>
      <c r="P15" s="40"/>
      <c r="Q15" s="40"/>
      <c r="R15" s="40"/>
    </row>
    <row r="16" spans="1:18" x14ac:dyDescent="0.4">
      <c r="A16" s="9">
        <v>8</v>
      </c>
      <c r="B16" s="5">
        <v>44211</v>
      </c>
      <c r="C16" s="47">
        <v>2</v>
      </c>
      <c r="D16" s="57">
        <v>1.27</v>
      </c>
      <c r="E16" s="58">
        <v>1.5</v>
      </c>
      <c r="F16" s="97">
        <v>2</v>
      </c>
      <c r="G16" s="22">
        <f t="shared" si="1"/>
        <v>134869.43195516735</v>
      </c>
      <c r="H16" s="22">
        <f t="shared" si="0"/>
        <v>142210.06128366079</v>
      </c>
      <c r="I16" s="22">
        <f t="shared" si="0"/>
        <v>145852.13512216191</v>
      </c>
      <c r="J16" s="44">
        <f t="shared" si="2"/>
        <v>3897.5849712503809</v>
      </c>
      <c r="K16" s="45">
        <f t="shared" si="2"/>
        <v>4082.5854913969606</v>
      </c>
      <c r="L16" s="46">
        <f t="shared" si="2"/>
        <v>4127.8906166649604</v>
      </c>
      <c r="M16" s="44">
        <f t="shared" si="3"/>
        <v>4949.9329134879836</v>
      </c>
      <c r="N16" s="45">
        <f t="shared" si="3"/>
        <v>6123.8782370954414</v>
      </c>
      <c r="O16" s="46">
        <f t="shared" si="3"/>
        <v>8255.7812333299207</v>
      </c>
      <c r="P16" s="40"/>
      <c r="Q16" s="40"/>
      <c r="R16" s="40"/>
    </row>
    <row r="17" spans="1:18" x14ac:dyDescent="0.4">
      <c r="A17" s="9">
        <v>9</v>
      </c>
      <c r="B17" s="5">
        <v>44343</v>
      </c>
      <c r="C17" s="47">
        <v>2</v>
      </c>
      <c r="D17" s="57">
        <v>1.27</v>
      </c>
      <c r="E17" s="58">
        <v>-1</v>
      </c>
      <c r="F17" s="98">
        <v>-1</v>
      </c>
      <c r="G17" s="22">
        <f t="shared" si="1"/>
        <v>140007.95731265924</v>
      </c>
      <c r="H17" s="22">
        <f t="shared" si="0"/>
        <v>137943.75944515096</v>
      </c>
      <c r="I17" s="22">
        <f t="shared" si="0"/>
        <v>141476.57106849705</v>
      </c>
      <c r="J17" s="44">
        <f t="shared" si="2"/>
        <v>4046.0829586550203</v>
      </c>
      <c r="K17" s="45">
        <f t="shared" si="2"/>
        <v>4266.3018385098239</v>
      </c>
      <c r="L17" s="46">
        <f t="shared" si="2"/>
        <v>4375.5640536648571</v>
      </c>
      <c r="M17" s="44">
        <f t="shared" si="3"/>
        <v>5138.5253574918761</v>
      </c>
      <c r="N17" s="45">
        <f t="shared" si="3"/>
        <v>-4266.3018385098239</v>
      </c>
      <c r="O17" s="46">
        <f t="shared" si="3"/>
        <v>-4375.5640536648571</v>
      </c>
      <c r="P17" s="40"/>
      <c r="Q17" s="40"/>
      <c r="R17" s="40"/>
    </row>
    <row r="18" spans="1:18" x14ac:dyDescent="0.4">
      <c r="A18" s="9">
        <v>10</v>
      </c>
      <c r="B18" s="5">
        <v>44347</v>
      </c>
      <c r="C18" s="47">
        <v>1</v>
      </c>
      <c r="D18" s="57">
        <v>1.27</v>
      </c>
      <c r="E18" s="58">
        <v>1.5</v>
      </c>
      <c r="F18" s="59">
        <v>2</v>
      </c>
      <c r="G18" s="22">
        <f t="shared" si="1"/>
        <v>145342.26048627155</v>
      </c>
      <c r="H18" s="22">
        <f t="shared" si="0"/>
        <v>144151.22862018275</v>
      </c>
      <c r="I18" s="22">
        <f t="shared" si="0"/>
        <v>149965.16533260688</v>
      </c>
      <c r="J18" s="44">
        <f t="shared" si="2"/>
        <v>4200.2387193797767</v>
      </c>
      <c r="K18" s="45">
        <f t="shared" si="2"/>
        <v>4138.3127833545286</v>
      </c>
      <c r="L18" s="46">
        <f t="shared" si="2"/>
        <v>4244.2971320549113</v>
      </c>
      <c r="M18" s="44">
        <f t="shared" si="3"/>
        <v>5334.3031736123166</v>
      </c>
      <c r="N18" s="45">
        <f t="shared" si="3"/>
        <v>6207.4691750317925</v>
      </c>
      <c r="O18" s="46">
        <f t="shared" si="3"/>
        <v>8488.5942641098227</v>
      </c>
      <c r="P18" s="40"/>
      <c r="Q18" s="40"/>
      <c r="R18" s="40"/>
    </row>
    <row r="19" spans="1:18" x14ac:dyDescent="0.4">
      <c r="A19" s="9">
        <v>11</v>
      </c>
      <c r="B19" s="5">
        <v>44375</v>
      </c>
      <c r="C19" s="47">
        <v>2</v>
      </c>
      <c r="D19" s="57">
        <v>1.27</v>
      </c>
      <c r="E19" s="58">
        <v>1.5</v>
      </c>
      <c r="F19" s="59">
        <v>2</v>
      </c>
      <c r="G19" s="22">
        <f t="shared" si="1"/>
        <v>150879.8006107985</v>
      </c>
      <c r="H19" s="22">
        <f t="shared" si="0"/>
        <v>150638.03390809096</v>
      </c>
      <c r="I19" s="22">
        <f t="shared" si="0"/>
        <v>158963.07525256329</v>
      </c>
      <c r="J19" s="44">
        <f t="shared" si="2"/>
        <v>4360.2678145881464</v>
      </c>
      <c r="K19" s="45">
        <f t="shared" si="2"/>
        <v>4324.5368586054828</v>
      </c>
      <c r="L19" s="46">
        <f t="shared" si="2"/>
        <v>4498.9549599782058</v>
      </c>
      <c r="M19" s="44">
        <f t="shared" si="3"/>
        <v>5537.5401245269459</v>
      </c>
      <c r="N19" s="45">
        <f t="shared" si="3"/>
        <v>6486.8052879082243</v>
      </c>
      <c r="O19" s="46">
        <f t="shared" si="3"/>
        <v>8997.9099199564116</v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1"/>
        <v/>
      </c>
      <c r="H20" s="22" t="str">
        <f t="shared" si="0"/>
        <v/>
      </c>
      <c r="I20" s="22" t="str">
        <f t="shared" si="0"/>
        <v/>
      </c>
      <c r="J20" s="44">
        <f t="shared" si="2"/>
        <v>4526.3940183239547</v>
      </c>
      <c r="K20" s="45">
        <f t="shared" si="2"/>
        <v>4519.1410172427286</v>
      </c>
      <c r="L20" s="46">
        <f t="shared" si="2"/>
        <v>4768.8922575768984</v>
      </c>
      <c r="M20" s="44" t="str">
        <f t="shared" si="3"/>
        <v/>
      </c>
      <c r="N20" s="45" t="str">
        <f t="shared" si="3"/>
        <v/>
      </c>
      <c r="O20" s="46" t="str">
        <f t="shared" si="3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1"/>
        <v/>
      </c>
      <c r="H21" s="22" t="str">
        <f t="shared" si="0"/>
        <v/>
      </c>
      <c r="I21" s="22" t="str">
        <f t="shared" si="0"/>
        <v/>
      </c>
      <c r="J21" s="44" t="str">
        <f t="shared" si="2"/>
        <v/>
      </c>
      <c r="K21" s="45" t="str">
        <f t="shared" si="2"/>
        <v/>
      </c>
      <c r="L21" s="46" t="str">
        <f t="shared" si="2"/>
        <v/>
      </c>
      <c r="M21" s="44" t="str">
        <f t="shared" si="3"/>
        <v/>
      </c>
      <c r="N21" s="45" t="str">
        <f t="shared" si="3"/>
        <v/>
      </c>
      <c r="O21" s="46" t="str">
        <f t="shared" si="3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1"/>
        <v/>
      </c>
      <c r="H22" s="22" t="str">
        <f t="shared" si="0"/>
        <v/>
      </c>
      <c r="I22" s="22" t="str">
        <f t="shared" si="0"/>
        <v/>
      </c>
      <c r="J22" s="44" t="str">
        <f t="shared" si="2"/>
        <v/>
      </c>
      <c r="K22" s="45" t="str">
        <f t="shared" si="2"/>
        <v/>
      </c>
      <c r="L22" s="46" t="str">
        <f t="shared" si="2"/>
        <v/>
      </c>
      <c r="M22" s="44" t="str">
        <f t="shared" si="3"/>
        <v/>
      </c>
      <c r="N22" s="45" t="str">
        <f t="shared" si="3"/>
        <v/>
      </c>
      <c r="O22" s="46" t="str">
        <f t="shared" si="3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79"/>
      <c r="G23" s="22" t="str">
        <f t="shared" si="1"/>
        <v/>
      </c>
      <c r="H23" s="22" t="str">
        <f t="shared" si="0"/>
        <v/>
      </c>
      <c r="I23" s="22" t="str">
        <f t="shared" si="0"/>
        <v/>
      </c>
      <c r="J23" s="44" t="str">
        <f t="shared" si="2"/>
        <v/>
      </c>
      <c r="K23" s="45" t="str">
        <f t="shared" si="2"/>
        <v/>
      </c>
      <c r="L23" s="46" t="str">
        <f t="shared" si="2"/>
        <v/>
      </c>
      <c r="M23" s="44" t="str">
        <f t="shared" si="3"/>
        <v/>
      </c>
      <c r="N23" s="45" t="str">
        <f t="shared" si="3"/>
        <v/>
      </c>
      <c r="O23" s="46" t="str">
        <f t="shared" si="3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1"/>
        <v/>
      </c>
      <c r="H24" s="22" t="str">
        <f t="shared" si="0"/>
        <v/>
      </c>
      <c r="I24" s="22" t="str">
        <f t="shared" si="0"/>
        <v/>
      </c>
      <c r="J24" s="44" t="str">
        <f t="shared" si="2"/>
        <v/>
      </c>
      <c r="K24" s="45" t="str">
        <f t="shared" si="2"/>
        <v/>
      </c>
      <c r="L24" s="46" t="str">
        <f t="shared" si="2"/>
        <v/>
      </c>
      <c r="M24" s="44" t="str">
        <f t="shared" si="3"/>
        <v/>
      </c>
      <c r="N24" s="45" t="str">
        <f t="shared" si="3"/>
        <v/>
      </c>
      <c r="O24" s="46" t="str">
        <f t="shared" si="3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1"/>
        <v/>
      </c>
      <c r="H25" s="22" t="str">
        <f t="shared" si="1"/>
        <v/>
      </c>
      <c r="I25" s="22" t="str">
        <f t="shared" si="1"/>
        <v/>
      </c>
      <c r="J25" s="44" t="str">
        <f t="shared" si="2"/>
        <v/>
      </c>
      <c r="K25" s="45" t="str">
        <f t="shared" si="2"/>
        <v/>
      </c>
      <c r="L25" s="46" t="str">
        <f t="shared" si="2"/>
        <v/>
      </c>
      <c r="M25" s="44" t="str">
        <f t="shared" si="3"/>
        <v/>
      </c>
      <c r="N25" s="45" t="str">
        <f t="shared" si="3"/>
        <v/>
      </c>
      <c r="O25" s="46" t="str">
        <f t="shared" si="3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ref="G26:I41" si="4">IF(D26="","",G25+M26)</f>
        <v/>
      </c>
      <c r="H26" s="22" t="str">
        <f t="shared" si="4"/>
        <v/>
      </c>
      <c r="I26" s="22" t="str">
        <f t="shared" si="4"/>
        <v/>
      </c>
      <c r="J26" s="44" t="str">
        <f t="shared" ref="J26:L58" si="5">IF(G25="","",G25*0.03)</f>
        <v/>
      </c>
      <c r="K26" s="45" t="str">
        <f t="shared" si="5"/>
        <v/>
      </c>
      <c r="L26" s="46" t="str">
        <f t="shared" si="5"/>
        <v/>
      </c>
      <c r="M26" s="44" t="str">
        <f t="shared" ref="M26:O58" si="6">IF(D26="","",J26*D26)</f>
        <v/>
      </c>
      <c r="N26" s="45" t="str">
        <f t="shared" si="6"/>
        <v/>
      </c>
      <c r="O26" s="46" t="str">
        <f t="shared" si="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4"/>
        <v/>
      </c>
      <c r="H27" s="22" t="str">
        <f t="shared" si="4"/>
        <v/>
      </c>
      <c r="I27" s="22" t="str">
        <f t="shared" si="4"/>
        <v/>
      </c>
      <c r="J27" s="44" t="str">
        <f t="shared" si="5"/>
        <v/>
      </c>
      <c r="K27" s="45" t="str">
        <f t="shared" si="5"/>
        <v/>
      </c>
      <c r="L27" s="46" t="str">
        <f t="shared" si="5"/>
        <v/>
      </c>
      <c r="M27" s="44" t="str">
        <f t="shared" si="6"/>
        <v/>
      </c>
      <c r="N27" s="45" t="str">
        <f t="shared" si="6"/>
        <v/>
      </c>
      <c r="O27" s="46" t="str">
        <f t="shared" si="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4"/>
        <v/>
      </c>
      <c r="H28" s="22" t="str">
        <f t="shared" si="4"/>
        <v/>
      </c>
      <c r="I28" s="22" t="str">
        <f t="shared" si="4"/>
        <v/>
      </c>
      <c r="J28" s="44" t="str">
        <f t="shared" si="5"/>
        <v/>
      </c>
      <c r="K28" s="45" t="str">
        <f t="shared" si="5"/>
        <v/>
      </c>
      <c r="L28" s="46" t="str">
        <f t="shared" si="5"/>
        <v/>
      </c>
      <c r="M28" s="44" t="str">
        <f t="shared" si="6"/>
        <v/>
      </c>
      <c r="N28" s="45" t="str">
        <f t="shared" si="6"/>
        <v/>
      </c>
      <c r="O28" s="46" t="str">
        <f t="shared" si="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79"/>
      <c r="G29" s="22" t="str">
        <f t="shared" si="4"/>
        <v/>
      </c>
      <c r="H29" s="22" t="str">
        <f t="shared" si="4"/>
        <v/>
      </c>
      <c r="I29" s="22" t="str">
        <f t="shared" si="4"/>
        <v/>
      </c>
      <c r="J29" s="44" t="str">
        <f t="shared" si="5"/>
        <v/>
      </c>
      <c r="K29" s="45" t="str">
        <f t="shared" si="5"/>
        <v/>
      </c>
      <c r="L29" s="46" t="str">
        <f t="shared" si="5"/>
        <v/>
      </c>
      <c r="M29" s="44" t="str">
        <f t="shared" si="6"/>
        <v/>
      </c>
      <c r="N29" s="45" t="str">
        <f t="shared" si="6"/>
        <v/>
      </c>
      <c r="O29" s="46" t="str">
        <f t="shared" si="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79"/>
      <c r="G30" s="22" t="str">
        <f t="shared" si="4"/>
        <v/>
      </c>
      <c r="H30" s="22" t="str">
        <f t="shared" si="4"/>
        <v/>
      </c>
      <c r="I30" s="22" t="str">
        <f t="shared" si="4"/>
        <v/>
      </c>
      <c r="J30" s="44" t="str">
        <f t="shared" si="5"/>
        <v/>
      </c>
      <c r="K30" s="45" t="str">
        <f t="shared" si="5"/>
        <v/>
      </c>
      <c r="L30" s="46" t="str">
        <f t="shared" si="5"/>
        <v/>
      </c>
      <c r="M30" s="44" t="str">
        <f t="shared" si="6"/>
        <v/>
      </c>
      <c r="N30" s="45" t="str">
        <f t="shared" si="6"/>
        <v/>
      </c>
      <c r="O30" s="46" t="str">
        <f t="shared" si="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4"/>
        <v/>
      </c>
      <c r="H31" s="22" t="str">
        <f t="shared" si="4"/>
        <v/>
      </c>
      <c r="I31" s="22" t="str">
        <f t="shared" si="4"/>
        <v/>
      </c>
      <c r="J31" s="44" t="str">
        <f t="shared" si="5"/>
        <v/>
      </c>
      <c r="K31" s="45" t="str">
        <f t="shared" si="5"/>
        <v/>
      </c>
      <c r="L31" s="46" t="str">
        <f t="shared" si="5"/>
        <v/>
      </c>
      <c r="M31" s="44" t="str">
        <f t="shared" si="6"/>
        <v/>
      </c>
      <c r="N31" s="45" t="str">
        <f t="shared" si="6"/>
        <v/>
      </c>
      <c r="O31" s="46" t="str">
        <f t="shared" si="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4"/>
        <v/>
      </c>
      <c r="H32" s="22" t="str">
        <f t="shared" si="4"/>
        <v/>
      </c>
      <c r="I32" s="22" t="str">
        <f t="shared" si="4"/>
        <v/>
      </c>
      <c r="J32" s="44" t="str">
        <f t="shared" si="5"/>
        <v/>
      </c>
      <c r="K32" s="45" t="str">
        <f t="shared" si="5"/>
        <v/>
      </c>
      <c r="L32" s="46" t="str">
        <f t="shared" si="5"/>
        <v/>
      </c>
      <c r="M32" s="44" t="str">
        <f t="shared" si="6"/>
        <v/>
      </c>
      <c r="N32" s="45" t="str">
        <f t="shared" si="6"/>
        <v/>
      </c>
      <c r="O32" s="46" t="str">
        <f t="shared" si="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4"/>
        <v/>
      </c>
      <c r="H33" s="22" t="str">
        <f t="shared" si="4"/>
        <v/>
      </c>
      <c r="I33" s="22" t="str">
        <f t="shared" si="4"/>
        <v/>
      </c>
      <c r="J33" s="44" t="str">
        <f t="shared" si="5"/>
        <v/>
      </c>
      <c r="K33" s="45" t="str">
        <f t="shared" si="5"/>
        <v/>
      </c>
      <c r="L33" s="46" t="str">
        <f t="shared" si="5"/>
        <v/>
      </c>
      <c r="M33" s="44" t="str">
        <f t="shared" si="6"/>
        <v/>
      </c>
      <c r="N33" s="45" t="str">
        <f t="shared" si="6"/>
        <v/>
      </c>
      <c r="O33" s="46" t="str">
        <f t="shared" si="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79"/>
      <c r="G34" s="22" t="str">
        <f t="shared" si="4"/>
        <v/>
      </c>
      <c r="H34" s="22" t="str">
        <f t="shared" si="4"/>
        <v/>
      </c>
      <c r="I34" s="22" t="str">
        <f t="shared" si="4"/>
        <v/>
      </c>
      <c r="J34" s="44" t="str">
        <f t="shared" si="5"/>
        <v/>
      </c>
      <c r="K34" s="45" t="str">
        <f t="shared" si="5"/>
        <v/>
      </c>
      <c r="L34" s="46" t="str">
        <f t="shared" si="5"/>
        <v/>
      </c>
      <c r="M34" s="44" t="str">
        <f t="shared" si="6"/>
        <v/>
      </c>
      <c r="N34" s="45" t="str">
        <f t="shared" si="6"/>
        <v/>
      </c>
      <c r="O34" s="46" t="str">
        <f t="shared" si="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79"/>
      <c r="G35" s="22" t="str">
        <f t="shared" si="4"/>
        <v/>
      </c>
      <c r="H35" s="22" t="str">
        <f t="shared" si="4"/>
        <v/>
      </c>
      <c r="I35" s="22" t="str">
        <f t="shared" si="4"/>
        <v/>
      </c>
      <c r="J35" s="44" t="str">
        <f t="shared" si="5"/>
        <v/>
      </c>
      <c r="K35" s="45" t="str">
        <f t="shared" si="5"/>
        <v/>
      </c>
      <c r="L35" s="46" t="str">
        <f t="shared" si="5"/>
        <v/>
      </c>
      <c r="M35" s="44" t="str">
        <f t="shared" si="6"/>
        <v/>
      </c>
      <c r="N35" s="45" t="str">
        <f t="shared" si="6"/>
        <v/>
      </c>
      <c r="O35" s="46" t="str">
        <f t="shared" si="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4"/>
        <v/>
      </c>
      <c r="H36" s="22" t="str">
        <f t="shared" si="4"/>
        <v/>
      </c>
      <c r="I36" s="22" t="str">
        <f t="shared" si="4"/>
        <v/>
      </c>
      <c r="J36" s="44" t="str">
        <f t="shared" si="5"/>
        <v/>
      </c>
      <c r="K36" s="45" t="str">
        <f t="shared" si="5"/>
        <v/>
      </c>
      <c r="L36" s="46" t="str">
        <f t="shared" si="5"/>
        <v/>
      </c>
      <c r="M36" s="44" t="str">
        <f t="shared" si="6"/>
        <v/>
      </c>
      <c r="N36" s="45" t="str">
        <f t="shared" si="6"/>
        <v/>
      </c>
      <c r="O36" s="46" t="str">
        <f t="shared" si="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4"/>
        <v/>
      </c>
      <c r="H37" s="22" t="str">
        <f t="shared" si="4"/>
        <v/>
      </c>
      <c r="I37" s="22" t="str">
        <f t="shared" si="4"/>
        <v/>
      </c>
      <c r="J37" s="44" t="str">
        <f t="shared" si="5"/>
        <v/>
      </c>
      <c r="K37" s="45" t="str">
        <f t="shared" si="5"/>
        <v/>
      </c>
      <c r="L37" s="46" t="str">
        <f t="shared" si="5"/>
        <v/>
      </c>
      <c r="M37" s="44" t="str">
        <f t="shared" si="6"/>
        <v/>
      </c>
      <c r="N37" s="45" t="str">
        <f t="shared" si="6"/>
        <v/>
      </c>
      <c r="O37" s="46" t="str">
        <f t="shared" si="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4"/>
        <v/>
      </c>
      <c r="H38" s="22" t="str">
        <f t="shared" si="4"/>
        <v/>
      </c>
      <c r="I38" s="22" t="str">
        <f t="shared" si="4"/>
        <v/>
      </c>
      <c r="J38" s="44" t="str">
        <f t="shared" si="5"/>
        <v/>
      </c>
      <c r="K38" s="45" t="str">
        <f t="shared" si="5"/>
        <v/>
      </c>
      <c r="L38" s="46" t="str">
        <f t="shared" si="5"/>
        <v/>
      </c>
      <c r="M38" s="44" t="str">
        <f t="shared" si="6"/>
        <v/>
      </c>
      <c r="N38" s="45" t="str">
        <f t="shared" si="6"/>
        <v/>
      </c>
      <c r="O38" s="46" t="str">
        <f t="shared" si="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4"/>
        <v/>
      </c>
      <c r="H39" s="22" t="str">
        <f t="shared" si="4"/>
        <v/>
      </c>
      <c r="I39" s="22" t="str">
        <f t="shared" si="4"/>
        <v/>
      </c>
      <c r="J39" s="44" t="str">
        <f t="shared" si="5"/>
        <v/>
      </c>
      <c r="K39" s="45" t="str">
        <f t="shared" si="5"/>
        <v/>
      </c>
      <c r="L39" s="46" t="str">
        <f t="shared" si="5"/>
        <v/>
      </c>
      <c r="M39" s="44" t="str">
        <f t="shared" si="6"/>
        <v/>
      </c>
      <c r="N39" s="45" t="str">
        <f t="shared" si="6"/>
        <v/>
      </c>
      <c r="O39" s="46" t="str">
        <f t="shared" si="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4"/>
        <v/>
      </c>
      <c r="H40" s="22" t="str">
        <f t="shared" si="4"/>
        <v/>
      </c>
      <c r="I40" s="22" t="str">
        <f t="shared" si="4"/>
        <v/>
      </c>
      <c r="J40" s="44" t="str">
        <f t="shared" si="5"/>
        <v/>
      </c>
      <c r="K40" s="45" t="str">
        <f t="shared" si="5"/>
        <v/>
      </c>
      <c r="L40" s="46" t="str">
        <f t="shared" si="5"/>
        <v/>
      </c>
      <c r="M40" s="44" t="str">
        <f t="shared" si="6"/>
        <v/>
      </c>
      <c r="N40" s="45" t="str">
        <f t="shared" si="6"/>
        <v/>
      </c>
      <c r="O40" s="46" t="str">
        <f t="shared" si="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79"/>
      <c r="G41" s="22" t="str">
        <f t="shared" si="4"/>
        <v/>
      </c>
      <c r="H41" s="22" t="str">
        <f t="shared" si="4"/>
        <v/>
      </c>
      <c r="I41" s="22" t="str">
        <f t="shared" si="4"/>
        <v/>
      </c>
      <c r="J41" s="44" t="str">
        <f t="shared" si="5"/>
        <v/>
      </c>
      <c r="K41" s="45" t="str">
        <f t="shared" si="5"/>
        <v/>
      </c>
      <c r="L41" s="46" t="str">
        <f t="shared" si="5"/>
        <v/>
      </c>
      <c r="M41" s="44" t="str">
        <f t="shared" si="6"/>
        <v/>
      </c>
      <c r="N41" s="45" t="str">
        <f t="shared" si="6"/>
        <v/>
      </c>
      <c r="O41" s="46" t="str">
        <f t="shared" si="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79"/>
      <c r="G42" s="22" t="str">
        <f t="shared" ref="G42:I57" si="7">IF(D42="","",G41+M42)</f>
        <v/>
      </c>
      <c r="H42" s="22" t="str">
        <f t="shared" si="7"/>
        <v/>
      </c>
      <c r="I42" s="22" t="str">
        <f t="shared" si="7"/>
        <v/>
      </c>
      <c r="J42" s="44" t="str">
        <f t="shared" si="5"/>
        <v/>
      </c>
      <c r="K42" s="45" t="str">
        <f t="shared" si="5"/>
        <v/>
      </c>
      <c r="L42" s="46" t="str">
        <f t="shared" si="5"/>
        <v/>
      </c>
      <c r="M42" s="44" t="str">
        <f>IF(D42="","",J42*D42)</f>
        <v/>
      </c>
      <c r="N42" s="45" t="str">
        <f t="shared" si="6"/>
        <v/>
      </c>
      <c r="O42" s="46" t="str">
        <f t="shared" si="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si="7"/>
        <v/>
      </c>
      <c r="I43" s="22" t="str">
        <f t="shared" si="7"/>
        <v/>
      </c>
      <c r="J43" s="44" t="str">
        <f t="shared" si="5"/>
        <v/>
      </c>
      <c r="K43" s="45" t="str">
        <f t="shared" si="5"/>
        <v/>
      </c>
      <c r="L43" s="46" t="str">
        <f t="shared" si="5"/>
        <v/>
      </c>
      <c r="M43" s="44" t="str">
        <f t="shared" si="6"/>
        <v/>
      </c>
      <c r="N43" s="45" t="str">
        <f t="shared" si="6"/>
        <v/>
      </c>
      <c r="O43" s="46" t="str">
        <f t="shared" si="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I58" si="8">IF(D44="","",G43+M44)</f>
        <v/>
      </c>
      <c r="H44" s="22" t="str">
        <f t="shared" si="7"/>
        <v/>
      </c>
      <c r="I44" s="22" t="str">
        <f t="shared" si="7"/>
        <v/>
      </c>
      <c r="J44" s="44" t="str">
        <f>IF(G43="","",G43*0.03)</f>
        <v/>
      </c>
      <c r="K44" s="45" t="str">
        <f t="shared" si="5"/>
        <v/>
      </c>
      <c r="L44" s="46" t="str">
        <f t="shared" si="5"/>
        <v/>
      </c>
      <c r="M44" s="44" t="str">
        <f>IF(D44="","",J44*D44)</f>
        <v/>
      </c>
      <c r="N44" s="45" t="str">
        <f t="shared" si="6"/>
        <v/>
      </c>
      <c r="O44" s="46" t="str">
        <f t="shared" si="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8"/>
        <v/>
      </c>
      <c r="H45" s="22" t="str">
        <f t="shared" si="7"/>
        <v/>
      </c>
      <c r="I45" s="22" t="str">
        <f t="shared" si="7"/>
        <v/>
      </c>
      <c r="J45" s="44" t="str">
        <f t="shared" si="5"/>
        <v/>
      </c>
      <c r="K45" s="45" t="str">
        <f t="shared" si="5"/>
        <v/>
      </c>
      <c r="L45" s="46" t="str">
        <f t="shared" si="5"/>
        <v/>
      </c>
      <c r="M45" s="44" t="str">
        <f t="shared" si="6"/>
        <v/>
      </c>
      <c r="N45" s="45" t="str">
        <f t="shared" si="6"/>
        <v/>
      </c>
      <c r="O45" s="46" t="str">
        <f t="shared" si="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8"/>
        <v/>
      </c>
      <c r="H46" s="22" t="str">
        <f t="shared" si="7"/>
        <v/>
      </c>
      <c r="I46" s="22" t="str">
        <f t="shared" si="7"/>
        <v/>
      </c>
      <c r="J46" s="44" t="str">
        <f t="shared" si="5"/>
        <v/>
      </c>
      <c r="K46" s="45" t="str">
        <f t="shared" si="5"/>
        <v/>
      </c>
      <c r="L46" s="46" t="str">
        <f t="shared" si="5"/>
        <v/>
      </c>
      <c r="M46" s="44" t="str">
        <f t="shared" si="6"/>
        <v/>
      </c>
      <c r="N46" s="45" t="str">
        <f t="shared" si="6"/>
        <v/>
      </c>
      <c r="O46" s="46" t="str">
        <f t="shared" si="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8"/>
        <v/>
      </c>
      <c r="H47" s="22" t="str">
        <f t="shared" si="7"/>
        <v/>
      </c>
      <c r="I47" s="22" t="str">
        <f t="shared" si="7"/>
        <v/>
      </c>
      <c r="J47" s="44" t="str">
        <f t="shared" si="5"/>
        <v/>
      </c>
      <c r="K47" s="45" t="str">
        <f t="shared" si="5"/>
        <v/>
      </c>
      <c r="L47" s="46" t="str">
        <f t="shared" si="5"/>
        <v/>
      </c>
      <c r="M47" s="44" t="str">
        <f t="shared" si="6"/>
        <v/>
      </c>
      <c r="N47" s="45" t="str">
        <f t="shared" si="6"/>
        <v/>
      </c>
      <c r="O47" s="46" t="str">
        <f t="shared" si="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8"/>
        <v/>
      </c>
      <c r="H48" s="22" t="str">
        <f t="shared" si="7"/>
        <v/>
      </c>
      <c r="I48" s="22" t="str">
        <f t="shared" si="7"/>
        <v/>
      </c>
      <c r="J48" s="44" t="str">
        <f t="shared" si="5"/>
        <v/>
      </c>
      <c r="K48" s="45" t="str">
        <f t="shared" si="5"/>
        <v/>
      </c>
      <c r="L48" s="46" t="str">
        <f t="shared" si="5"/>
        <v/>
      </c>
      <c r="M48" s="44" t="str">
        <f t="shared" si="6"/>
        <v/>
      </c>
      <c r="N48" s="45" t="str">
        <f t="shared" si="6"/>
        <v/>
      </c>
      <c r="O48" s="46" t="str">
        <f t="shared" si="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8"/>
        <v/>
      </c>
      <c r="H49" s="22" t="str">
        <f t="shared" si="7"/>
        <v/>
      </c>
      <c r="I49" s="22" t="str">
        <f t="shared" si="7"/>
        <v/>
      </c>
      <c r="J49" s="44" t="str">
        <f t="shared" si="5"/>
        <v/>
      </c>
      <c r="K49" s="45" t="str">
        <f t="shared" si="5"/>
        <v/>
      </c>
      <c r="L49" s="46" t="str">
        <f t="shared" si="5"/>
        <v/>
      </c>
      <c r="M49" s="44" t="str">
        <f t="shared" si="6"/>
        <v/>
      </c>
      <c r="N49" s="45" t="str">
        <f t="shared" si="6"/>
        <v/>
      </c>
      <c r="O49" s="46" t="str">
        <f t="shared" si="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8"/>
        <v/>
      </c>
      <c r="H50" s="22" t="str">
        <f t="shared" si="7"/>
        <v/>
      </c>
      <c r="I50" s="22" t="str">
        <f t="shared" si="7"/>
        <v/>
      </c>
      <c r="J50" s="44" t="str">
        <f t="shared" si="5"/>
        <v/>
      </c>
      <c r="K50" s="45" t="str">
        <f t="shared" si="5"/>
        <v/>
      </c>
      <c r="L50" s="46" t="str">
        <f t="shared" si="5"/>
        <v/>
      </c>
      <c r="M50" s="44" t="str">
        <f t="shared" si="6"/>
        <v/>
      </c>
      <c r="N50" s="45" t="str">
        <f t="shared" si="6"/>
        <v/>
      </c>
      <c r="O50" s="46" t="str">
        <f t="shared" si="6"/>
        <v/>
      </c>
    </row>
    <row r="51" spans="1:15" x14ac:dyDescent="0.4">
      <c r="A51" s="9">
        <v>43</v>
      </c>
      <c r="B51" s="5"/>
      <c r="C51" s="47"/>
      <c r="D51" s="57"/>
      <c r="E51" s="58"/>
      <c r="F51" s="79"/>
      <c r="G51" s="22" t="str">
        <f t="shared" si="8"/>
        <v/>
      </c>
      <c r="H51" s="22" t="str">
        <f t="shared" si="7"/>
        <v/>
      </c>
      <c r="I51" s="22" t="str">
        <f t="shared" si="7"/>
        <v/>
      </c>
      <c r="J51" s="44" t="str">
        <f t="shared" si="5"/>
        <v/>
      </c>
      <c r="K51" s="45" t="str">
        <f t="shared" si="5"/>
        <v/>
      </c>
      <c r="L51" s="46" t="str">
        <f t="shared" si="5"/>
        <v/>
      </c>
      <c r="M51" s="44" t="str">
        <f t="shared" si="6"/>
        <v/>
      </c>
      <c r="N51" s="45" t="str">
        <f t="shared" si="6"/>
        <v/>
      </c>
      <c r="O51" s="46" t="str">
        <f t="shared" si="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8"/>
        <v/>
      </c>
      <c r="H52" s="22" t="str">
        <f t="shared" si="7"/>
        <v/>
      </c>
      <c r="I52" s="22" t="str">
        <f t="shared" si="7"/>
        <v/>
      </c>
      <c r="J52" s="44" t="str">
        <f t="shared" si="5"/>
        <v/>
      </c>
      <c r="K52" s="45" t="str">
        <f t="shared" si="5"/>
        <v/>
      </c>
      <c r="L52" s="46" t="str">
        <f t="shared" si="5"/>
        <v/>
      </c>
      <c r="M52" s="44" t="str">
        <f t="shared" si="6"/>
        <v/>
      </c>
      <c r="N52" s="45" t="str">
        <f t="shared" si="6"/>
        <v/>
      </c>
      <c r="O52" s="46" t="str">
        <f t="shared" si="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8"/>
        <v/>
      </c>
      <c r="H53" s="22" t="str">
        <f t="shared" si="7"/>
        <v/>
      </c>
      <c r="I53" s="22" t="str">
        <f t="shared" si="7"/>
        <v/>
      </c>
      <c r="J53" s="44" t="str">
        <f t="shared" si="5"/>
        <v/>
      </c>
      <c r="K53" s="45" t="str">
        <f t="shared" si="5"/>
        <v/>
      </c>
      <c r="L53" s="46" t="str">
        <f t="shared" si="5"/>
        <v/>
      </c>
      <c r="M53" s="44" t="str">
        <f t="shared" si="6"/>
        <v/>
      </c>
      <c r="N53" s="45" t="str">
        <f t="shared" si="6"/>
        <v/>
      </c>
      <c r="O53" s="46" t="str">
        <f t="shared" si="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8"/>
        <v/>
      </c>
      <c r="H54" s="22" t="str">
        <f t="shared" si="7"/>
        <v/>
      </c>
      <c r="I54" s="22" t="str">
        <f t="shared" si="7"/>
        <v/>
      </c>
      <c r="J54" s="44" t="str">
        <f t="shared" si="5"/>
        <v/>
      </c>
      <c r="K54" s="45" t="str">
        <f t="shared" si="5"/>
        <v/>
      </c>
      <c r="L54" s="46" t="str">
        <f t="shared" si="5"/>
        <v/>
      </c>
      <c r="M54" s="44" t="str">
        <f t="shared" si="6"/>
        <v/>
      </c>
      <c r="N54" s="45" t="str">
        <f t="shared" si="6"/>
        <v/>
      </c>
      <c r="O54" s="46" t="str">
        <f t="shared" si="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8"/>
        <v/>
      </c>
      <c r="H55" s="22" t="str">
        <f t="shared" si="7"/>
        <v/>
      </c>
      <c r="I55" s="22" t="str">
        <f t="shared" si="7"/>
        <v/>
      </c>
      <c r="J55" s="44" t="str">
        <f t="shared" si="5"/>
        <v/>
      </c>
      <c r="K55" s="45" t="str">
        <f t="shared" si="5"/>
        <v/>
      </c>
      <c r="L55" s="46" t="str">
        <f t="shared" si="5"/>
        <v/>
      </c>
      <c r="M55" s="44" t="str">
        <f t="shared" si="6"/>
        <v/>
      </c>
      <c r="N55" s="45" t="str">
        <f t="shared" si="6"/>
        <v/>
      </c>
      <c r="O55" s="46" t="str">
        <f t="shared" si="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8"/>
        <v/>
      </c>
      <c r="H56" s="22" t="str">
        <f t="shared" si="7"/>
        <v/>
      </c>
      <c r="I56" s="22" t="str">
        <f t="shared" si="7"/>
        <v/>
      </c>
      <c r="J56" s="44" t="str">
        <f t="shared" si="5"/>
        <v/>
      </c>
      <c r="K56" s="45" t="str">
        <f t="shared" si="5"/>
        <v/>
      </c>
      <c r="L56" s="46" t="str">
        <f t="shared" si="5"/>
        <v/>
      </c>
      <c r="M56" s="44" t="str">
        <f t="shared" si="6"/>
        <v/>
      </c>
      <c r="N56" s="45" t="str">
        <f t="shared" si="6"/>
        <v/>
      </c>
      <c r="O56" s="46" t="str">
        <f t="shared" si="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8"/>
        <v/>
      </c>
      <c r="H57" s="22" t="str">
        <f t="shared" si="7"/>
        <v/>
      </c>
      <c r="I57" s="22" t="str">
        <f t="shared" si="7"/>
        <v/>
      </c>
      <c r="J57" s="44" t="str">
        <f t="shared" si="5"/>
        <v/>
      </c>
      <c r="K57" s="45" t="str">
        <f t="shared" si="5"/>
        <v/>
      </c>
      <c r="L57" s="46" t="str">
        <f t="shared" si="5"/>
        <v/>
      </c>
      <c r="M57" s="44" t="str">
        <f t="shared" si="6"/>
        <v/>
      </c>
      <c r="N57" s="45" t="str">
        <f t="shared" si="6"/>
        <v/>
      </c>
      <c r="O57" s="46" t="str">
        <f t="shared" si="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8"/>
        <v/>
      </c>
      <c r="H58" s="22" t="str">
        <f t="shared" si="8"/>
        <v/>
      </c>
      <c r="I58" s="22" t="str">
        <f t="shared" si="8"/>
        <v/>
      </c>
      <c r="J58" s="44" t="str">
        <f t="shared" si="5"/>
        <v/>
      </c>
      <c r="K58" s="45" t="str">
        <f t="shared" si="5"/>
        <v/>
      </c>
      <c r="L58" s="46" t="str">
        <f t="shared" si="5"/>
        <v/>
      </c>
      <c r="M58" s="44" t="str">
        <f t="shared" si="6"/>
        <v/>
      </c>
      <c r="N58" s="45" t="str">
        <f t="shared" si="6"/>
        <v/>
      </c>
      <c r="O58" s="46" t="str">
        <f t="shared" si="6"/>
        <v/>
      </c>
    </row>
    <row r="59" spans="1:15" ht="19.5" thickBot="1" x14ac:dyDescent="0.45">
      <c r="A59" s="9"/>
      <c r="B59" s="83" t="s">
        <v>5</v>
      </c>
      <c r="C59" s="84"/>
      <c r="D59" s="7">
        <f>COUNTIF(D9:D58,1.27)</f>
        <v>11</v>
      </c>
      <c r="E59" s="7">
        <f>COUNTIF(E9:E58,1.5)</f>
        <v>10</v>
      </c>
      <c r="F59" s="8">
        <f>COUNTIF(F9:F58,2)</f>
        <v>9</v>
      </c>
      <c r="G59" s="69">
        <f>M59+G8</f>
        <v>150879.8006107985</v>
      </c>
      <c r="H59" s="70">
        <f>N59+H8</f>
        <v>150638.03390809102</v>
      </c>
      <c r="I59" s="71">
        <f>O59+I8</f>
        <v>158963.07525256329</v>
      </c>
      <c r="J59" s="67" t="s">
        <v>33</v>
      </c>
      <c r="K59" s="99">
        <f>B19-B9</f>
        <v>349</v>
      </c>
      <c r="L59" s="68" t="s">
        <v>34</v>
      </c>
      <c r="M59" s="80">
        <f>SUM(M9:M58)</f>
        <v>50879.800610798498</v>
      </c>
      <c r="N59" s="81">
        <f>SUM(N9:N58)</f>
        <v>50638.03390809102</v>
      </c>
      <c r="O59" s="82">
        <f>SUM(O9:O58)</f>
        <v>58963.0752525633</v>
      </c>
    </row>
    <row r="60" spans="1:15" ht="19.5" thickBot="1" x14ac:dyDescent="0.45">
      <c r="A60" s="9"/>
      <c r="B60" s="91" t="s">
        <v>6</v>
      </c>
      <c r="C60" s="92"/>
      <c r="D60" s="7">
        <f>COUNTIF(D9:D58,-1)</f>
        <v>0</v>
      </c>
      <c r="E60" s="7">
        <f>COUNTIF(E9:E58,-1)</f>
        <v>1</v>
      </c>
      <c r="F60" s="8">
        <f>COUNTIF(F9:F58,-1)</f>
        <v>2</v>
      </c>
      <c r="G60" s="85" t="s">
        <v>32</v>
      </c>
      <c r="H60" s="86"/>
      <c r="I60" s="87"/>
      <c r="J60" s="85" t="s">
        <v>35</v>
      </c>
      <c r="K60" s="86"/>
      <c r="L60" s="87"/>
      <c r="M60" s="9"/>
      <c r="N60" s="3"/>
      <c r="O60" s="4"/>
    </row>
    <row r="61" spans="1:15" ht="19.5" thickBot="1" x14ac:dyDescent="0.45">
      <c r="A61" s="9"/>
      <c r="B61" s="91" t="s">
        <v>37</v>
      </c>
      <c r="C61" s="92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1.5087980061079851</v>
      </c>
      <c r="H61" s="76">
        <f>H59/H8</f>
        <v>1.5063803390809103</v>
      </c>
      <c r="I61" s="77">
        <f>I59/I8</f>
        <v>1.5896307525256328</v>
      </c>
      <c r="J61" s="65">
        <f>(G61-100%)*30/K59</f>
        <v>4.3736218290084679E-2</v>
      </c>
      <c r="K61" s="65">
        <f>(H61-100%)*30/K59</f>
        <v>4.3528395909533835E-2</v>
      </c>
      <c r="L61" s="66">
        <f>(I61-100%)*30/K59</f>
        <v>5.0684591907647521E-2</v>
      </c>
      <c r="M61" s="10"/>
      <c r="N61" s="2"/>
      <c r="O61" s="11"/>
    </row>
    <row r="62" spans="1:15" ht="19.5" thickBot="1" x14ac:dyDescent="0.45">
      <c r="A62" s="3"/>
      <c r="B62" s="85" t="s">
        <v>4</v>
      </c>
      <c r="C62" s="86"/>
      <c r="D62" s="78">
        <f t="shared" ref="D62:E62" si="9">D59/(D59+D60+D61)</f>
        <v>1</v>
      </c>
      <c r="E62" s="73">
        <f t="shared" si="9"/>
        <v>0.90909090909090906</v>
      </c>
      <c r="F62" s="74">
        <f>F59/(F59+F60+F61)</f>
        <v>0.81818181818181823</v>
      </c>
    </row>
    <row r="64" spans="1:15" x14ac:dyDescent="0.4">
      <c r="D64" s="72"/>
      <c r="E64" s="72"/>
      <c r="F64" s="72"/>
    </row>
  </sheetData>
  <mergeCells count="11">
    <mergeCell ref="B60:C60"/>
    <mergeCell ref="G60:I60"/>
    <mergeCell ref="J60:L60"/>
    <mergeCell ref="B61:C61"/>
    <mergeCell ref="B62:C62"/>
    <mergeCell ref="B59:C59"/>
    <mergeCell ref="G6:I6"/>
    <mergeCell ref="J6:L6"/>
    <mergeCell ref="M6:O6"/>
    <mergeCell ref="J8:L8"/>
    <mergeCell ref="M8:O8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T252"/>
  <sheetViews>
    <sheetView topLeftCell="A95" zoomScale="80" zoomScaleNormal="80" workbookViewId="0">
      <selection activeCell="T122" sqref="T122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6:16" x14ac:dyDescent="0.4">
      <c r="P1" s="52" t="s">
        <v>45</v>
      </c>
    </row>
    <row r="2" spans="16:16" x14ac:dyDescent="0.4">
      <c r="P2" s="52" t="s">
        <v>38</v>
      </c>
    </row>
    <row r="25" spans="20:20" x14ac:dyDescent="0.4">
      <c r="T25" s="52" t="s">
        <v>42</v>
      </c>
    </row>
    <row r="26" spans="20:20" x14ac:dyDescent="0.4">
      <c r="T26" s="52" t="s">
        <v>39</v>
      </c>
    </row>
    <row r="50" spans="20:20" x14ac:dyDescent="0.4">
      <c r="T50" s="52" t="s">
        <v>41</v>
      </c>
    </row>
    <row r="51" spans="20:20" x14ac:dyDescent="0.4">
      <c r="T51" s="52" t="s">
        <v>46</v>
      </c>
    </row>
    <row r="52" spans="20:20" x14ac:dyDescent="0.4">
      <c r="T52" s="52" t="s">
        <v>40</v>
      </c>
    </row>
    <row r="75" spans="16:16" x14ac:dyDescent="0.4">
      <c r="P75" s="52" t="s">
        <v>54</v>
      </c>
    </row>
    <row r="76" spans="16:16" x14ac:dyDescent="0.4">
      <c r="P76" s="52" t="s">
        <v>47</v>
      </c>
    </row>
    <row r="99" spans="20:20" x14ac:dyDescent="0.4">
      <c r="T99" s="52" t="s">
        <v>48</v>
      </c>
    </row>
    <row r="100" spans="20:20" x14ac:dyDescent="0.4">
      <c r="T100" s="52" t="s">
        <v>43</v>
      </c>
    </row>
    <row r="126" spans="20:20" x14ac:dyDescent="0.4">
      <c r="T126" s="52" t="s">
        <v>55</v>
      </c>
    </row>
    <row r="127" spans="20:20" x14ac:dyDescent="0.4">
      <c r="T127" s="52" t="s">
        <v>49</v>
      </c>
    </row>
    <row r="151" spans="20:20" x14ac:dyDescent="0.4">
      <c r="T151" s="52" t="s">
        <v>56</v>
      </c>
    </row>
    <row r="152" spans="20:20" x14ac:dyDescent="0.4">
      <c r="T152" s="52" t="s">
        <v>57</v>
      </c>
    </row>
    <row r="176" spans="20:20" x14ac:dyDescent="0.4">
      <c r="T176" s="52" t="s">
        <v>58</v>
      </c>
    </row>
    <row r="177" spans="20:20" x14ac:dyDescent="0.4">
      <c r="T177" s="52" t="s">
        <v>59</v>
      </c>
    </row>
    <row r="201" spans="20:20" x14ac:dyDescent="0.4">
      <c r="T201" s="52" t="s">
        <v>44</v>
      </c>
    </row>
    <row r="202" spans="20:20" x14ac:dyDescent="0.4">
      <c r="T202" s="52" t="s">
        <v>51</v>
      </c>
    </row>
    <row r="226" spans="20:20" x14ac:dyDescent="0.4">
      <c r="T226" s="52" t="s">
        <v>50</v>
      </c>
    </row>
    <row r="227" spans="20:20" x14ac:dyDescent="0.4">
      <c r="T227" s="52" t="s">
        <v>52</v>
      </c>
    </row>
    <row r="251" spans="20:20" x14ac:dyDescent="0.4">
      <c r="T251" s="52" t="s">
        <v>60</v>
      </c>
    </row>
    <row r="252" spans="20:20" x14ac:dyDescent="0.4">
      <c r="T252" s="52" t="s">
        <v>53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18" zoomScale="145" zoomScaleSheetLayoutView="100" workbookViewId="0">
      <selection activeCell="A33" sqref="A33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28</v>
      </c>
    </row>
    <row r="2" spans="1:10" x14ac:dyDescent="0.4">
      <c r="A2" s="93" t="s">
        <v>61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x14ac:dyDescent="0.4">
      <c r="A3" s="94"/>
      <c r="B3" s="94"/>
      <c r="C3" s="94"/>
      <c r="D3" s="94"/>
      <c r="E3" s="94"/>
      <c r="F3" s="94"/>
      <c r="G3" s="94"/>
      <c r="H3" s="94"/>
      <c r="I3" s="94"/>
      <c r="J3" s="94"/>
    </row>
    <row r="4" spans="1:10" x14ac:dyDescent="0.4">
      <c r="A4" s="94"/>
      <c r="B4" s="94"/>
      <c r="C4" s="94"/>
      <c r="D4" s="94"/>
      <c r="E4" s="94"/>
      <c r="F4" s="94"/>
      <c r="G4" s="94"/>
      <c r="H4" s="94"/>
      <c r="I4" s="94"/>
      <c r="J4" s="94"/>
    </row>
    <row r="5" spans="1:10" x14ac:dyDescent="0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x14ac:dyDescent="0.4">
      <c r="A6" s="94"/>
      <c r="B6" s="94"/>
      <c r="C6" s="94"/>
      <c r="D6" s="94"/>
      <c r="E6" s="94"/>
      <c r="F6" s="94"/>
      <c r="G6" s="94"/>
      <c r="H6" s="94"/>
      <c r="I6" s="94"/>
      <c r="J6" s="94"/>
    </row>
    <row r="7" spans="1:10" x14ac:dyDescent="0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x14ac:dyDescent="0.4">
      <c r="A8" s="94"/>
      <c r="B8" s="94"/>
      <c r="C8" s="94"/>
      <c r="D8" s="94"/>
      <c r="E8" s="94"/>
      <c r="F8" s="94"/>
      <c r="G8" s="94"/>
      <c r="H8" s="94"/>
      <c r="I8" s="94"/>
      <c r="J8" s="94"/>
    </row>
    <row r="9" spans="1:10" x14ac:dyDescent="0.4">
      <c r="A9" s="94"/>
      <c r="B9" s="94"/>
      <c r="C9" s="94"/>
      <c r="D9" s="94"/>
      <c r="E9" s="94"/>
      <c r="F9" s="94"/>
      <c r="G9" s="94"/>
      <c r="H9" s="94"/>
      <c r="I9" s="94"/>
      <c r="J9" s="94"/>
    </row>
    <row r="11" spans="1:10" x14ac:dyDescent="0.4">
      <c r="A11" s="52" t="s">
        <v>29</v>
      </c>
    </row>
    <row r="12" spans="1:10" x14ac:dyDescent="0.4">
      <c r="A12" s="95" t="s">
        <v>62</v>
      </c>
      <c r="B12" s="96"/>
      <c r="C12" s="96"/>
      <c r="D12" s="96"/>
      <c r="E12" s="96"/>
      <c r="F12" s="96"/>
      <c r="G12" s="96"/>
      <c r="H12" s="96"/>
      <c r="I12" s="96"/>
      <c r="J12" s="96"/>
    </row>
    <row r="13" spans="1:10" x14ac:dyDescent="0.4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 x14ac:dyDescent="0.4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 x14ac:dyDescent="0.4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4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4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4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4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 x14ac:dyDescent="0.4">
      <c r="A21" s="52" t="s">
        <v>30</v>
      </c>
    </row>
    <row r="22" spans="1:10" x14ac:dyDescent="0.4">
      <c r="A22" s="95" t="s">
        <v>63</v>
      </c>
      <c r="B22" s="95"/>
      <c r="C22" s="95"/>
      <c r="D22" s="95"/>
      <c r="E22" s="95"/>
      <c r="F22" s="95"/>
      <c r="G22" s="95"/>
      <c r="H22" s="95"/>
      <c r="I22" s="95"/>
      <c r="J22" s="95"/>
    </row>
    <row r="23" spans="1:10" x14ac:dyDescent="0.4">
      <c r="A23" s="95"/>
      <c r="B23" s="95"/>
      <c r="C23" s="95"/>
      <c r="D23" s="95"/>
      <c r="E23" s="95"/>
      <c r="F23" s="95"/>
      <c r="G23" s="95"/>
      <c r="H23" s="95"/>
      <c r="I23" s="95"/>
      <c r="J23" s="95"/>
    </row>
    <row r="24" spans="1:10" x14ac:dyDescent="0.4">
      <c r="A24" s="95"/>
      <c r="B24" s="95"/>
      <c r="C24" s="95"/>
      <c r="D24" s="95"/>
      <c r="E24" s="95"/>
      <c r="F24" s="95"/>
      <c r="G24" s="95"/>
      <c r="H24" s="95"/>
      <c r="I24" s="95"/>
      <c r="J24" s="95"/>
    </row>
    <row r="25" spans="1:10" x14ac:dyDescent="0.4">
      <c r="A25" s="95"/>
      <c r="B25" s="95"/>
      <c r="C25" s="95"/>
      <c r="D25" s="95"/>
      <c r="E25" s="95"/>
      <c r="F25" s="95"/>
      <c r="G25" s="95"/>
      <c r="H25" s="95"/>
      <c r="I25" s="95"/>
      <c r="J25" s="95"/>
    </row>
    <row r="26" spans="1:10" x14ac:dyDescent="0.4">
      <c r="A26" s="95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4">
      <c r="A27" s="95"/>
      <c r="B27" s="95"/>
      <c r="C27" s="95"/>
      <c r="D27" s="95"/>
      <c r="E27" s="95"/>
      <c r="F27" s="95"/>
      <c r="G27" s="95"/>
      <c r="H27" s="95"/>
      <c r="I27" s="95"/>
      <c r="J27" s="95"/>
    </row>
    <row r="28" spans="1:10" x14ac:dyDescent="0.4">
      <c r="A28" s="95"/>
      <c r="B28" s="95"/>
      <c r="C28" s="95"/>
      <c r="D28" s="95"/>
      <c r="E28" s="95"/>
      <c r="F28" s="95"/>
      <c r="G28" s="95"/>
      <c r="H28" s="95"/>
      <c r="I28" s="95"/>
      <c r="J28" s="95"/>
    </row>
    <row r="29" spans="1:10" x14ac:dyDescent="0.4">
      <c r="A29" s="95"/>
      <c r="B29" s="95"/>
      <c r="C29" s="95"/>
      <c r="D29" s="95"/>
      <c r="E29" s="95"/>
      <c r="F29" s="95"/>
      <c r="G29" s="95"/>
      <c r="H29" s="95"/>
      <c r="I29" s="95"/>
      <c r="J29" s="9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5" sqref="F5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16</v>
      </c>
      <c r="B3" s="35" t="s">
        <v>17</v>
      </c>
      <c r="C3" s="35" t="s">
        <v>18</v>
      </c>
      <c r="D3" s="36" t="s">
        <v>19</v>
      </c>
      <c r="E3" s="35" t="s">
        <v>20</v>
      </c>
      <c r="F3" s="36" t="s">
        <v>19</v>
      </c>
      <c r="G3" s="35" t="s">
        <v>21</v>
      </c>
      <c r="H3" s="36" t="s">
        <v>19</v>
      </c>
    </row>
    <row r="4" spans="1:8" x14ac:dyDescent="0.4">
      <c r="A4" s="37" t="s">
        <v>22</v>
      </c>
      <c r="B4" s="37" t="s">
        <v>23</v>
      </c>
      <c r="C4" s="37"/>
      <c r="D4" s="38"/>
      <c r="E4" s="37"/>
      <c r="F4" s="38">
        <v>44403</v>
      </c>
      <c r="G4" s="37"/>
      <c r="H4" s="38"/>
    </row>
    <row r="5" spans="1:8" x14ac:dyDescent="0.4">
      <c r="A5" s="37" t="s">
        <v>22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22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22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22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22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22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22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cp:lastPrinted>2021-07-26T05:51:47Z</cp:lastPrinted>
  <dcterms:created xsi:type="dcterms:W3CDTF">2020-09-18T03:10:57Z</dcterms:created>
  <dcterms:modified xsi:type="dcterms:W3CDTF">2021-07-26T12:34:28Z</dcterms:modified>
</cp:coreProperties>
</file>