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bfeb402593004a/デスクトップ/"/>
    </mc:Choice>
  </mc:AlternateContent>
  <xr:revisionPtr revIDLastSave="0" documentId="8_{74301343-7944-40A3-B019-08AF67342E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<sst xmlns="http://schemas.openxmlformats.org/spreadsheetml/2006/main" count="51" uniqueCount="40">
  <si>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</si>
  <si>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</si>
  <si>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</si>
  <si>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</si>
  <si>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</si>
  <si>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決済理由</t>
    <rPh sb="0" eb="2">
      <t>ケッサイ</t>
    </rPh>
    <rPh sb="2" eb="4">
      <t>リユウ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</si>
  <si>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</si>
  <si>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No.</t>
    <phoneticPr fontId="1"/>
  </si>
  <si>
    <t>エントリー</t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</si>
  <si>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</si>
  <si>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残金（円)</t>
    <rPh sb="0" eb="2">
      <t>ザンキン</t>
    </rPh>
    <rPh sb="3" eb="4">
      <t>エン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</si>
  <si>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</si>
  <si>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</si>
  <si>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日付</t>
    <rPh sb="0" eb="2">
      <t>ヒヅケ</t>
    </rPh>
    <phoneticPr fontId="1"/>
  </si>
  <si>
    <t>買い1／売り2</t>
    <rPh sb="0" eb="1">
      <t>カ</t>
    </rPh>
    <rPh sb="4" eb="5">
      <t>ウ</t>
    </rPh>
    <phoneticPr fontId="1"/>
  </si>
  <si>
    <t>当初</t>
    <rPh sb="0" eb="2">
      <t>トウショ</t>
    </rPh>
    <phoneticPr fontId="1"/>
  </si>
  <si>
    <t>勝数</t>
    <rPh sb="0" eb="1">
      <t>カ</t>
    </rPh>
    <rPh sb="1" eb="2">
      <t>スウ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</si>
  <si>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</si>
  <si>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</si>
  <si>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利益率</t>
    <rPh sb="0" eb="2">
      <t>リエキ</t>
    </rPh>
    <rPh sb="2" eb="3">
      <t>リツ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</si>
  <si>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</si>
  <si>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</si>
  <si>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勝率</t>
    <rPh sb="0" eb="2">
      <t>ショウリツ</t>
    </rPh>
    <phoneticPr fontId="1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</si>
  <si>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</si>
  <si>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</si>
  <si>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</si>
  <si>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</si>
  <si>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</si>
  <si>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</si>
  <si>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</si>
  <si>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</si>
  <si>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</si>
  <si>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</si>
  <si>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</si>
  <si>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</si>
  <si>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USDJPY</t>
    <phoneticPr fontId="1"/>
  </si>
  <si>
    <t>D1</t>
    <phoneticPr fontId="1"/>
  </si>
  <si>
    <t>NO1</t>
    <phoneticPr fontId="1"/>
  </si>
  <si>
    <t>NO2</t>
    <phoneticPr fontId="1"/>
  </si>
  <si>
    <t>No3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</si>
</sst>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23</xdr:col>
      <xdr:colOff>270975</xdr:colOff>
      <xdr:row>39</xdr:row>
      <xdr:rowOff>59219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41906C0-42CC-4A10-B58E-D8A6CBCA9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4329875" cy="69362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23</xdr:col>
      <xdr:colOff>575866</xdr:colOff>
      <xdr:row>79</xdr:row>
      <xdr:rowOff>5863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F198F38-8080-4909-8F28-53BC88379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19975"/>
          <a:ext cx="14634766" cy="6882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L9" activePane="bottomRight" state="frozen"/>
      <selection pane="topRight" activeCell="B1" sqref="B1"/>
      <selection pane="bottomLeft" activeCell="A9" sqref="A9"/>
      <selection pane="bottomRight" activeCell="S18" sqref="S18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0</v>
      </c>
      <c r="C1" t="s">
        <v>35</v>
      </c>
    </row>
    <row r="2" spans="1:18" x14ac:dyDescent="0.45">
      <c r="A2" s="1" t="s">
        <v>1</v>
      </c>
      <c r="C2" t="s">
        <v>36</v>
      </c>
    </row>
    <row r="3" spans="1:18" x14ac:dyDescent="0.45">
      <c r="A3" s="1" t="s">
        <v>2</v>
      </c>
      <c r="C3" s="29">
        <v>100000</v>
      </c>
    </row>
    <row r="4" spans="1:18" x14ac:dyDescent="0.45">
      <c r="A4" s="1" t="s">
        <v>3</v>
      </c>
      <c r="C4" s="29" t="s">
        <v>4</v>
      </c>
    </row>
    <row r="5" spans="1:18" ht="18.600000000000001" thickBot="1" x14ac:dyDescent="0.5">
      <c r="A5" s="1" t="s">
        <v>5</v>
      </c>
      <c r="C5" s="29" t="s">
        <v>6</v>
      </c>
    </row>
    <row r="6" spans="1:18" ht="18.600000000000001" thickBot="1" x14ac:dyDescent="0.5">
      <c r="A6" s="24" t="s">
        <v>7</v>
      </c>
      <c r="B6" s="24" t="s">
        <v>8</v>
      </c>
      <c r="C6" s="24" t="s">
        <v>8</v>
      </c>
      <c r="D6" s="48" t="s">
        <v>9</v>
      </c>
      <c r="E6" s="25"/>
      <c r="F6" s="26"/>
      <c r="G6" s="84" t="s">
        <v>10</v>
      </c>
      <c r="H6" s="85"/>
      <c r="I6" s="91"/>
      <c r="J6" s="84" t="s">
        <v>11</v>
      </c>
      <c r="K6" s="85"/>
      <c r="L6" s="91"/>
      <c r="M6" s="84" t="s">
        <v>12</v>
      </c>
      <c r="N6" s="85"/>
      <c r="O6" s="91"/>
    </row>
    <row r="7" spans="1:18" ht="18.600000000000001" thickBot="1" x14ac:dyDescent="0.5">
      <c r="A7" s="27"/>
      <c r="B7" s="27" t="s">
        <v>13</v>
      </c>
      <c r="C7" s="64" t="s">
        <v>14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15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11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43978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>
        <v>44176</v>
      </c>
      <c r="C10" s="47">
        <v>2</v>
      </c>
      <c r="D10" s="57">
        <v>1.27</v>
      </c>
      <c r="E10" s="58">
        <v>-1</v>
      </c>
      <c r="F10" s="59">
        <v>-1</v>
      </c>
      <c r="G10" s="22">
        <f t="shared" ref="G10:G42" si="2">IF(D10="","",G9+M10)</f>
        <v>107765.16099999999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/>
      <c r="Q10" s="40"/>
      <c r="R10" s="40"/>
    </row>
    <row r="11" spans="1:18" x14ac:dyDescent="0.45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>
        <f t="shared" si="5"/>
        <v>3232.9548299999997</v>
      </c>
      <c r="K11" s="45">
        <f t="shared" si="6"/>
        <v>3040.95</v>
      </c>
      <c r="L11" s="46">
        <f t="shared" si="7"/>
        <v>3084.6</v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5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16</v>
      </c>
      <c r="C59" s="93"/>
      <c r="D59" s="7">
        <f>COUNTIF(D9:D58,1.27)</f>
        <v>2</v>
      </c>
      <c r="E59" s="7">
        <f>COUNTIF(E9:E58,1.5)</f>
        <v>1</v>
      </c>
      <c r="F59" s="8">
        <f>COUNTIF(F9:F58,2)</f>
        <v>1</v>
      </c>
      <c r="G59" s="70">
        <f>M59+G8</f>
        <v>107765.16099999999</v>
      </c>
      <c r="H59" s="71">
        <f>N59+H8</f>
        <v>101365</v>
      </c>
      <c r="I59" s="72">
        <f>O59+I8</f>
        <v>102820</v>
      </c>
      <c r="J59" s="67" t="s">
        <v>17</v>
      </c>
      <c r="K59" s="68">
        <f>B58-B9</f>
        <v>-43978</v>
      </c>
      <c r="L59" s="69" t="s">
        <v>18</v>
      </c>
      <c r="M59" s="81">
        <f>SUM(M9:M58)</f>
        <v>7765.1610000000001</v>
      </c>
      <c r="N59" s="82">
        <f>SUM(N9:N58)</f>
        <v>1365</v>
      </c>
      <c r="O59" s="83">
        <f>SUM(O9:O58)</f>
        <v>2820</v>
      </c>
    </row>
    <row r="60" spans="1:15" ht="18.600000000000001" thickBot="1" x14ac:dyDescent="0.5">
      <c r="A60" s="9"/>
      <c r="B60" s="86"/>
      <c r="C60" s="87"/>
      <c r="D60" s="7">
        <f>COUNTIF(D9:D58,-1)</f>
        <v>0</v>
      </c>
      <c r="E60" s="7">
        <f>COUNTIF(E9:E58,-1)</f>
        <v>1</v>
      </c>
      <c r="F60" s="8">
        <f>COUNTIF(F9:F58,-1)</f>
        <v>1</v>
      </c>
      <c r="G60" s="84" t="s">
        <v>19</v>
      </c>
      <c r="H60" s="85"/>
      <c r="I60" s="91"/>
      <c r="J60" s="84" t="s">
        <v>20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21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1.07765161</v>
      </c>
      <c r="H61" s="77">
        <f t="shared" ref="H61" si="21">H59/H8</f>
        <v>1.0136499999999999</v>
      </c>
      <c r="I61" s="78">
        <f>I59/I8</f>
        <v>1.0282</v>
      </c>
      <c r="J61" s="65">
        <f>(G61-100%)*30/K59</f>
        <v>-5.2970764927918494E-5</v>
      </c>
      <c r="K61" s="65">
        <f>(H61-100%)*30/K59</f>
        <v>-9.311473918777529E-6</v>
      </c>
      <c r="L61" s="66">
        <f>(I61-100%)*30/K59</f>
        <v>-1.9236891172859158E-5</v>
      </c>
      <c r="M61" s="10"/>
      <c r="N61" s="2"/>
      <c r="O61" s="11"/>
    </row>
    <row r="62" spans="1:15" ht="18.600000000000001" thickBot="1" x14ac:dyDescent="0.5">
      <c r="A62" s="3"/>
      <c r="B62" s="84" t="s">
        <v>22</v>
      </c>
      <c r="C62" s="85"/>
      <c r="D62" s="79">
        <f t="shared" ref="D62:E62" si="22">D59/(D59+D60+D61)</f>
        <v>1</v>
      </c>
      <c r="E62" s="74">
        <f t="shared" si="22"/>
        <v>0.5</v>
      </c>
      <c r="F62" s="75">
        <f>F59/(F59+F60+F61)</f>
        <v>0.5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80"/>
  <sheetViews>
    <sheetView zoomScale="80" zoomScaleNormal="80" workbookViewId="0">
      <selection activeCell="A42" sqref="A4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x14ac:dyDescent="0.45">
      <c r="A1" s="53" t="s">
        <v>37</v>
      </c>
    </row>
    <row r="41" spans="1:1" x14ac:dyDescent="0.45">
      <c r="A41" s="53" t="s">
        <v>38</v>
      </c>
    </row>
    <row r="80" spans="1:1" x14ac:dyDescent="0.45">
      <c r="A80" s="53" t="s">
        <v>39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23</v>
      </c>
    </row>
    <row r="2" spans="1:10" x14ac:dyDescent="0.45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24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25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26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27</v>
      </c>
      <c r="B3" s="35" t="s">
        <v>28</v>
      </c>
      <c r="C3" s="35" t="s">
        <v>29</v>
      </c>
      <c r="D3" s="36" t="s">
        <v>30</v>
      </c>
      <c r="E3" s="35" t="s">
        <v>31</v>
      </c>
      <c r="F3" s="36" t="s">
        <v>30</v>
      </c>
      <c r="G3" s="35" t="s">
        <v>32</v>
      </c>
      <c r="H3" s="36" t="s">
        <v>30</v>
      </c>
    </row>
    <row r="4" spans="1:8" x14ac:dyDescent="0.45">
      <c r="A4" s="37" t="s">
        <v>33</v>
      </c>
      <c r="B4" s="37" t="s">
        <v>34</v>
      </c>
      <c r="C4" s="37"/>
      <c r="D4" s="38"/>
      <c r="E4" s="37"/>
      <c r="F4" s="38"/>
      <c r="G4" s="37"/>
      <c r="H4" s="38"/>
    </row>
    <row r="5" spans="1:8" x14ac:dyDescent="0.45">
      <c r="A5" s="37" t="s">
        <v>33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33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33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33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33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33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33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木村壽巳</dc:creator>
  <cp:keywords/>
  <dc:description/>
  <cp:lastModifiedBy>嶺 武</cp:lastModifiedBy>
  <cp:revision/>
  <dcterms:created xsi:type="dcterms:W3CDTF">2020-09-18T03:10:57Z</dcterms:created>
  <dcterms:modified xsi:type="dcterms:W3CDTF">2021-07-10T13:00:57Z</dcterms:modified>
  <cp:category/>
  <cp:contentStatus/>
</cp:coreProperties>
</file>