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3bfeb402593004a/デスクトップ/"/>
    </mc:Choice>
  </mc:AlternateContent>
  <xr:revisionPtr revIDLastSave="16" documentId="14_{C4B2DC17-0A0D-41BF-87A1-D1B0274A5C80}" xr6:coauthVersionLast="47" xr6:coauthVersionMax="47" xr10:uidLastSave="{0025131E-D5EB-43E1-973C-A1A7A1ECF9A2}"/>
  <bookViews>
    <workbookView xWindow="156" yWindow="0" windowWidth="9492" windowHeight="1236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<sst xmlns="http://schemas.openxmlformats.org/spreadsheetml/2006/main" count="72" uniqueCount="60">
  <si>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</si>
  <si>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</si>
  <si>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</si>
  <si>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</si>
  <si>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</si>
  <si>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</si>
  <si>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</si>
  <si>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</si>
  <si>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</si>
  <si>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</si>
  <si>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</si>
  <si>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</si>
  <si>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</si>
  <si>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</si>
  <si>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</si>
  <si>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</si>
  <si>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</si>
  <si>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</si>
  <si>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</si>
  <si>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</si>
  <si>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</si>
  <si>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</si>
  <si>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</si>
  <si>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</si>
  <si>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</si>
  <si>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</si>
  <si>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</si>
  <si>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</si>
  <si>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</si>
  <si>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</si>
  <si>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</si>
  <si>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</si>
  <si>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</si>
  <si>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</si>
  <si>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USDJPY</t>
    <phoneticPr fontId="1"/>
  </si>
  <si>
    <t>H4</t>
    <phoneticPr fontId="1"/>
  </si>
  <si>
    <t>pbの実態がMA10から出ていない</t>
    <rPh sb="3" eb="5">
      <t>ジッタイ</t>
    </rPh>
    <rPh sb="12" eb="13">
      <t>デ</t>
    </rPh>
    <phoneticPr fontId="1"/>
  </si>
  <si>
    <t>実態MA10の外側出ていた方が良い</t>
    <rPh sb="0" eb="2">
      <t>ジッタイ</t>
    </rPh>
    <rPh sb="7" eb="9">
      <t>ソトガワ</t>
    </rPh>
    <rPh sb="9" eb="10">
      <t>デ</t>
    </rPh>
    <rPh sb="13" eb="14">
      <t>ホウ</t>
    </rPh>
    <rPh sb="15" eb="16">
      <t>ヨ</t>
    </rPh>
    <phoneticPr fontId="1"/>
  </si>
  <si>
    <t>PBとMAの位置に注意する</t>
    <rPh sb="6" eb="8">
      <t>イチ</t>
    </rPh>
    <rPh sb="9" eb="11">
      <t>チュウイ</t>
    </rPh>
    <phoneticPr fontId="1"/>
  </si>
  <si>
    <t>USD/JPY</t>
    <phoneticPr fontId="5"/>
  </si>
  <si>
    <t>No1</t>
    <phoneticPr fontId="1"/>
  </si>
  <si>
    <t>No2</t>
    <phoneticPr fontId="1"/>
  </si>
  <si>
    <t>No3</t>
    <phoneticPr fontId="1"/>
  </si>
  <si>
    <t>No4</t>
    <phoneticPr fontId="1"/>
  </si>
  <si>
    <t>no5</t>
    <phoneticPr fontId="1"/>
  </si>
  <si>
    <t>No6</t>
    <phoneticPr fontId="1"/>
  </si>
  <si>
    <t>No7</t>
    <phoneticPr fontId="1"/>
  </si>
  <si>
    <t>No8</t>
    <phoneticPr fontId="1"/>
  </si>
  <si>
    <t>No9</t>
    <phoneticPr fontId="1"/>
  </si>
  <si>
    <t>No10</t>
    <phoneticPr fontId="1"/>
  </si>
  <si>
    <t>No,11</t>
    <phoneticPr fontId="1"/>
  </si>
  <si>
    <t>No12</t>
    <phoneticPr fontId="1"/>
  </si>
  <si>
    <t>No,13</t>
    <phoneticPr fontId="1"/>
  </si>
  <si>
    <t>No,14</t>
    <phoneticPr fontId="1"/>
  </si>
  <si>
    <t>No,15</t>
    <phoneticPr fontId="1"/>
  </si>
  <si>
    <t>No,16</t>
    <phoneticPr fontId="1"/>
  </si>
  <si>
    <t>No,17</t>
    <phoneticPr fontId="1"/>
  </si>
  <si>
    <t>No,18</t>
    <phoneticPr fontId="1"/>
  </si>
  <si>
    <t>No,19</t>
    <phoneticPr fontId="1"/>
  </si>
  <si>
    <t>N0,20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</si>
</sst>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23</xdr:col>
      <xdr:colOff>66675</xdr:colOff>
      <xdr:row>0</xdr:row>
      <xdr:rowOff>0</xdr:rowOff>
    </xdr:from>
    <xdr:to>
      <xdr:col>46</xdr:col>
      <xdr:colOff>156675</xdr:colOff>
      <xdr:row>38</xdr:row>
      <xdr:rowOff>158309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B00580D2-38D8-45B9-B721-8E63E3B1C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25575" y="0"/>
          <a:ext cx="14329875" cy="7035359"/>
        </a:xfrm>
        <a:prstGeom prst="rect">
          <a:avLst/>
        </a:prstGeom>
      </xdr:spPr>
    </xdr:pic>
    <xdr:clientData/>
  </xdr:twoCellAnchor>
  <xdr:twoCellAnchor editAs="oneCell">
    <xdr:from>
      <xdr:col>23</xdr:col>
      <xdr:colOff>447675</xdr:colOff>
      <xdr:row>45</xdr:row>
      <xdr:rowOff>38100</xdr:rowOff>
    </xdr:from>
    <xdr:to>
      <xdr:col>47</xdr:col>
      <xdr:colOff>55751</xdr:colOff>
      <xdr:row>84</xdr:row>
      <xdr:rowOff>84034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3ADB705-F668-4CFB-9BF7-1F9F3415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06575" y="8181975"/>
          <a:ext cx="14467076" cy="7103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104775</xdr:rowOff>
    </xdr:from>
    <xdr:to>
      <xdr:col>23</xdr:col>
      <xdr:colOff>362442</xdr:colOff>
      <xdr:row>169</xdr:row>
      <xdr:rowOff>177495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4770CC82-9E99-4411-8149-3833AEE96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269575"/>
          <a:ext cx="14421342" cy="7492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22</xdr:col>
      <xdr:colOff>348918</xdr:colOff>
      <xdr:row>210</xdr:row>
      <xdr:rowOff>64882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57D3A9A-2D63-4668-8228-2BE73F06C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1308675"/>
          <a:ext cx="13788693" cy="676095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292</xdr:row>
      <xdr:rowOff>0</xdr:rowOff>
    </xdr:from>
    <xdr:to>
      <xdr:col>23</xdr:col>
      <xdr:colOff>177593</xdr:colOff>
      <xdr:row>329</xdr:row>
      <xdr:rowOff>125860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C0D6426-D4AE-4013-BE2C-6471BAD3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" y="52844700"/>
          <a:ext cx="14207918" cy="6821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23</xdr:col>
      <xdr:colOff>156641</xdr:colOff>
      <xdr:row>371</xdr:row>
      <xdr:rowOff>13486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6530A394-C703-4E3F-8CB7-43F74035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0264675"/>
          <a:ext cx="14215541" cy="6890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23</xdr:col>
      <xdr:colOff>57551</xdr:colOff>
      <xdr:row>410</xdr:row>
      <xdr:rowOff>141105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3A39623-607D-4FCF-856B-32AA4181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7503675"/>
          <a:ext cx="14116451" cy="6837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23</xdr:col>
      <xdr:colOff>95662</xdr:colOff>
      <xdr:row>450</xdr:row>
      <xdr:rowOff>110615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FD1FACB4-34EB-4CF1-8699-C6823C007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4742675"/>
          <a:ext cx="14154562" cy="6806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19050</xdr:rowOff>
    </xdr:from>
    <xdr:to>
      <xdr:col>23</xdr:col>
      <xdr:colOff>171885</xdr:colOff>
      <xdr:row>531</xdr:row>
      <xdr:rowOff>152532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6077F1E-A4D8-41FD-B829-64FAF498C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9420700"/>
          <a:ext cx="14230785" cy="68295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23</xdr:col>
      <xdr:colOff>255730</xdr:colOff>
      <xdr:row>40</xdr:row>
      <xdr:rowOff>23067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4D0C94BD-C658-4755-9426-8F9B68C6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80975"/>
          <a:ext cx="14314630" cy="7081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23</xdr:col>
      <xdr:colOff>202374</xdr:colOff>
      <xdr:row>82</xdr:row>
      <xdr:rowOff>129779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7338750-ED6C-4587-BBB3-F75FF0967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781925"/>
          <a:ext cx="14261274" cy="7187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23</xdr:col>
      <xdr:colOff>270975</xdr:colOff>
      <xdr:row>123</xdr:row>
      <xdr:rowOff>30690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AFC93F9B-4F2E-4D9A-A6A4-F4B2F9A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201900"/>
          <a:ext cx="14329875" cy="7088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23</xdr:col>
      <xdr:colOff>575866</xdr:colOff>
      <xdr:row>571</xdr:row>
      <xdr:rowOff>89708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A92953BC-EC1E-4FC9-99E6-94E60D41D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6459675"/>
          <a:ext cx="14634766" cy="69667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23</xdr:col>
      <xdr:colOff>187130</xdr:colOff>
      <xdr:row>492</xdr:row>
      <xdr:rowOff>30690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67EAD9CD-2AD4-4328-8131-1035C7A55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1981675"/>
          <a:ext cx="14246030" cy="7088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23</xdr:col>
      <xdr:colOff>278597</xdr:colOff>
      <xdr:row>289</xdr:row>
      <xdr:rowOff>165931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ED13BB5B-63E0-4774-A572-EB1AD3BB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5424725"/>
          <a:ext cx="14337497" cy="7042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23</xdr:col>
      <xdr:colOff>255730</xdr:colOff>
      <xdr:row>250</xdr:row>
      <xdr:rowOff>21108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01CBF85-01B7-4725-ADA5-28D1B141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8366700"/>
          <a:ext cx="14314630" cy="68981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23</xdr:col>
      <xdr:colOff>507265</xdr:colOff>
      <xdr:row>611</xdr:row>
      <xdr:rowOff>97331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2FB8212-900A-4F66-AADE-A9E75BB73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03698675"/>
          <a:ext cx="14566165" cy="6974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22</xdr:col>
      <xdr:colOff>554720</xdr:colOff>
      <xdr:row>651</xdr:row>
      <xdr:rowOff>59219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FF3E4EB-082F-4728-A311-C7366FEFD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0937675"/>
          <a:ext cx="13994495" cy="6936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23</xdr:col>
      <xdr:colOff>225241</xdr:colOff>
      <xdr:row>691</xdr:row>
      <xdr:rowOff>120197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B06F73BE-010C-4357-B674-61BADD511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18176675"/>
          <a:ext cx="14284141" cy="69972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</xdr:row>
      <xdr:rowOff>0</xdr:rowOff>
    </xdr:from>
    <xdr:to>
      <xdr:col>23</xdr:col>
      <xdr:colOff>248108</xdr:colOff>
      <xdr:row>731</xdr:row>
      <xdr:rowOff>59219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F4BC004-E6C9-470F-8E6A-1987C2B86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25415675"/>
          <a:ext cx="14307008" cy="6936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733</xdr:row>
      <xdr:rowOff>0</xdr:rowOff>
    </xdr:from>
    <xdr:to>
      <xdr:col>23</xdr:col>
      <xdr:colOff>278597</xdr:colOff>
      <xdr:row>771</xdr:row>
      <xdr:rowOff>59219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F95AB1BC-CA93-4694-906D-D25EB175F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32654675"/>
          <a:ext cx="14337497" cy="6936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773</xdr:row>
      <xdr:rowOff>0</xdr:rowOff>
    </xdr:from>
    <xdr:to>
      <xdr:col>23</xdr:col>
      <xdr:colOff>209997</xdr:colOff>
      <xdr:row>813</xdr:row>
      <xdr:rowOff>101250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ABFD4E4-D8C5-447D-90F4-41ACBED4A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39893675"/>
          <a:ext cx="14268897" cy="7340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B28" sqref="B28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0</v>
      </c>
      <c r="C1" t="s">
        <v>34</v>
      </c>
    </row>
    <row r="2" spans="1:18" x14ac:dyDescent="0.45">
      <c r="A2" s="1" t="s">
        <v>1</v>
      </c>
      <c r="C2" t="s">
        <v>35</v>
      </c>
    </row>
    <row r="3" spans="1:18" x14ac:dyDescent="0.45">
      <c r="A3" s="1" t="s">
        <v>2</v>
      </c>
      <c r="C3" s="29">
        <v>100000</v>
      </c>
    </row>
    <row r="4" spans="1:18" x14ac:dyDescent="0.45">
      <c r="A4" s="1" t="s">
        <v>3</v>
      </c>
      <c r="C4" s="29" t="s">
        <v>4</v>
      </c>
    </row>
    <row r="5" spans="1:18" ht="18.600000000000001" thickBot="1" x14ac:dyDescent="0.5">
      <c r="A5" s="1" t="s">
        <v>5</v>
      </c>
      <c r="C5" s="29" t="s">
        <v>6</v>
      </c>
    </row>
    <row r="6" spans="1:18" ht="18.600000000000001" thickBot="1" x14ac:dyDescent="0.5">
      <c r="A6" s="24" t="s">
        <v>7</v>
      </c>
      <c r="B6" s="24" t="s">
        <v>8</v>
      </c>
      <c r="C6" s="24" t="s">
        <v>8</v>
      </c>
      <c r="D6" s="48" t="s">
        <v>9</v>
      </c>
      <c r="E6" s="25"/>
      <c r="F6" s="26"/>
      <c r="G6" s="84" t="s">
        <v>10</v>
      </c>
      <c r="H6" s="85"/>
      <c r="I6" s="91"/>
      <c r="J6" s="84" t="s">
        <v>11</v>
      </c>
      <c r="K6" s="85"/>
      <c r="L6" s="91"/>
      <c r="M6" s="84" t="s">
        <v>12</v>
      </c>
      <c r="N6" s="85"/>
      <c r="O6" s="91"/>
    </row>
    <row r="7" spans="1:18" ht="18.600000000000001" thickBot="1" x14ac:dyDescent="0.5">
      <c r="A7" s="27"/>
      <c r="B7" s="27" t="s">
        <v>13</v>
      </c>
      <c r="C7" s="64" t="s">
        <v>14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27.6" customHeight="1" thickBot="1" x14ac:dyDescent="0.5">
      <c r="A8" s="28" t="s">
        <v>15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11</v>
      </c>
      <c r="K8" s="89"/>
      <c r="L8" s="90"/>
      <c r="M8" s="88"/>
      <c r="N8" s="89"/>
      <c r="O8" s="90"/>
    </row>
    <row r="9" spans="1:18" ht="21" customHeight="1" x14ac:dyDescent="0.45">
      <c r="A9" s="9">
        <v>1</v>
      </c>
      <c r="B9" s="23">
        <v>43902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45">
      <c r="A10" s="9">
        <v>2</v>
      </c>
      <c r="B10" s="5">
        <v>43910</v>
      </c>
      <c r="C10" s="47">
        <v>1</v>
      </c>
      <c r="D10" s="57">
        <v>1.27</v>
      </c>
      <c r="E10" s="58">
        <v>1.5</v>
      </c>
      <c r="F10" s="59">
        <v>-1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102820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-3180</v>
      </c>
      <c r="P10" s="40"/>
      <c r="Q10" s="40"/>
      <c r="R10" s="40"/>
    </row>
    <row r="11" spans="1:18" x14ac:dyDescent="0.45">
      <c r="A11" s="9">
        <v>3</v>
      </c>
      <c r="B11" s="5">
        <v>43959</v>
      </c>
      <c r="C11" s="47">
        <v>1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108989.2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3084.6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6169.2</v>
      </c>
      <c r="P11" s="40"/>
      <c r="Q11" s="40"/>
      <c r="R11" s="40"/>
    </row>
    <row r="12" spans="1:18" x14ac:dyDescent="0.45">
      <c r="A12" s="9">
        <v>4</v>
      </c>
      <c r="B12" s="5">
        <v>44001</v>
      </c>
      <c r="C12" s="47">
        <v>2</v>
      </c>
      <c r="D12" s="57">
        <v>-1</v>
      </c>
      <c r="E12" s="58">
        <v>-1</v>
      </c>
      <c r="F12" s="59">
        <v>-1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105719.52399999999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3269.6759999999999</v>
      </c>
      <c r="M12" s="44">
        <f t="shared" si="8"/>
        <v>-3356.1304090229996</v>
      </c>
      <c r="N12" s="45">
        <f t="shared" si="9"/>
        <v>-3423.4983750000001</v>
      </c>
      <c r="O12" s="46">
        <f t="shared" si="10"/>
        <v>-3269.6759999999999</v>
      </c>
      <c r="P12" s="40"/>
      <c r="Q12" s="40"/>
      <c r="R12" s="40"/>
    </row>
    <row r="13" spans="1:18" x14ac:dyDescent="0.45">
      <c r="A13" s="9">
        <v>5</v>
      </c>
      <c r="B13" s="5">
        <v>44021</v>
      </c>
      <c r="C13" s="47">
        <v>2</v>
      </c>
      <c r="D13" s="57">
        <v>1.27</v>
      </c>
      <c r="E13" s="58">
        <v>1.5</v>
      </c>
      <c r="F13" s="80">
        <v>2</v>
      </c>
      <c r="G13" s="22">
        <f t="shared" si="2"/>
        <v>112649.30027595242</v>
      </c>
      <c r="H13" s="22">
        <f t="shared" si="3"/>
        <v>115674.30426062501</v>
      </c>
      <c r="I13" s="22">
        <f t="shared" si="4"/>
        <v>112062.69544</v>
      </c>
      <c r="J13" s="44">
        <f t="shared" ref="J13:J58" si="11">IF(G12="","",G12*0.03)</f>
        <v>3255.4464967523095</v>
      </c>
      <c r="K13" s="45">
        <f t="shared" ref="K13:K58" si="12">IF(H12="","",H12*0.03)</f>
        <v>3320.7934237499999</v>
      </c>
      <c r="L13" s="46">
        <f t="shared" ref="L13:L58" si="13">IF(I12="","",I12*0.03)</f>
        <v>3171.5857199999996</v>
      </c>
      <c r="M13" s="44">
        <f t="shared" ref="M13:M58" si="14">IF(D13="","",J13*D13)</f>
        <v>4134.4170508754332</v>
      </c>
      <c r="N13" s="45">
        <f t="shared" ref="N13:N58" si="15">IF(E13="","",K13*E13)</f>
        <v>4981.190135625</v>
      </c>
      <c r="O13" s="46">
        <f t="shared" ref="O13:O58" si="16">IF(F13="","",L13*F13)</f>
        <v>6343.1714399999992</v>
      </c>
      <c r="P13" s="40"/>
      <c r="Q13" s="40"/>
      <c r="R13" s="40"/>
    </row>
    <row r="14" spans="1:18" x14ac:dyDescent="0.45">
      <c r="A14" s="9">
        <v>6</v>
      </c>
      <c r="B14" s="5">
        <v>44056</v>
      </c>
      <c r="C14" s="47">
        <v>1</v>
      </c>
      <c r="D14" s="57">
        <v>-1</v>
      </c>
      <c r="E14" s="58">
        <v>-1</v>
      </c>
      <c r="F14" s="59">
        <v>-1</v>
      </c>
      <c r="G14" s="22">
        <f t="shared" si="2"/>
        <v>109269.82126767385</v>
      </c>
      <c r="H14" s="22">
        <f t="shared" si="3"/>
        <v>112204.07513280626</v>
      </c>
      <c r="I14" s="22">
        <f t="shared" si="4"/>
        <v>108700.8145768</v>
      </c>
      <c r="J14" s="44">
        <f t="shared" si="11"/>
        <v>3379.4790082785726</v>
      </c>
      <c r="K14" s="45">
        <f t="shared" si="12"/>
        <v>3470.2291278187499</v>
      </c>
      <c r="L14" s="46">
        <f t="shared" si="13"/>
        <v>3361.8808631999996</v>
      </c>
      <c r="M14" s="44">
        <f t="shared" si="14"/>
        <v>-3379.4790082785726</v>
      </c>
      <c r="N14" s="45">
        <f t="shared" si="15"/>
        <v>-3470.2291278187499</v>
      </c>
      <c r="O14" s="46">
        <f t="shared" si="16"/>
        <v>-3361.8808631999996</v>
      </c>
      <c r="P14" s="40"/>
      <c r="Q14" s="40"/>
      <c r="R14" s="40"/>
    </row>
    <row r="15" spans="1:18" x14ac:dyDescent="0.45">
      <c r="A15" s="9">
        <v>7</v>
      </c>
      <c r="B15" s="5">
        <v>44068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113433.00145797222</v>
      </c>
      <c r="H15" s="22">
        <f t="shared" si="3"/>
        <v>117253.25851378254</v>
      </c>
      <c r="I15" s="22">
        <f t="shared" si="4"/>
        <v>115222.86345140799</v>
      </c>
      <c r="J15" s="44">
        <f t="shared" si="11"/>
        <v>3278.0946380302153</v>
      </c>
      <c r="K15" s="45">
        <f t="shared" si="12"/>
        <v>3366.1222539841879</v>
      </c>
      <c r="L15" s="46">
        <f t="shared" si="13"/>
        <v>3261.0244373039995</v>
      </c>
      <c r="M15" s="44">
        <f t="shared" si="14"/>
        <v>4163.1801902983734</v>
      </c>
      <c r="N15" s="45">
        <f t="shared" si="15"/>
        <v>5049.183380976282</v>
      </c>
      <c r="O15" s="46">
        <f t="shared" si="16"/>
        <v>6522.0488746079991</v>
      </c>
      <c r="P15" s="40"/>
      <c r="Q15" s="40"/>
      <c r="R15" s="40"/>
    </row>
    <row r="16" spans="1:18" x14ac:dyDescent="0.45">
      <c r="A16" s="9">
        <v>8</v>
      </c>
      <c r="B16" s="5">
        <v>44456</v>
      </c>
      <c r="C16" s="47">
        <v>2</v>
      </c>
      <c r="D16" s="57">
        <v>1.27</v>
      </c>
      <c r="E16" s="58">
        <v>1.5</v>
      </c>
      <c r="F16" s="59">
        <v>2</v>
      </c>
      <c r="G16" s="22">
        <f t="shared" si="2"/>
        <v>117754.79881352096</v>
      </c>
      <c r="H16" s="22">
        <f t="shared" si="3"/>
        <v>122529.65514690275</v>
      </c>
      <c r="I16" s="22">
        <f t="shared" si="4"/>
        <v>122136.23525849247</v>
      </c>
      <c r="J16" s="44">
        <f t="shared" si="11"/>
        <v>3402.9900437391666</v>
      </c>
      <c r="K16" s="45">
        <f t="shared" si="12"/>
        <v>3517.5977554134761</v>
      </c>
      <c r="L16" s="46">
        <f t="shared" si="13"/>
        <v>3456.6859035422394</v>
      </c>
      <c r="M16" s="44">
        <f t="shared" si="14"/>
        <v>4321.7973555487415</v>
      </c>
      <c r="N16" s="45">
        <f t="shared" si="15"/>
        <v>5276.3966331202137</v>
      </c>
      <c r="O16" s="46">
        <f t="shared" si="16"/>
        <v>6913.3718070844789</v>
      </c>
      <c r="P16" s="40"/>
      <c r="Q16" s="40"/>
      <c r="R16" s="40"/>
    </row>
    <row r="17" spans="1:18" x14ac:dyDescent="0.45">
      <c r="A17" s="9">
        <v>9</v>
      </c>
      <c r="B17" s="5">
        <v>44209</v>
      </c>
      <c r="C17" s="47">
        <v>2</v>
      </c>
      <c r="D17" s="57">
        <v>-1</v>
      </c>
      <c r="E17" s="58">
        <v>-1</v>
      </c>
      <c r="F17" s="59">
        <v>-1</v>
      </c>
      <c r="G17" s="22">
        <f t="shared" si="2"/>
        <v>114222.15484911534</v>
      </c>
      <c r="H17" s="22">
        <f t="shared" si="3"/>
        <v>118853.76549249566</v>
      </c>
      <c r="I17" s="22">
        <f t="shared" si="4"/>
        <v>118472.14820073769</v>
      </c>
      <c r="J17" s="44">
        <f t="shared" si="11"/>
        <v>3532.6439644056286</v>
      </c>
      <c r="K17" s="45">
        <f t="shared" si="12"/>
        <v>3675.8896544070822</v>
      </c>
      <c r="L17" s="46">
        <f t="shared" si="13"/>
        <v>3664.0870577547739</v>
      </c>
      <c r="M17" s="44">
        <f t="shared" si="14"/>
        <v>-3532.6439644056286</v>
      </c>
      <c r="N17" s="45">
        <f t="shared" si="15"/>
        <v>-3675.8896544070822</v>
      </c>
      <c r="O17" s="46">
        <f t="shared" si="16"/>
        <v>-3664.0870577547739</v>
      </c>
      <c r="P17" s="40"/>
      <c r="Q17" s="40"/>
      <c r="R17" s="40"/>
    </row>
    <row r="18" spans="1:18" x14ac:dyDescent="0.45">
      <c r="A18" s="9">
        <v>10</v>
      </c>
      <c r="B18" s="5">
        <v>44230</v>
      </c>
      <c r="C18" s="47">
        <v>1</v>
      </c>
      <c r="D18" s="57">
        <v>1.27</v>
      </c>
      <c r="E18" s="58">
        <v>1.5</v>
      </c>
      <c r="F18" s="59">
        <v>2</v>
      </c>
      <c r="G18" s="22">
        <f t="shared" si="2"/>
        <v>118574.01894886664</v>
      </c>
      <c r="H18" s="22">
        <f t="shared" si="3"/>
        <v>124202.18493965796</v>
      </c>
      <c r="I18" s="22">
        <f t="shared" si="4"/>
        <v>125580.47709278195</v>
      </c>
      <c r="J18" s="44">
        <f t="shared" si="11"/>
        <v>3426.66464547346</v>
      </c>
      <c r="K18" s="45">
        <f t="shared" si="12"/>
        <v>3565.6129647748699</v>
      </c>
      <c r="L18" s="46">
        <f t="shared" si="13"/>
        <v>3554.1644460221305</v>
      </c>
      <c r="M18" s="44">
        <f t="shared" si="14"/>
        <v>4351.8640997512939</v>
      </c>
      <c r="N18" s="45">
        <f t="shared" si="15"/>
        <v>5348.419447162305</v>
      </c>
      <c r="O18" s="46">
        <f t="shared" si="16"/>
        <v>7108.328892044261</v>
      </c>
      <c r="P18" s="40"/>
      <c r="Q18" s="40"/>
      <c r="R18" s="40"/>
    </row>
    <row r="19" spans="1:18" x14ac:dyDescent="0.45">
      <c r="A19" s="9">
        <v>11</v>
      </c>
      <c r="B19" s="5">
        <v>44246</v>
      </c>
      <c r="C19" s="47">
        <v>2</v>
      </c>
      <c r="D19" s="57">
        <v>-1</v>
      </c>
      <c r="E19" s="58">
        <v>-1</v>
      </c>
      <c r="F19" s="59">
        <v>-1</v>
      </c>
      <c r="G19" s="22">
        <f t="shared" si="2"/>
        <v>115016.79838040064</v>
      </c>
      <c r="H19" s="22">
        <f t="shared" si="3"/>
        <v>120476.11939146822</v>
      </c>
      <c r="I19" s="22">
        <f t="shared" si="4"/>
        <v>121813.06277999849</v>
      </c>
      <c r="J19" s="44">
        <f t="shared" si="11"/>
        <v>3557.2205684659989</v>
      </c>
      <c r="K19" s="45">
        <f t="shared" si="12"/>
        <v>3726.0655481897388</v>
      </c>
      <c r="L19" s="46">
        <f t="shared" si="13"/>
        <v>3767.4143127834582</v>
      </c>
      <c r="M19" s="44">
        <f t="shared" si="14"/>
        <v>-3557.2205684659989</v>
      </c>
      <c r="N19" s="45">
        <f t="shared" si="15"/>
        <v>-3726.0655481897388</v>
      </c>
      <c r="O19" s="46">
        <f t="shared" si="16"/>
        <v>-3767.4143127834582</v>
      </c>
      <c r="P19" s="40"/>
      <c r="Q19" s="40"/>
      <c r="R19" s="40"/>
    </row>
    <row r="20" spans="1:18" x14ac:dyDescent="0.45">
      <c r="A20" s="9">
        <v>12</v>
      </c>
      <c r="B20" s="5">
        <v>44253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119398.93839869391</v>
      </c>
      <c r="H20" s="22">
        <f t="shared" si="3"/>
        <v>125897.54476408429</v>
      </c>
      <c r="I20" s="22">
        <f t="shared" si="4"/>
        <v>129121.84654679841</v>
      </c>
      <c r="J20" s="44">
        <f t="shared" si="11"/>
        <v>3450.503951412019</v>
      </c>
      <c r="K20" s="45">
        <f t="shared" si="12"/>
        <v>3614.2835817440464</v>
      </c>
      <c r="L20" s="46">
        <f t="shared" si="13"/>
        <v>3654.3918833999546</v>
      </c>
      <c r="M20" s="44">
        <f t="shared" si="14"/>
        <v>4382.1400182932639</v>
      </c>
      <c r="N20" s="45">
        <f t="shared" si="15"/>
        <v>5421.4253726160696</v>
      </c>
      <c r="O20" s="46">
        <f t="shared" si="16"/>
        <v>7308.7837667999092</v>
      </c>
      <c r="P20" s="40"/>
      <c r="Q20" s="40"/>
      <c r="R20" s="40"/>
    </row>
    <row r="21" spans="1:18" x14ac:dyDescent="0.45">
      <c r="A21" s="9">
        <v>13</v>
      </c>
      <c r="B21" s="5">
        <v>44284</v>
      </c>
      <c r="C21" s="47">
        <v>1</v>
      </c>
      <c r="D21" s="57">
        <v>1.27</v>
      </c>
      <c r="E21" s="58">
        <v>1.5</v>
      </c>
      <c r="F21" s="59">
        <v>2</v>
      </c>
      <c r="G21" s="22">
        <f t="shared" si="2"/>
        <v>123948.03795168415</v>
      </c>
      <c r="H21" s="22">
        <f t="shared" si="3"/>
        <v>131562.93427846808</v>
      </c>
      <c r="I21" s="22">
        <f t="shared" si="4"/>
        <v>136869.15733960632</v>
      </c>
      <c r="J21" s="44">
        <f t="shared" si="11"/>
        <v>3581.9681519608171</v>
      </c>
      <c r="K21" s="45">
        <f t="shared" si="12"/>
        <v>3776.9263429225284</v>
      </c>
      <c r="L21" s="46">
        <f t="shared" si="13"/>
        <v>3873.6553964039522</v>
      </c>
      <c r="M21" s="44">
        <f t="shared" si="14"/>
        <v>4549.0995529902375</v>
      </c>
      <c r="N21" s="45">
        <f t="shared" si="15"/>
        <v>5665.3895143837926</v>
      </c>
      <c r="O21" s="46">
        <f t="shared" si="16"/>
        <v>7747.3107928079044</v>
      </c>
      <c r="P21" s="40"/>
      <c r="Q21" s="40"/>
      <c r="R21" s="40"/>
    </row>
    <row r="22" spans="1:18" x14ac:dyDescent="0.45">
      <c r="A22" s="9">
        <v>14</v>
      </c>
      <c r="B22" s="5">
        <v>44316</v>
      </c>
      <c r="C22" s="47">
        <v>1</v>
      </c>
      <c r="D22" s="57">
        <v>1.27</v>
      </c>
      <c r="E22" s="58">
        <v>1.5</v>
      </c>
      <c r="F22" s="59">
        <v>2</v>
      </c>
      <c r="G22" s="22">
        <f t="shared" si="2"/>
        <v>128670.45819764331</v>
      </c>
      <c r="H22" s="22">
        <f t="shared" si="3"/>
        <v>137483.26632099913</v>
      </c>
      <c r="I22" s="22">
        <f t="shared" si="4"/>
        <v>145081.3067799827</v>
      </c>
      <c r="J22" s="44">
        <f t="shared" si="11"/>
        <v>3718.4411385505246</v>
      </c>
      <c r="K22" s="45">
        <f t="shared" si="12"/>
        <v>3946.888028354042</v>
      </c>
      <c r="L22" s="46">
        <f t="shared" si="13"/>
        <v>4106.0747201881895</v>
      </c>
      <c r="M22" s="44">
        <f t="shared" si="14"/>
        <v>4722.4202459591661</v>
      </c>
      <c r="N22" s="45">
        <f t="shared" si="15"/>
        <v>5920.3320425310631</v>
      </c>
      <c r="O22" s="46">
        <f t="shared" si="16"/>
        <v>8212.1494403763791</v>
      </c>
      <c r="P22" s="40"/>
      <c r="Q22" s="40"/>
      <c r="R22" s="40"/>
    </row>
    <row r="23" spans="1:18" x14ac:dyDescent="0.45">
      <c r="A23" s="9">
        <v>15</v>
      </c>
      <c r="B23" s="5">
        <v>43959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133572.80265497352</v>
      </c>
      <c r="H23" s="22">
        <f t="shared" si="3"/>
        <v>143670.0133054441</v>
      </c>
      <c r="I23" s="22">
        <f t="shared" si="4"/>
        <v>153786.18518678166</v>
      </c>
      <c r="J23" s="44">
        <f t="shared" si="11"/>
        <v>3860.1137459292991</v>
      </c>
      <c r="K23" s="45">
        <f t="shared" si="12"/>
        <v>4124.4979896299737</v>
      </c>
      <c r="L23" s="46">
        <f t="shared" si="13"/>
        <v>4352.4392033994809</v>
      </c>
      <c r="M23" s="44">
        <f t="shared" si="14"/>
        <v>4902.3444573302095</v>
      </c>
      <c r="N23" s="45">
        <f t="shared" si="15"/>
        <v>6186.7469844449606</v>
      </c>
      <c r="O23" s="46">
        <f t="shared" si="16"/>
        <v>8704.8784067989618</v>
      </c>
      <c r="P23" s="40"/>
      <c r="Q23" s="40"/>
      <c r="R23" s="40"/>
    </row>
    <row r="24" spans="1:18" x14ac:dyDescent="0.45">
      <c r="A24" s="9">
        <v>16</v>
      </c>
      <c r="B24" s="5">
        <v>44056</v>
      </c>
      <c r="C24" s="47">
        <v>1</v>
      </c>
      <c r="D24" s="57">
        <v>-1</v>
      </c>
      <c r="E24" s="58">
        <v>-1</v>
      </c>
      <c r="F24" s="59">
        <v>-1</v>
      </c>
      <c r="G24" s="22">
        <f t="shared" si="2"/>
        <v>129565.61857532432</v>
      </c>
      <c r="H24" s="22">
        <f t="shared" si="3"/>
        <v>139359.91290628078</v>
      </c>
      <c r="I24" s="22">
        <f t="shared" si="4"/>
        <v>149172.59963117822</v>
      </c>
      <c r="J24" s="44">
        <f t="shared" si="11"/>
        <v>4007.1840796492056</v>
      </c>
      <c r="K24" s="45">
        <f t="shared" si="12"/>
        <v>4310.1003991633224</v>
      </c>
      <c r="L24" s="46">
        <f t="shared" si="13"/>
        <v>4613.5855556034494</v>
      </c>
      <c r="M24" s="44">
        <f t="shared" si="14"/>
        <v>-4007.1840796492056</v>
      </c>
      <c r="N24" s="45">
        <f t="shared" si="15"/>
        <v>-4310.1003991633224</v>
      </c>
      <c r="O24" s="46">
        <f t="shared" si="16"/>
        <v>-4613.5855556034494</v>
      </c>
      <c r="P24" s="40"/>
      <c r="Q24" s="40"/>
      <c r="R24" s="40"/>
    </row>
    <row r="25" spans="1:18" x14ac:dyDescent="0.45">
      <c r="A25" s="9">
        <v>17</v>
      </c>
      <c r="B25" s="5">
        <v>44068</v>
      </c>
      <c r="C25" s="47">
        <v>1</v>
      </c>
      <c r="D25" s="57">
        <v>1.27</v>
      </c>
      <c r="E25" s="58">
        <v>1.5</v>
      </c>
      <c r="F25" s="59">
        <v>2</v>
      </c>
      <c r="G25" s="22">
        <f t="shared" si="2"/>
        <v>134502.06864304419</v>
      </c>
      <c r="H25" s="22">
        <f t="shared" si="3"/>
        <v>145631.1089870634</v>
      </c>
      <c r="I25" s="22">
        <f t="shared" si="4"/>
        <v>158122.95560904892</v>
      </c>
      <c r="J25" s="44">
        <f t="shared" si="11"/>
        <v>3886.9685572597296</v>
      </c>
      <c r="K25" s="45">
        <f t="shared" si="12"/>
        <v>4180.7973871884233</v>
      </c>
      <c r="L25" s="46">
        <f t="shared" si="13"/>
        <v>4475.1779889353465</v>
      </c>
      <c r="M25" s="44">
        <f t="shared" si="14"/>
        <v>4936.4500677198566</v>
      </c>
      <c r="N25" s="45">
        <f t="shared" si="15"/>
        <v>6271.1960807826345</v>
      </c>
      <c r="O25" s="46">
        <f t="shared" si="16"/>
        <v>8950.3559778706931</v>
      </c>
      <c r="P25" s="40"/>
      <c r="Q25" s="40"/>
      <c r="R25" s="40"/>
    </row>
    <row r="26" spans="1:18" x14ac:dyDescent="0.45">
      <c r="A26" s="9">
        <v>18</v>
      </c>
      <c r="B26" s="5">
        <v>44099</v>
      </c>
      <c r="C26" s="47">
        <v>1</v>
      </c>
      <c r="D26" s="57">
        <v>1.27</v>
      </c>
      <c r="E26" s="58">
        <v>1.5</v>
      </c>
      <c r="F26" s="59">
        <v>-1</v>
      </c>
      <c r="G26" s="22">
        <f t="shared" si="2"/>
        <v>139626.59745834416</v>
      </c>
      <c r="H26" s="22">
        <f t="shared" si="3"/>
        <v>152184.50889148127</v>
      </c>
      <c r="I26" s="22">
        <f t="shared" si="4"/>
        <v>153379.26694077745</v>
      </c>
      <c r="J26" s="44">
        <f t="shared" si="11"/>
        <v>4035.0620592913256</v>
      </c>
      <c r="K26" s="45">
        <f t="shared" si="12"/>
        <v>4368.9332696119018</v>
      </c>
      <c r="L26" s="46">
        <f t="shared" si="13"/>
        <v>4743.6886682714676</v>
      </c>
      <c r="M26" s="44">
        <f t="shared" si="14"/>
        <v>5124.5288152999838</v>
      </c>
      <c r="N26" s="45">
        <f t="shared" si="15"/>
        <v>6553.3999044178527</v>
      </c>
      <c r="O26" s="46">
        <f t="shared" si="16"/>
        <v>-4743.6886682714676</v>
      </c>
      <c r="P26" s="40"/>
      <c r="Q26" s="40"/>
      <c r="R26" s="40"/>
    </row>
    <row r="27" spans="1:18" x14ac:dyDescent="0.45">
      <c r="A27" s="9">
        <v>19</v>
      </c>
      <c r="B27" s="5">
        <v>44110</v>
      </c>
      <c r="C27" s="47">
        <v>1</v>
      </c>
      <c r="D27" s="57">
        <v>1.27</v>
      </c>
      <c r="E27" s="58">
        <v>1.5</v>
      </c>
      <c r="F27" s="59">
        <v>-1</v>
      </c>
      <c r="G27" s="22">
        <f t="shared" si="2"/>
        <v>144946.37082150707</v>
      </c>
      <c r="H27" s="22">
        <f t="shared" si="3"/>
        <v>159032.81179159792</v>
      </c>
      <c r="I27" s="22">
        <f t="shared" si="4"/>
        <v>148777.88893255414</v>
      </c>
      <c r="J27" s="44">
        <f t="shared" si="11"/>
        <v>4188.7979237503241</v>
      </c>
      <c r="K27" s="45">
        <f t="shared" si="12"/>
        <v>4565.5352667444376</v>
      </c>
      <c r="L27" s="46">
        <f t="shared" si="13"/>
        <v>4601.3780082233234</v>
      </c>
      <c r="M27" s="44">
        <f t="shared" si="14"/>
        <v>5319.7733631629117</v>
      </c>
      <c r="N27" s="45">
        <f t="shared" si="15"/>
        <v>6848.302900116656</v>
      </c>
      <c r="O27" s="46">
        <f t="shared" si="16"/>
        <v>-4601.3780082233234</v>
      </c>
      <c r="P27" s="40"/>
      <c r="Q27" s="40"/>
      <c r="R27" s="40"/>
    </row>
    <row r="28" spans="1:18" x14ac:dyDescent="0.45">
      <c r="A28" s="9">
        <v>20</v>
      </c>
      <c r="B28" s="5">
        <v>44284</v>
      </c>
      <c r="C28" s="47">
        <v>1</v>
      </c>
      <c r="D28" s="57">
        <v>1.27</v>
      </c>
      <c r="E28" s="58">
        <v>1.5</v>
      </c>
      <c r="F28" s="59">
        <v>2</v>
      </c>
      <c r="G28" s="22">
        <f t="shared" si="2"/>
        <v>150468.82754980648</v>
      </c>
      <c r="H28" s="22">
        <f t="shared" si="3"/>
        <v>166189.28832221983</v>
      </c>
      <c r="I28" s="22">
        <f t="shared" si="4"/>
        <v>157704.56226850738</v>
      </c>
      <c r="J28" s="44">
        <f t="shared" si="11"/>
        <v>4348.3911246452117</v>
      </c>
      <c r="K28" s="45">
        <f t="shared" si="12"/>
        <v>4770.9843537479373</v>
      </c>
      <c r="L28" s="46">
        <f t="shared" si="13"/>
        <v>4463.3366679766241</v>
      </c>
      <c r="M28" s="44">
        <f t="shared" si="14"/>
        <v>5522.4567282994185</v>
      </c>
      <c r="N28" s="45">
        <f t="shared" si="15"/>
        <v>7156.476530621906</v>
      </c>
      <c r="O28" s="46">
        <f t="shared" si="16"/>
        <v>8926.6733359532482</v>
      </c>
      <c r="P28" s="40"/>
      <c r="Q28" s="40"/>
      <c r="R28" s="40"/>
    </row>
    <row r="29" spans="1:18" x14ac:dyDescent="0.45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>
        <f t="shared" si="11"/>
        <v>4514.0648264941938</v>
      </c>
      <c r="K29" s="45">
        <f t="shared" si="12"/>
        <v>4985.6786496665945</v>
      </c>
      <c r="L29" s="46">
        <f t="shared" si="13"/>
        <v>4731.1368680552214</v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45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45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45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45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45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45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45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45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45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45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45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45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45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45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45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4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600000000000001" thickBot="1" x14ac:dyDescent="0.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600000000000001" thickBot="1" x14ac:dyDescent="0.5">
      <c r="A59" s="9"/>
      <c r="B59" s="92" t="s">
        <v>16</v>
      </c>
      <c r="C59" s="93"/>
      <c r="D59" s="7">
        <f>COUNTIF(D9:D58,1.27)</f>
        <v>15</v>
      </c>
      <c r="E59" s="7">
        <f>COUNTIF(E9:E58,1.5)</f>
        <v>15</v>
      </c>
      <c r="F59" s="8">
        <f>COUNTIF(F9:F58,2)</f>
        <v>12</v>
      </c>
      <c r="G59" s="70">
        <f>M59+G8</f>
        <v>150468.82754980648</v>
      </c>
      <c r="H59" s="71">
        <f>N59+H8</f>
        <v>166189.28832221986</v>
      </c>
      <c r="I59" s="72">
        <f>O59+I8</f>
        <v>157704.56226850738</v>
      </c>
      <c r="J59" s="67" t="s">
        <v>17</v>
      </c>
      <c r="K59" s="68">
        <f>B58-B9</f>
        <v>-43902</v>
      </c>
      <c r="L59" s="69" t="s">
        <v>18</v>
      </c>
      <c r="M59" s="81">
        <f>SUM(M9:M58)</f>
        <v>50468.827549806476</v>
      </c>
      <c r="N59" s="82">
        <f>SUM(N9:N58)</f>
        <v>66189.288322219843</v>
      </c>
      <c r="O59" s="83">
        <f>SUM(O9:O58)</f>
        <v>57704.562268507361</v>
      </c>
    </row>
    <row r="60" spans="1:15" ht="18.600000000000001" thickBot="1" x14ac:dyDescent="0.5">
      <c r="A60" s="9"/>
      <c r="B60" s="86"/>
      <c r="C60" s="87"/>
      <c r="D60" s="7">
        <f>COUNTIF(D9:D58,-1)</f>
        <v>5</v>
      </c>
      <c r="E60" s="7">
        <f>COUNTIF(E9:E58,-1)</f>
        <v>5</v>
      </c>
      <c r="F60" s="8">
        <f>COUNTIF(F9:F58,-1)</f>
        <v>8</v>
      </c>
      <c r="G60" s="84" t="s">
        <v>19</v>
      </c>
      <c r="H60" s="85"/>
      <c r="I60" s="91"/>
      <c r="J60" s="84" t="s">
        <v>20</v>
      </c>
      <c r="K60" s="85"/>
      <c r="L60" s="91"/>
      <c r="M60" s="9"/>
      <c r="N60" s="3"/>
      <c r="O60" s="4"/>
    </row>
    <row r="61" spans="1:15" ht="18.600000000000001" thickBot="1" x14ac:dyDescent="0.5">
      <c r="A61" s="9"/>
      <c r="B61" s="86" t="s">
        <v>21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1.5046882754980648</v>
      </c>
      <c r="H61" s="77">
        <f t="shared" ref="H61" si="21">H59/H8</f>
        <v>1.6618928832221986</v>
      </c>
      <c r="I61" s="78">
        <f>I59/I8</f>
        <v>1.5770456226850738</v>
      </c>
      <c r="J61" s="65">
        <f>(G61-100%)*30/K59</f>
        <v>-3.448737703280476E-4</v>
      </c>
      <c r="K61" s="65">
        <f>(H61-100%)*30/K59</f>
        <v>-4.5229799318176751E-4</v>
      </c>
      <c r="L61" s="66">
        <f>(I61-100%)*30/K59</f>
        <v>-3.9431845201932063E-4</v>
      </c>
      <c r="M61" s="10"/>
      <c r="N61" s="2"/>
      <c r="O61" s="11"/>
    </row>
    <row r="62" spans="1:15" ht="18.600000000000001" thickBot="1" x14ac:dyDescent="0.5">
      <c r="A62" s="3"/>
      <c r="B62" s="84" t="s">
        <v>22</v>
      </c>
      <c r="C62" s="85"/>
      <c r="D62" s="79">
        <f t="shared" ref="D62:E62" si="22">D59/(D59+D60+D61)</f>
        <v>0.75</v>
      </c>
      <c r="E62" s="74">
        <f t="shared" si="22"/>
        <v>0.75</v>
      </c>
      <c r="F62" s="75">
        <f>F59/(F59+F60+F61)</f>
        <v>0.6</v>
      </c>
    </row>
    <row r="64" spans="1:15" x14ac:dyDescent="0.4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773"/>
  <sheetViews>
    <sheetView topLeftCell="A772" zoomScale="80" zoomScaleNormal="80" workbookViewId="0">
      <selection activeCell="A774" sqref="A774"/>
    </sheetView>
  </sheetViews>
  <sheetFormatPr defaultColWidth="8.09765625" defaultRowHeight="14.4" x14ac:dyDescent="0.45"/>
  <cols>
    <col min="1" max="1" width="6.59765625" style="53" customWidth="1"/>
    <col min="2" max="2" width="7.1992187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>
    <row r="1" spans="1:1" x14ac:dyDescent="0.45">
      <c r="A1" s="53" t="s">
        <v>40</v>
      </c>
    </row>
    <row r="43" spans="1:1" x14ac:dyDescent="0.45">
      <c r="A43" s="53" t="s">
        <v>41</v>
      </c>
    </row>
    <row r="84" spans="1:1" x14ac:dyDescent="0.45">
      <c r="A84" s="53" t="s">
        <v>42</v>
      </c>
    </row>
    <row r="127" spans="1:1" x14ac:dyDescent="0.45">
      <c r="A127" s="53" t="s">
        <v>43</v>
      </c>
    </row>
    <row r="172" spans="1:1" x14ac:dyDescent="0.45">
      <c r="A172" s="53" t="s">
        <v>44</v>
      </c>
    </row>
    <row r="212" spans="1:1" x14ac:dyDescent="0.45">
      <c r="A212" s="53" t="s">
        <v>45</v>
      </c>
    </row>
    <row r="251" spans="1:1" x14ac:dyDescent="0.45">
      <c r="A251" s="53" t="s">
        <v>46</v>
      </c>
    </row>
    <row r="292" spans="1:1" x14ac:dyDescent="0.45">
      <c r="A292" s="53" t="s">
        <v>47</v>
      </c>
    </row>
    <row r="332" spans="1:1" x14ac:dyDescent="0.45">
      <c r="A332" s="53" t="s">
        <v>48</v>
      </c>
    </row>
    <row r="373" spans="1:1" x14ac:dyDescent="0.45">
      <c r="A373" s="53" t="s">
        <v>49</v>
      </c>
    </row>
    <row r="413" spans="1:1" x14ac:dyDescent="0.45">
      <c r="A413" s="53" t="s">
        <v>50</v>
      </c>
    </row>
    <row r="453" spans="1:1" x14ac:dyDescent="0.45">
      <c r="A453" s="53" t="s">
        <v>51</v>
      </c>
    </row>
    <row r="492" spans="1:1" x14ac:dyDescent="0.45">
      <c r="A492" s="53" t="s">
        <v>52</v>
      </c>
    </row>
    <row r="494" spans="1:1" x14ac:dyDescent="0.45">
      <c r="A494" s="53" t="s">
        <v>52</v>
      </c>
    </row>
    <row r="533" spans="1:1" x14ac:dyDescent="0.45">
      <c r="A533" s="53" t="s">
        <v>53</v>
      </c>
    </row>
    <row r="573" spans="1:1" x14ac:dyDescent="0.45">
      <c r="A573" s="53" t="s">
        <v>54</v>
      </c>
    </row>
    <row r="613" spans="1:1" x14ac:dyDescent="0.45">
      <c r="A613" s="53" t="s">
        <v>55</v>
      </c>
    </row>
    <row r="653" spans="1:1" x14ac:dyDescent="0.45">
      <c r="A653" s="53" t="s">
        <v>56</v>
      </c>
    </row>
    <row r="693" spans="1:1" x14ac:dyDescent="0.45">
      <c r="A693" s="53" t="s">
        <v>57</v>
      </c>
    </row>
    <row r="733" spans="1:1" x14ac:dyDescent="0.45">
      <c r="A733" s="53" t="s">
        <v>58</v>
      </c>
    </row>
    <row r="773" spans="1:1" x14ac:dyDescent="0.45">
      <c r="A773" s="53" t="s">
        <v>59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opLeftCell="A7" zoomScale="145" zoomScaleSheetLayoutView="100" workbookViewId="0">
      <selection activeCell="A22" sqref="A22:J29"/>
    </sheetView>
  </sheetViews>
  <sheetFormatPr defaultColWidth="8.09765625" defaultRowHeight="13.2" x14ac:dyDescent="0.45"/>
  <cols>
    <col min="1" max="16384" width="8.09765625" style="52"/>
  </cols>
  <sheetData>
    <row r="1" spans="1:10" x14ac:dyDescent="0.45">
      <c r="A1" s="52" t="s">
        <v>23</v>
      </c>
    </row>
    <row r="2" spans="1:10" x14ac:dyDescent="0.45">
      <c r="A2" s="94" t="s">
        <v>36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45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45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4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45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45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45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45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45">
      <c r="A11" s="52" t="s">
        <v>24</v>
      </c>
    </row>
    <row r="12" spans="1:10" x14ac:dyDescent="0.45">
      <c r="A12" s="96" t="s">
        <v>37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45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45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45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45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45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45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45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45">
      <c r="A21" s="52" t="s">
        <v>25</v>
      </c>
    </row>
    <row r="22" spans="1:10" x14ac:dyDescent="0.45">
      <c r="A22" s="96" t="s">
        <v>38</v>
      </c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45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45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45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4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4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4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45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B4" sqref="B4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30" t="s">
        <v>26</v>
      </c>
      <c r="B1" s="31"/>
      <c r="C1" s="32"/>
      <c r="D1" s="33"/>
      <c r="E1" s="32"/>
      <c r="F1" s="33"/>
      <c r="G1" s="32"/>
      <c r="H1" s="33"/>
    </row>
    <row r="2" spans="1:8" x14ac:dyDescent="0.45">
      <c r="A2" s="34"/>
      <c r="B2" s="32"/>
      <c r="C2" s="32"/>
      <c r="D2" s="33"/>
      <c r="E2" s="32"/>
      <c r="F2" s="33"/>
      <c r="G2" s="32"/>
      <c r="H2" s="33"/>
    </row>
    <row r="3" spans="1:8" x14ac:dyDescent="0.45">
      <c r="A3" s="35" t="s">
        <v>27</v>
      </c>
      <c r="B3" s="35" t="s">
        <v>28</v>
      </c>
      <c r="C3" s="35" t="s">
        <v>29</v>
      </c>
      <c r="D3" s="36" t="s">
        <v>30</v>
      </c>
      <c r="E3" s="35" t="s">
        <v>31</v>
      </c>
      <c r="F3" s="36" t="s">
        <v>30</v>
      </c>
      <c r="G3" s="35" t="s">
        <v>32</v>
      </c>
      <c r="H3" s="36" t="s">
        <v>30</v>
      </c>
    </row>
    <row r="4" spans="1:8" x14ac:dyDescent="0.45">
      <c r="A4" s="37" t="s">
        <v>33</v>
      </c>
      <c r="B4" s="37" t="s">
        <v>39</v>
      </c>
      <c r="C4" s="37"/>
      <c r="D4" s="38"/>
      <c r="E4" s="37"/>
      <c r="F4" s="38"/>
      <c r="G4" s="37"/>
      <c r="H4" s="38"/>
    </row>
    <row r="5" spans="1:8" x14ac:dyDescent="0.45">
      <c r="A5" s="37" t="s">
        <v>33</v>
      </c>
      <c r="B5" s="37"/>
      <c r="C5" s="37"/>
      <c r="D5" s="38"/>
      <c r="E5" s="37"/>
      <c r="F5" s="39"/>
      <c r="G5" s="37"/>
      <c r="H5" s="39"/>
    </row>
    <row r="6" spans="1:8" x14ac:dyDescent="0.45">
      <c r="A6" s="37" t="s">
        <v>33</v>
      </c>
      <c r="B6" s="37"/>
      <c r="C6" s="37"/>
      <c r="D6" s="39"/>
      <c r="E6" s="37"/>
      <c r="F6" s="39"/>
      <c r="G6" s="37"/>
      <c r="H6" s="39"/>
    </row>
    <row r="7" spans="1:8" x14ac:dyDescent="0.45">
      <c r="A7" s="37" t="s">
        <v>33</v>
      </c>
      <c r="B7" s="37"/>
      <c r="C7" s="37"/>
      <c r="D7" s="39"/>
      <c r="E7" s="37"/>
      <c r="F7" s="39"/>
      <c r="G7" s="37"/>
      <c r="H7" s="39"/>
    </row>
    <row r="8" spans="1:8" x14ac:dyDescent="0.45">
      <c r="A8" s="37" t="s">
        <v>33</v>
      </c>
      <c r="B8" s="37"/>
      <c r="C8" s="37"/>
      <c r="D8" s="39"/>
      <c r="E8" s="37"/>
      <c r="F8" s="39"/>
      <c r="G8" s="37"/>
      <c r="H8" s="39"/>
    </row>
    <row r="9" spans="1:8" x14ac:dyDescent="0.45">
      <c r="A9" s="37" t="s">
        <v>33</v>
      </c>
      <c r="B9" s="37"/>
      <c r="C9" s="37"/>
      <c r="D9" s="39"/>
      <c r="E9" s="37"/>
      <c r="F9" s="39"/>
      <c r="G9" s="37"/>
      <c r="H9" s="39"/>
    </row>
    <row r="10" spans="1:8" x14ac:dyDescent="0.45">
      <c r="A10" s="37" t="s">
        <v>33</v>
      </c>
      <c r="B10" s="37"/>
      <c r="C10" s="37"/>
      <c r="D10" s="39"/>
      <c r="E10" s="37"/>
      <c r="F10" s="39"/>
      <c r="G10" s="37"/>
      <c r="H10" s="39"/>
    </row>
    <row r="11" spans="1:8" x14ac:dyDescent="0.45">
      <c r="A11" s="37" t="s">
        <v>33</v>
      </c>
      <c r="B11" s="37"/>
      <c r="C11" s="37"/>
      <c r="D11" s="39"/>
      <c r="E11" s="37"/>
      <c r="F11" s="39"/>
      <c r="G11" s="37"/>
      <c r="H11" s="39"/>
    </row>
    <row r="12" spans="1:8" x14ac:dyDescent="0.45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嶺 武</cp:lastModifiedBy>
  <cp:revision/>
  <dcterms:created xsi:type="dcterms:W3CDTF">2020-09-18T03:10:57Z</dcterms:created>
  <dcterms:modified xsi:type="dcterms:W3CDTF">2021-07-10T23:17:32Z</dcterms:modified>
  <cp:category/>
  <cp:contentStatus/>
</cp:coreProperties>
</file>