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ie8\Desktop\"/>
    </mc:Choice>
  </mc:AlternateContent>
  <xr:revisionPtr revIDLastSave="0" documentId="13_ncr:1_{D00E820B-BF63-45B7-8167-87930B4B8CD3}" xr6:coauthVersionLast="47" xr6:coauthVersionMax="47" xr10:uidLastSave="{00000000-0000-0000-0000-000000000000}"/>
  <bookViews>
    <workbookView xWindow="11592" yWindow="276" windowWidth="11796" windowHeight="12024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<sst xmlns="http://schemas.openxmlformats.org/spreadsheetml/2006/main" count="57" uniqueCount="46">
  <si>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</si>
  <si>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</si>
  <si>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</si>
  <si>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</si>
  <si>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</si>
  <si>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</si>
  <si>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</si>
  <si>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</si>
  <si>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</si>
  <si>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</si>
  <si>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</si>
  <si>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</si>
  <si>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</si>
  <si>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</si>
  <si>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</si>
  <si>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</si>
  <si>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</si>
  <si>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</si>
  <si>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</si>
  <si>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</si>
  <si>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</si>
  <si>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</si>
  <si>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</si>
  <si>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</si>
  <si>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</si>
  <si>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</si>
  <si>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</si>
  <si>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</si>
  <si>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</si>
  <si>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</si>
  <si>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</si>
  <si>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</si>
  <si>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</si>
  <si>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</si>
  <si>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</si>
  <si>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No1</t>
    <phoneticPr fontId="1"/>
  </si>
  <si>
    <t>USD/JPY</t>
    <phoneticPr fontId="5"/>
  </si>
  <si>
    <t>きれいなPBでも油断はできないと思ったら20MAが上にあったといういきなりイージーミス。</t>
    <phoneticPr fontId="1"/>
  </si>
  <si>
    <t>No2</t>
    <phoneticPr fontId="1"/>
  </si>
  <si>
    <t>No3</t>
    <phoneticPr fontId="1"/>
  </si>
  <si>
    <t>H4</t>
    <phoneticPr fontId="1"/>
  </si>
  <si>
    <t>USDPY</t>
    <phoneticPr fontId="1"/>
  </si>
  <si>
    <t>No4</t>
    <phoneticPr fontId="1"/>
  </si>
  <si>
    <t>No5</t>
    <phoneticPr fontId="1"/>
  </si>
  <si>
    <t>No6</t>
    <phoneticPr fontId="1"/>
  </si>
  <si>
    <t>No7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</si>
</sst>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10</xdr:col>
      <xdr:colOff>19050</xdr:colOff>
      <xdr:row>2</xdr:row>
      <xdr:rowOff>85725</xdr:rowOff>
    </xdr:from>
    <xdr:to>
      <xdr:col>16</xdr:col>
      <xdr:colOff>450817</xdr:colOff>
      <xdr:row>37</xdr:row>
      <xdr:rowOff>108576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4D9A6A2-73DB-4DC5-9D87-27410141D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9325" y="447675"/>
          <a:ext cx="4146517" cy="635697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76200</xdr:rowOff>
    </xdr:from>
    <xdr:to>
      <xdr:col>9</xdr:col>
      <xdr:colOff>349220</xdr:colOff>
      <xdr:row>37</xdr:row>
      <xdr:rowOff>76200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8493B63D-F5E3-4D16-B997-B3F4BF95A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438150"/>
          <a:ext cx="5673695" cy="633412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26</xdr:col>
      <xdr:colOff>220803</xdr:colOff>
      <xdr:row>37</xdr:row>
      <xdr:rowOff>99074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20BD6A02-FE06-4A24-B8DF-9E71B0AE9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44150" y="361950"/>
          <a:ext cx="5792928" cy="6433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10</xdr:col>
      <xdr:colOff>156145</xdr:colOff>
      <xdr:row>75</xdr:row>
      <xdr:rowOff>135226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7A403D3C-7E21-4D58-AA9B-D9F06A9D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419975"/>
          <a:ext cx="6166420" cy="628837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20</xdr:col>
      <xdr:colOff>609539</xdr:colOff>
      <xdr:row>75</xdr:row>
      <xdr:rowOff>135226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7127F3CE-881C-40A5-B83D-4299F4616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29400" y="7419975"/>
          <a:ext cx="6181664" cy="6288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10</xdr:col>
      <xdr:colOff>179011</xdr:colOff>
      <xdr:row>113</xdr:row>
      <xdr:rowOff>180960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F522AA24-1310-40A2-BA16-38A9D6D42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97025"/>
          <a:ext cx="6189286" cy="63341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79</xdr:row>
      <xdr:rowOff>0</xdr:rowOff>
    </xdr:from>
    <xdr:to>
      <xdr:col>20</xdr:col>
      <xdr:colOff>601917</xdr:colOff>
      <xdr:row>113</xdr:row>
      <xdr:rowOff>150470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4446DC5D-B96A-4A58-ACA5-E3300F809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29400" y="14297025"/>
          <a:ext cx="6174042" cy="6303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6" sqref="B16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9" width="10.8984375" customWidth="1"/>
    <col min="10" max="15" width="7.69921875" customWidth="1"/>
  </cols>
  <sheetData>
    <row r="1" spans="1:18" x14ac:dyDescent="0.45">
      <c r="A1" s="1" t="s">
        <v>7</v>
      </c>
      <c r="C1" t="s">
        <v>41</v>
      </c>
    </row>
    <row r="2" spans="1:18" x14ac:dyDescent="0.45">
      <c r="A2" s="1" t="s">
        <v>8</v>
      </c>
      <c r="C2" t="s">
        <v>40</v>
      </c>
    </row>
    <row r="3" spans="1:18" x14ac:dyDescent="0.45">
      <c r="A3" s="1" t="s">
        <v>10</v>
      </c>
      <c r="C3" s="29">
        <v>1000000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33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4" t="s">
        <v>3</v>
      </c>
      <c r="H6" s="85"/>
      <c r="I6" s="91"/>
      <c r="J6" s="84" t="s">
        <v>22</v>
      </c>
      <c r="K6" s="85"/>
      <c r="L6" s="91"/>
      <c r="M6" s="84" t="s">
        <v>23</v>
      </c>
      <c r="N6" s="85"/>
      <c r="O6" s="91"/>
    </row>
    <row r="7" spans="1:18" ht="18.600000000000001" thickBot="1" x14ac:dyDescent="0.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1000000</v>
      </c>
      <c r="H8" s="20">
        <f>C3</f>
        <v>1000000</v>
      </c>
      <c r="I8" s="21">
        <f>C3</f>
        <v>1000000</v>
      </c>
      <c r="J8" s="88" t="s">
        <v>22</v>
      </c>
      <c r="K8" s="89"/>
      <c r="L8" s="90"/>
      <c r="M8" s="88"/>
      <c r="N8" s="89"/>
      <c r="O8" s="90"/>
    </row>
    <row r="9" spans="1:18" x14ac:dyDescent="0.45">
      <c r="A9" s="9">
        <v>1</v>
      </c>
      <c r="B9" s="23">
        <v>43786</v>
      </c>
      <c r="C9" s="50">
        <v>1</v>
      </c>
      <c r="D9" s="54">
        <v>1.27</v>
      </c>
      <c r="E9" s="55">
        <v>-1</v>
      </c>
      <c r="F9" s="56">
        <v>-1</v>
      </c>
      <c r="G9" s="22">
        <f>IF(D9="","",G8+M9)</f>
        <v>1038100</v>
      </c>
      <c r="H9" s="22">
        <f t="shared" ref="H9" si="0">IF(E9="","",H8+N9)</f>
        <v>970000</v>
      </c>
      <c r="I9" s="22">
        <f t="shared" ref="I9" si="1">IF(F9="","",I8+O9)</f>
        <v>970000</v>
      </c>
      <c r="J9" s="41">
        <f>IF(G8="","",G8*0.03)</f>
        <v>30000</v>
      </c>
      <c r="K9" s="42">
        <f>IF(H8="","",H8*0.03)</f>
        <v>30000</v>
      </c>
      <c r="L9" s="43">
        <f>IF(I8="","",I8*0.03)</f>
        <v>30000</v>
      </c>
      <c r="M9" s="41">
        <f>IF(D9="","",J9*D9)</f>
        <v>38100</v>
      </c>
      <c r="N9" s="42">
        <f>IF(E9="","",K9*E9)</f>
        <v>-30000</v>
      </c>
      <c r="O9" s="43">
        <f>IF(F9="","",L9*F9)</f>
        <v>-30000</v>
      </c>
      <c r="P9" s="40"/>
      <c r="Q9" s="40"/>
      <c r="R9" s="40"/>
    </row>
    <row r="10" spans="1:18" x14ac:dyDescent="0.45">
      <c r="A10" s="9">
        <v>2</v>
      </c>
      <c r="B10" s="5">
        <v>43795</v>
      </c>
      <c r="C10" s="47">
        <v>1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1077651.6100000001</v>
      </c>
      <c r="H10" s="22">
        <f t="shared" ref="H10:H42" si="3">IF(E10="","",H9+N10)</f>
        <v>1013650</v>
      </c>
      <c r="I10" s="22">
        <f t="shared" ref="I10:I42" si="4">IF(F10="","",I9+O10)</f>
        <v>1028200</v>
      </c>
      <c r="J10" s="44">
        <f t="shared" ref="J10:J12" si="5">IF(G9="","",G9*0.03)</f>
        <v>31143</v>
      </c>
      <c r="K10" s="45">
        <f t="shared" ref="K10:K12" si="6">IF(H9="","",H9*0.03)</f>
        <v>29100</v>
      </c>
      <c r="L10" s="46">
        <f t="shared" ref="L10:L12" si="7">IF(I9="","",I9*0.03)</f>
        <v>29100</v>
      </c>
      <c r="M10" s="44">
        <f t="shared" ref="M10:M12" si="8">IF(D10="","",J10*D10)</f>
        <v>39551.61</v>
      </c>
      <c r="N10" s="45">
        <f t="shared" ref="N10:N12" si="9">IF(E10="","",K10*E10)</f>
        <v>43650</v>
      </c>
      <c r="O10" s="46">
        <f t="shared" ref="O10:O12" si="10">IF(F10="","",L10*F10)</f>
        <v>58200</v>
      </c>
      <c r="P10" s="40"/>
      <c r="Q10" s="40"/>
      <c r="R10" s="40"/>
    </row>
    <row r="11" spans="1:18" x14ac:dyDescent="0.45">
      <c r="A11" s="9">
        <v>3</v>
      </c>
      <c r="B11" s="5">
        <v>43875</v>
      </c>
      <c r="C11" s="47">
        <v>2</v>
      </c>
      <c r="D11" s="57">
        <v>-1</v>
      </c>
      <c r="E11" s="58">
        <v>-1</v>
      </c>
      <c r="F11" s="80">
        <v>-1</v>
      </c>
      <c r="G11" s="22">
        <f t="shared" si="2"/>
        <v>1045322.0617000001</v>
      </c>
      <c r="H11" s="22">
        <f t="shared" si="3"/>
        <v>983240.5</v>
      </c>
      <c r="I11" s="22">
        <f t="shared" si="4"/>
        <v>997354</v>
      </c>
      <c r="J11" s="44">
        <f t="shared" si="5"/>
        <v>32329.548300000002</v>
      </c>
      <c r="K11" s="45">
        <f t="shared" si="6"/>
        <v>30409.5</v>
      </c>
      <c r="L11" s="46">
        <f t="shared" si="7"/>
        <v>30846</v>
      </c>
      <c r="M11" s="44">
        <f t="shared" si="8"/>
        <v>-32329.548300000002</v>
      </c>
      <c r="N11" s="45">
        <f t="shared" si="9"/>
        <v>-30409.5</v>
      </c>
      <c r="O11" s="46">
        <f t="shared" si="10"/>
        <v>-30846</v>
      </c>
      <c r="P11" s="40"/>
      <c r="Q11" s="40"/>
      <c r="R11" s="40"/>
    </row>
    <row r="12" spans="1:18" x14ac:dyDescent="0.45">
      <c r="A12" s="9">
        <v>4</v>
      </c>
      <c r="B12" s="5">
        <v>43910</v>
      </c>
      <c r="C12" s="47">
        <v>1</v>
      </c>
      <c r="D12" s="57">
        <v>1.27</v>
      </c>
      <c r="E12" s="58">
        <v>-1</v>
      </c>
      <c r="F12" s="59">
        <v>-1</v>
      </c>
      <c r="G12" s="22">
        <f t="shared" si="2"/>
        <v>1085148.8322507702</v>
      </c>
      <c r="H12" s="22">
        <f t="shared" si="3"/>
        <v>953743.28500000003</v>
      </c>
      <c r="I12" s="22">
        <f t="shared" si="4"/>
        <v>967433.38</v>
      </c>
      <c r="J12" s="44">
        <f t="shared" si="5"/>
        <v>31359.661851000001</v>
      </c>
      <c r="K12" s="45">
        <f t="shared" si="6"/>
        <v>29497.215</v>
      </c>
      <c r="L12" s="46">
        <f t="shared" si="7"/>
        <v>29920.62</v>
      </c>
      <c r="M12" s="44">
        <f t="shared" si="8"/>
        <v>39826.770550770001</v>
      </c>
      <c r="N12" s="45">
        <f t="shared" si="9"/>
        <v>-29497.215</v>
      </c>
      <c r="O12" s="46">
        <f t="shared" si="10"/>
        <v>-29920.62</v>
      </c>
      <c r="P12" s="40"/>
      <c r="Q12" s="40"/>
      <c r="R12" s="40"/>
    </row>
    <row r="13" spans="1:18" x14ac:dyDescent="0.45">
      <c r="A13" s="9">
        <v>5</v>
      </c>
      <c r="B13" s="5">
        <v>43955</v>
      </c>
      <c r="C13" s="47">
        <v>2</v>
      </c>
      <c r="D13" s="57">
        <v>1.27</v>
      </c>
      <c r="E13" s="58">
        <v>1.5</v>
      </c>
      <c r="F13" s="80">
        <v>2</v>
      </c>
      <c r="G13" s="22">
        <f t="shared" si="2"/>
        <v>1126493.0027595246</v>
      </c>
      <c r="H13" s="22">
        <f t="shared" si="3"/>
        <v>996661.73282500007</v>
      </c>
      <c r="I13" s="22">
        <f t="shared" si="4"/>
        <v>1025479.3828</v>
      </c>
      <c r="J13" s="44">
        <f t="shared" ref="J13:J58" si="11">IF(G12="","",G12*0.03)</f>
        <v>32554.464967523105</v>
      </c>
      <c r="K13" s="45">
        <f t="shared" ref="K13:K58" si="12">IF(H12="","",H12*0.03)</f>
        <v>28612.29855</v>
      </c>
      <c r="L13" s="46">
        <f t="shared" ref="L13:L58" si="13">IF(I12="","",I12*0.03)</f>
        <v>29023.001399999997</v>
      </c>
      <c r="M13" s="44">
        <f t="shared" ref="M13:M58" si="14">IF(D13="","",J13*D13)</f>
        <v>41344.170508754345</v>
      </c>
      <c r="N13" s="45">
        <f t="shared" ref="N13:N58" si="15">IF(E13="","",K13*E13)</f>
        <v>42918.447824999996</v>
      </c>
      <c r="O13" s="46">
        <f t="shared" ref="O13:O58" si="16">IF(F13="","",L13*F13)</f>
        <v>58046.002799999995</v>
      </c>
      <c r="P13" s="40"/>
      <c r="Q13" s="40"/>
      <c r="R13" s="40"/>
    </row>
    <row r="14" spans="1:18" x14ac:dyDescent="0.45">
      <c r="A14" s="9">
        <v>6</v>
      </c>
      <c r="B14" s="5">
        <v>44083</v>
      </c>
      <c r="C14" s="47">
        <v>2</v>
      </c>
      <c r="D14" s="57">
        <v>1.27</v>
      </c>
      <c r="E14" s="58">
        <v>1.5</v>
      </c>
      <c r="F14" s="59">
        <v>2</v>
      </c>
      <c r="G14" s="22">
        <f t="shared" si="2"/>
        <v>1169412.3861646624</v>
      </c>
      <c r="H14" s="22">
        <f t="shared" si="3"/>
        <v>1041511.5108021251</v>
      </c>
      <c r="I14" s="22">
        <f t="shared" si="4"/>
        <v>1087008.145768</v>
      </c>
      <c r="J14" s="44">
        <f t="shared" si="11"/>
        <v>33794.790082785737</v>
      </c>
      <c r="K14" s="45">
        <f t="shared" si="12"/>
        <v>29899.851984749999</v>
      </c>
      <c r="L14" s="46">
        <f t="shared" si="13"/>
        <v>30764.381483999998</v>
      </c>
      <c r="M14" s="44">
        <f t="shared" si="14"/>
        <v>42919.383405137887</v>
      </c>
      <c r="N14" s="45">
        <f t="shared" si="15"/>
        <v>44849.777977124999</v>
      </c>
      <c r="O14" s="46">
        <f t="shared" si="16"/>
        <v>61528.762967999995</v>
      </c>
      <c r="P14" s="40"/>
      <c r="Q14" s="40"/>
      <c r="R14" s="40"/>
    </row>
    <row r="15" spans="1:18" x14ac:dyDescent="0.45">
      <c r="A15" s="9">
        <v>7</v>
      </c>
      <c r="B15" s="5">
        <v>44091</v>
      </c>
      <c r="C15" s="47">
        <v>2</v>
      </c>
      <c r="D15" s="57">
        <v>1.27</v>
      </c>
      <c r="E15" s="58">
        <v>1.5</v>
      </c>
      <c r="F15" s="59">
        <v>2</v>
      </c>
      <c r="G15" s="22">
        <f t="shared" si="2"/>
        <v>1213966.998077536</v>
      </c>
      <c r="H15" s="22">
        <f t="shared" si="3"/>
        <v>1088379.5287882206</v>
      </c>
      <c r="I15" s="22">
        <f t="shared" si="4"/>
        <v>1152228.6345140801</v>
      </c>
      <c r="J15" s="44">
        <f t="shared" si="11"/>
        <v>35082.371584939872</v>
      </c>
      <c r="K15" s="45">
        <f t="shared" si="12"/>
        <v>31245.34532406375</v>
      </c>
      <c r="L15" s="46">
        <f t="shared" si="13"/>
        <v>32610.244373040001</v>
      </c>
      <c r="M15" s="44">
        <f t="shared" si="14"/>
        <v>44554.611912873639</v>
      </c>
      <c r="N15" s="45">
        <f t="shared" si="15"/>
        <v>46868.017986095627</v>
      </c>
      <c r="O15" s="46">
        <f t="shared" si="16"/>
        <v>65220.488746080002</v>
      </c>
      <c r="P15" s="40"/>
      <c r="Q15" s="40"/>
      <c r="R15" s="40"/>
    </row>
    <row r="16" spans="1:18" x14ac:dyDescent="0.45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>
        <f t="shared" si="11"/>
        <v>36419.009942326076</v>
      </c>
      <c r="K16" s="45">
        <f t="shared" si="12"/>
        <v>32651.385863646618</v>
      </c>
      <c r="L16" s="46">
        <f t="shared" si="13"/>
        <v>34566.8590354224</v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5</v>
      </c>
      <c r="C59" s="93"/>
      <c r="D59" s="7">
        <f>COUNTIF(D9:D58,1.27)</f>
        <v>6</v>
      </c>
      <c r="E59" s="7">
        <f>COUNTIF(E9:E58,1.5)</f>
        <v>4</v>
      </c>
      <c r="F59" s="8">
        <f>COUNTIF(F9:F58,2)</f>
        <v>4</v>
      </c>
      <c r="G59" s="70">
        <f>M59+G8</f>
        <v>1213966.998077536</v>
      </c>
      <c r="H59" s="71">
        <f>N59+H8</f>
        <v>1088379.5287882206</v>
      </c>
      <c r="I59" s="72">
        <f>O59+I8</f>
        <v>1152228.6345140799</v>
      </c>
      <c r="J59" s="67" t="s">
        <v>30</v>
      </c>
      <c r="K59" s="68">
        <f>B58-B9</f>
        <v>-43786</v>
      </c>
      <c r="L59" s="69" t="s">
        <v>31</v>
      </c>
      <c r="M59" s="81">
        <f>SUM(M9:M58)</f>
        <v>213966.99807753589</v>
      </c>
      <c r="N59" s="82">
        <f>SUM(N9:N58)</f>
        <v>88379.528788220632</v>
      </c>
      <c r="O59" s="83">
        <f>SUM(O9:O58)</f>
        <v>152228.63451407998</v>
      </c>
    </row>
    <row r="60" spans="1:15" ht="18.600000000000001" thickBot="1" x14ac:dyDescent="0.5">
      <c r="A60" s="9"/>
      <c r="B60" s="86" t="s">
        <v>6</v>
      </c>
      <c r="C60" s="87"/>
      <c r="D60" s="7">
        <f>COUNTIF(D9:D58,-1)</f>
        <v>1</v>
      </c>
      <c r="E60" s="7">
        <f>COUNTIF(E9:E58,-1)</f>
        <v>3</v>
      </c>
      <c r="F60" s="8">
        <f>COUNTIF(F9:F58,-1)</f>
        <v>3</v>
      </c>
      <c r="G60" s="84" t="s">
        <v>29</v>
      </c>
      <c r="H60" s="85"/>
      <c r="I60" s="91"/>
      <c r="J60" s="84" t="s">
        <v>32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34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1.2139669980775361</v>
      </c>
      <c r="H61" s="77">
        <f t="shared" ref="H61" si="21">H59/H8</f>
        <v>1.0883795287882205</v>
      </c>
      <c r="I61" s="78">
        <f>I59/I8</f>
        <v>1.15222863451408</v>
      </c>
      <c r="J61" s="65">
        <f>(G61-100%)*30/K59</f>
        <v>-1.4659959672786007E-4</v>
      </c>
      <c r="K61" s="65">
        <f>(H61-100%)*30/K59</f>
        <v>-6.0553278756831313E-5</v>
      </c>
      <c r="L61" s="66">
        <f>(I61-100%)*30/K59</f>
        <v>-1.0429952577130589E-4</v>
      </c>
      <c r="M61" s="10"/>
      <c r="N61" s="2"/>
      <c r="O61" s="11"/>
    </row>
    <row r="62" spans="1:15" ht="18.600000000000001" thickBot="1" x14ac:dyDescent="0.5">
      <c r="A62" s="3"/>
      <c r="B62" s="84" t="s">
        <v>4</v>
      </c>
      <c r="C62" s="85"/>
      <c r="D62" s="79">
        <f t="shared" ref="D62:E62" si="22">D59/(D59+D60+D61)</f>
        <v>0.8571428571428571</v>
      </c>
      <c r="E62" s="74">
        <f t="shared" si="22"/>
        <v>0.5714285714285714</v>
      </c>
      <c r="F62" s="75">
        <f>F59/(F59+F60+F61)</f>
        <v>0.5714285714285714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R79"/>
  <sheetViews>
    <sheetView topLeftCell="A52" zoomScale="80" zoomScaleNormal="80" workbookViewId="0">
      <selection activeCell="L80" sqref="L80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2" spans="1:18" x14ac:dyDescent="0.45">
      <c r="A2" s="53" t="s">
        <v>35</v>
      </c>
      <c r="K2" s="52" t="s">
        <v>38</v>
      </c>
      <c r="R2" s="52" t="s">
        <v>39</v>
      </c>
    </row>
    <row r="41" spans="1:12" x14ac:dyDescent="0.45">
      <c r="A41" s="53" t="s">
        <v>42</v>
      </c>
      <c r="L41" s="52" t="s">
        <v>43</v>
      </c>
    </row>
    <row r="79" spans="1:12" x14ac:dyDescent="0.45">
      <c r="A79" s="53" t="s">
        <v>44</v>
      </c>
      <c r="L79" s="52" t="s">
        <v>45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2" sqref="A2:J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25</v>
      </c>
    </row>
    <row r="2" spans="1:10" x14ac:dyDescent="0.45">
      <c r="A2" s="94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26</v>
      </c>
    </row>
    <row r="12" spans="1:10" x14ac:dyDescent="0.45">
      <c r="A12" s="96" t="s">
        <v>37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27</v>
      </c>
    </row>
    <row r="22" spans="1:10" x14ac:dyDescent="0.45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E4" sqref="E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36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joie8</cp:lastModifiedBy>
  <dcterms:created xsi:type="dcterms:W3CDTF">2020-09-18T03:10:57Z</dcterms:created>
  <dcterms:modified xsi:type="dcterms:W3CDTF">2021-07-14T16:47:55Z</dcterms:modified>
</cp:coreProperties>
</file>