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98a404200fa3d08/"/>
    </mc:Choice>
  </mc:AlternateContent>
  <xr:revisionPtr revIDLastSave="75" documentId="8_{BE394FCE-CAF5-4DDA-B9A4-966BB1107080}" xr6:coauthVersionLast="47" xr6:coauthVersionMax="47" xr10:uidLastSave="{BD8BD9C2-995F-4CA4-9938-5081FEAE561A}"/>
  <bookViews>
    <workbookView xWindow="-120" yWindow="-120" windowWidth="29040" windowHeight="158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<sst xmlns="http://schemas.openxmlformats.org/spreadsheetml/2006/main" count="62" uniqueCount="50">
  <si>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</si>
  <si>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</si>
  <si>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</si>
  <si>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</si>
  <si>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</si>
  <si>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</si>
  <si>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</si>
  <si>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</si>
  <si>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</si>
  <si>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</si>
  <si>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</si>
  <si>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</si>
  <si>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</si>
  <si>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</si>
  <si>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</si>
  <si>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</si>
  <si>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</si>
  <si>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</si>
  <si>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</si>
  <si>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</si>
  <si>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</si>
  <si>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</si>
  <si>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</si>
  <si>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</si>
  <si>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</si>
  <si>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</si>
  <si>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</si>
  <si>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</si>
  <si>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</si>
  <si>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</si>
  <si>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</si>
  <si>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</si>
  <si>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</si>
  <si>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</si>
  <si>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</si>
  <si>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</si>
  <si>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USDCHF</t>
    <phoneticPr fontId="1"/>
  </si>
  <si>
    <t>D1</t>
    <phoneticPr fontId="1"/>
  </si>
  <si>
    <t>2014.5.6</t>
    <phoneticPr fontId="1"/>
  </si>
  <si>
    <t>2014.9.24</t>
    <phoneticPr fontId="1"/>
  </si>
  <si>
    <t>2015.5.22</t>
    <phoneticPr fontId="1"/>
  </si>
  <si>
    <t>利確せずに損切り</t>
    <rPh sb="0" eb="2">
      <t>リカク</t>
    </rPh>
    <rPh sb="5" eb="7">
      <t>ソンギ</t>
    </rPh>
    <phoneticPr fontId="1"/>
  </si>
  <si>
    <t>2015.7.24</t>
    <phoneticPr fontId="1"/>
  </si>
  <si>
    <t>2016.1.22</t>
    <phoneticPr fontId="1"/>
  </si>
  <si>
    <t>利確せずに損切り</t>
    <rPh sb="0" eb="2">
      <t>リカク</t>
    </rPh>
    <rPh sb="5" eb="7">
      <t>ソンギ</t>
    </rPh>
    <phoneticPr fontId="1"/>
  </si>
  <si>
    <t>2016.4.22</t>
    <phoneticPr fontId="1"/>
  </si>
  <si>
    <t>2016.8.16</t>
    <phoneticPr fontId="1"/>
  </si>
  <si>
    <t>2016．9．22</t>
    <phoneticPr fontId="1"/>
  </si>
  <si>
    <t>2017．1．20</t>
    <phoneticPr fontId="1"/>
  </si>
  <si>
    <t>2017．12．1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</si>
</sst>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9" xfId="0" applyNumberFormat="1" applyFont="1" applyFill="1" applyBorder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75</xdr:row>
      <xdr:rowOff>0</xdr:rowOff>
    </xdr:from>
    <xdr:to>
      <xdr:col>29</xdr:col>
      <xdr:colOff>531270</xdr:colOff>
      <xdr:row>115</xdr:row>
      <xdr:rowOff>136293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D670A0EB-D776-4235-8EAB-19A8B13FEB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3394531"/>
          <a:ext cx="18295395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116</xdr:row>
      <xdr:rowOff>0</xdr:rowOff>
    </xdr:from>
    <xdr:to>
      <xdr:col>29</xdr:col>
      <xdr:colOff>531270</xdr:colOff>
      <xdr:row>156</xdr:row>
      <xdr:rowOff>136293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C288D475-7DA3-4A3F-982D-059B44D0E4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0716875"/>
          <a:ext cx="18295395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157</xdr:row>
      <xdr:rowOff>0</xdr:rowOff>
    </xdr:from>
    <xdr:to>
      <xdr:col>29</xdr:col>
      <xdr:colOff>531270</xdr:colOff>
      <xdr:row>197</xdr:row>
      <xdr:rowOff>136293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25886546-E1F3-4012-A495-B3AB384693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8039219"/>
          <a:ext cx="18295395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198</xdr:row>
      <xdr:rowOff>0</xdr:rowOff>
    </xdr:from>
    <xdr:to>
      <xdr:col>29</xdr:col>
      <xdr:colOff>531270</xdr:colOff>
      <xdr:row>238</xdr:row>
      <xdr:rowOff>136293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525D403C-95DA-4810-8B89-143BD12F1F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35361563"/>
          <a:ext cx="18295395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239</xdr:row>
      <xdr:rowOff>0</xdr:rowOff>
    </xdr:from>
    <xdr:to>
      <xdr:col>29</xdr:col>
      <xdr:colOff>531270</xdr:colOff>
      <xdr:row>279</xdr:row>
      <xdr:rowOff>136293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37886CFB-8EE7-4348-BC2F-67587EEA55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42683906"/>
          <a:ext cx="18295395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280</xdr:row>
      <xdr:rowOff>0</xdr:rowOff>
    </xdr:from>
    <xdr:to>
      <xdr:col>29</xdr:col>
      <xdr:colOff>531270</xdr:colOff>
      <xdr:row>320</xdr:row>
      <xdr:rowOff>136293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5EF2101F-E12A-475C-B1F4-8DEBF6D587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50006250"/>
          <a:ext cx="18295395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321</xdr:row>
      <xdr:rowOff>0</xdr:rowOff>
    </xdr:from>
    <xdr:to>
      <xdr:col>29</xdr:col>
      <xdr:colOff>531270</xdr:colOff>
      <xdr:row>361</xdr:row>
      <xdr:rowOff>136293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95932801-5A31-4A5F-B638-6C7CB00A41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57328594"/>
          <a:ext cx="18295395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362</xdr:row>
      <xdr:rowOff>0</xdr:rowOff>
    </xdr:from>
    <xdr:to>
      <xdr:col>29</xdr:col>
      <xdr:colOff>531270</xdr:colOff>
      <xdr:row>402</xdr:row>
      <xdr:rowOff>136293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E1699C16-8A66-431D-9A38-FE265BCD4F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64650938"/>
          <a:ext cx="18295395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403</xdr:row>
      <xdr:rowOff>0</xdr:rowOff>
    </xdr:from>
    <xdr:to>
      <xdr:col>29</xdr:col>
      <xdr:colOff>531270</xdr:colOff>
      <xdr:row>443</xdr:row>
      <xdr:rowOff>136293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EB9D4C84-7303-4432-8646-3A695B540B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71973281"/>
          <a:ext cx="18295395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444</xdr:row>
      <xdr:rowOff>0</xdr:rowOff>
    </xdr:from>
    <xdr:to>
      <xdr:col>29</xdr:col>
      <xdr:colOff>531270</xdr:colOff>
      <xdr:row>484</xdr:row>
      <xdr:rowOff>136293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8DA728F2-0475-4E81-8210-CD98AB6F74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79295625"/>
          <a:ext cx="18295395" cy="72800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19" sqref="F19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9" x14ac:dyDescent="0.4">
      <c r="A1" s="1" t="s">
        <v>7</v>
      </c>
      <c r="C1" t="s">
        <v>36</v>
      </c>
      <c r="N1" s="86"/>
    </row>
    <row r="2" spans="1:19" x14ac:dyDescent="0.4">
      <c r="A2" s="1" t="s">
        <v>8</v>
      </c>
      <c r="C2" t="s">
        <v>37</v>
      </c>
      <c r="S2" s="85"/>
    </row>
    <row r="3" spans="1:19" x14ac:dyDescent="0.4">
      <c r="A3" s="1" t="s">
        <v>10</v>
      </c>
      <c r="C3" s="29">
        <v>100000</v>
      </c>
    </row>
    <row r="4" spans="1:19" x14ac:dyDescent="0.4">
      <c r="A4" s="1" t="s">
        <v>11</v>
      </c>
      <c r="C4" s="29" t="s">
        <v>13</v>
      </c>
    </row>
    <row r="5" spans="1:19" ht="19.5" thickBot="1" x14ac:dyDescent="0.45">
      <c r="A5" s="1" t="s">
        <v>12</v>
      </c>
      <c r="C5" s="29" t="s">
        <v>34</v>
      </c>
    </row>
    <row r="6" spans="1:19" ht="19.5" thickBot="1" x14ac:dyDescent="0.45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7" t="s">
        <v>3</v>
      </c>
      <c r="H6" s="88"/>
      <c r="I6" s="94"/>
      <c r="J6" s="87" t="s">
        <v>23</v>
      </c>
      <c r="K6" s="88"/>
      <c r="L6" s="94"/>
      <c r="M6" s="87" t="s">
        <v>24</v>
      </c>
      <c r="N6" s="88"/>
      <c r="O6" s="94"/>
    </row>
    <row r="7" spans="1:19" ht="19.5" thickBot="1" x14ac:dyDescent="0.45">
      <c r="A7" s="27"/>
      <c r="B7" s="27" t="s">
        <v>2</v>
      </c>
      <c r="C7" s="64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9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1" t="s">
        <v>23</v>
      </c>
      <c r="K8" s="92"/>
      <c r="L8" s="93"/>
      <c r="M8" s="91"/>
      <c r="N8" s="92"/>
      <c r="O8" s="93"/>
    </row>
    <row r="9" spans="1:19" x14ac:dyDescent="0.4">
      <c r="A9" s="9">
        <v>1</v>
      </c>
      <c r="B9" s="23" t="s">
        <v>38</v>
      </c>
      <c r="C9" s="50">
        <v>2</v>
      </c>
      <c r="D9" s="54">
        <v>-1</v>
      </c>
      <c r="E9" s="55">
        <v>-1</v>
      </c>
      <c r="F9" s="56">
        <v>-1</v>
      </c>
      <c r="G9" s="22">
        <f>IF(D9="","",G8+M9)</f>
        <v>97000</v>
      </c>
      <c r="H9" s="22">
        <f t="shared" ref="H9" si="0">IF(E9="","",H8+N9)</f>
        <v>97000</v>
      </c>
      <c r="I9" s="22">
        <f t="shared" ref="I9" si="1">IF(F9="","",I8+O9)</f>
        <v>97000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-3000</v>
      </c>
      <c r="N9" s="42">
        <f>IF(E9="","",K9*E9)</f>
        <v>-3000</v>
      </c>
      <c r="O9" s="43">
        <f>IF(F9="","",L9*F9)</f>
        <v>-3000</v>
      </c>
      <c r="P9" s="40"/>
      <c r="Q9" s="40"/>
      <c r="R9" s="40"/>
    </row>
    <row r="10" spans="1:19" x14ac:dyDescent="0.4">
      <c r="A10" s="9">
        <v>2</v>
      </c>
      <c r="B10" s="5" t="s">
        <v>39</v>
      </c>
      <c r="C10" s="47">
        <v>1</v>
      </c>
      <c r="D10" s="57">
        <v>1.27</v>
      </c>
      <c r="E10" s="58">
        <v>1.5</v>
      </c>
      <c r="F10" s="84">
        <v>2</v>
      </c>
      <c r="G10" s="22">
        <f t="shared" ref="G10:G42" si="2">IF(D10="","",G9+M10)</f>
        <v>100695.7</v>
      </c>
      <c r="H10" s="22">
        <f t="shared" ref="H10:H42" si="3">IF(E10="","",H9+N10)</f>
        <v>101365</v>
      </c>
      <c r="I10" s="22">
        <f t="shared" ref="I10:I42" si="4">IF(F10="","",I9+O10)</f>
        <v>102820</v>
      </c>
      <c r="J10" s="44">
        <f t="shared" ref="J10:J12" si="5">IF(G9="","",G9*0.03)</f>
        <v>2910</v>
      </c>
      <c r="K10" s="45">
        <f t="shared" ref="K10:K12" si="6">IF(H9="","",H9*0.03)</f>
        <v>2910</v>
      </c>
      <c r="L10" s="46">
        <f t="shared" ref="L10:L12" si="7">IF(I9="","",I9*0.03)</f>
        <v>2910</v>
      </c>
      <c r="M10" s="44">
        <f t="shared" ref="M10:M12" si="8">IF(D10="","",J10*D10)</f>
        <v>3695.7000000000003</v>
      </c>
      <c r="N10" s="45">
        <f t="shared" ref="N10:N12" si="9">IF(E10="","",K10*E10)</f>
        <v>4365</v>
      </c>
      <c r="O10" s="46">
        <f t="shared" ref="O10:O12" si="10">IF(F10="","",L10*F10)</f>
        <v>5820</v>
      </c>
      <c r="P10" s="40"/>
      <c r="Q10" s="40"/>
      <c r="R10" s="40"/>
    </row>
    <row r="11" spans="1:19" x14ac:dyDescent="0.4">
      <c r="A11" s="9">
        <v>3</v>
      </c>
      <c r="B11" s="5" t="s">
        <v>40</v>
      </c>
      <c r="C11" s="47">
        <v>1</v>
      </c>
      <c r="D11" s="57">
        <v>-1</v>
      </c>
      <c r="E11" s="58">
        <v>-1</v>
      </c>
      <c r="F11" s="80">
        <v>-1</v>
      </c>
      <c r="G11" s="22">
        <f t="shared" si="2"/>
        <v>97674.828999999998</v>
      </c>
      <c r="H11" s="22">
        <f t="shared" si="3"/>
        <v>98324.05</v>
      </c>
      <c r="I11" s="22">
        <f t="shared" si="4"/>
        <v>99735.4</v>
      </c>
      <c r="J11" s="44">
        <f t="shared" si="5"/>
        <v>3020.8709999999996</v>
      </c>
      <c r="K11" s="45">
        <f t="shared" si="6"/>
        <v>3040.95</v>
      </c>
      <c r="L11" s="46">
        <f t="shared" si="7"/>
        <v>3084.6</v>
      </c>
      <c r="M11" s="44">
        <f t="shared" si="8"/>
        <v>-3020.8709999999996</v>
      </c>
      <c r="N11" s="45">
        <f t="shared" si="9"/>
        <v>-3040.95</v>
      </c>
      <c r="O11" s="46">
        <f t="shared" si="10"/>
        <v>-3084.6</v>
      </c>
      <c r="P11" s="40" t="s">
        <v>41</v>
      </c>
      <c r="Q11" s="40"/>
      <c r="R11" s="40"/>
    </row>
    <row r="12" spans="1:19" x14ac:dyDescent="0.4">
      <c r="A12" s="9">
        <v>4</v>
      </c>
      <c r="B12" s="5" t="s">
        <v>42</v>
      </c>
      <c r="C12" s="47">
        <v>1</v>
      </c>
      <c r="D12" s="57">
        <v>1.27</v>
      </c>
      <c r="E12" s="58">
        <v>1.5</v>
      </c>
      <c r="F12" s="59">
        <v>2</v>
      </c>
      <c r="G12" s="22">
        <f t="shared" si="2"/>
        <v>101396.23998489999</v>
      </c>
      <c r="H12" s="22">
        <f t="shared" si="3"/>
        <v>102748.63225000001</v>
      </c>
      <c r="I12" s="22">
        <f t="shared" si="4"/>
        <v>105719.52399999999</v>
      </c>
      <c r="J12" s="44">
        <f t="shared" si="5"/>
        <v>2930.24487</v>
      </c>
      <c r="K12" s="45">
        <f t="shared" si="6"/>
        <v>2949.7215000000001</v>
      </c>
      <c r="L12" s="46">
        <f t="shared" si="7"/>
        <v>2992.0619999999999</v>
      </c>
      <c r="M12" s="44">
        <f t="shared" si="8"/>
        <v>3721.4109849000001</v>
      </c>
      <c r="N12" s="45">
        <f t="shared" si="9"/>
        <v>4424.5822500000004</v>
      </c>
      <c r="O12" s="46">
        <f t="shared" si="10"/>
        <v>5984.1239999999998</v>
      </c>
      <c r="P12" s="40"/>
      <c r="Q12" s="40"/>
      <c r="R12" s="40"/>
    </row>
    <row r="13" spans="1:19" x14ac:dyDescent="0.4">
      <c r="A13" s="9">
        <v>5</v>
      </c>
      <c r="B13" s="5" t="s">
        <v>43</v>
      </c>
      <c r="C13" s="47">
        <v>1</v>
      </c>
      <c r="D13" s="57">
        <v>-1</v>
      </c>
      <c r="E13" s="58">
        <v>-1</v>
      </c>
      <c r="F13" s="80">
        <v>-1</v>
      </c>
      <c r="G13" s="22">
        <f t="shared" si="2"/>
        <v>98354.352785352996</v>
      </c>
      <c r="H13" s="22">
        <f t="shared" si="3"/>
        <v>99666.173282500007</v>
      </c>
      <c r="I13" s="22">
        <f t="shared" si="4"/>
        <v>102547.93827999999</v>
      </c>
      <c r="J13" s="44">
        <f t="shared" ref="J13:J58" si="11">IF(G12="","",G12*0.03)</f>
        <v>3041.8871995469995</v>
      </c>
      <c r="K13" s="45">
        <f t="shared" ref="K13:K58" si="12">IF(H12="","",H12*0.03)</f>
        <v>3082.4589675000002</v>
      </c>
      <c r="L13" s="46">
        <f t="shared" ref="L13:L58" si="13">IF(I12="","",I12*0.03)</f>
        <v>3171.5857199999996</v>
      </c>
      <c r="M13" s="44">
        <f t="shared" ref="M13:M58" si="14">IF(D13="","",J13*D13)</f>
        <v>-3041.8871995469995</v>
      </c>
      <c r="N13" s="45">
        <f t="shared" ref="N13:N58" si="15">IF(E13="","",K13*E13)</f>
        <v>-3082.4589675000002</v>
      </c>
      <c r="O13" s="46">
        <f t="shared" ref="O13:O58" si="16">IF(F13="","",L13*F13)</f>
        <v>-3171.5857199999996</v>
      </c>
      <c r="P13" s="40" t="s">
        <v>44</v>
      </c>
      <c r="Q13" s="40"/>
      <c r="R13" s="40"/>
    </row>
    <row r="14" spans="1:19" x14ac:dyDescent="0.4">
      <c r="A14" s="9">
        <v>6</v>
      </c>
      <c r="B14" s="5" t="s">
        <v>45</v>
      </c>
      <c r="C14" s="47">
        <v>1</v>
      </c>
      <c r="D14" s="57">
        <v>-1</v>
      </c>
      <c r="E14" s="58">
        <v>-1</v>
      </c>
      <c r="F14" s="59">
        <v>-1</v>
      </c>
      <c r="G14" s="22">
        <f t="shared" si="2"/>
        <v>95403.722201792407</v>
      </c>
      <c r="H14" s="22">
        <f t="shared" si="3"/>
        <v>96676.188084025009</v>
      </c>
      <c r="I14" s="22">
        <f t="shared" si="4"/>
        <v>99471.500131599983</v>
      </c>
      <c r="J14" s="44">
        <f t="shared" si="11"/>
        <v>2950.6305835605899</v>
      </c>
      <c r="K14" s="45">
        <f t="shared" si="12"/>
        <v>2989.9851984750003</v>
      </c>
      <c r="L14" s="46">
        <f t="shared" si="13"/>
        <v>3076.4381483999996</v>
      </c>
      <c r="M14" s="44">
        <f t="shared" si="14"/>
        <v>-2950.6305835605899</v>
      </c>
      <c r="N14" s="45">
        <f t="shared" si="15"/>
        <v>-2989.9851984750003</v>
      </c>
      <c r="O14" s="46">
        <f t="shared" si="16"/>
        <v>-3076.4381483999996</v>
      </c>
      <c r="P14" s="40"/>
      <c r="Q14" s="40"/>
      <c r="R14" s="40"/>
    </row>
    <row r="15" spans="1:19" x14ac:dyDescent="0.4">
      <c r="A15" s="9">
        <v>7</v>
      </c>
      <c r="B15" s="5" t="s">
        <v>46</v>
      </c>
      <c r="C15" s="47">
        <v>2</v>
      </c>
      <c r="D15" s="57">
        <v>-1</v>
      </c>
      <c r="E15" s="58">
        <v>-1</v>
      </c>
      <c r="F15" s="59">
        <v>-1</v>
      </c>
      <c r="G15" s="22">
        <f t="shared" si="2"/>
        <v>92541.61053573864</v>
      </c>
      <c r="H15" s="22">
        <f t="shared" si="3"/>
        <v>93775.902441504266</v>
      </c>
      <c r="I15" s="22">
        <f t="shared" si="4"/>
        <v>96487.355127651987</v>
      </c>
      <c r="J15" s="44">
        <f t="shared" si="11"/>
        <v>2862.1116660537723</v>
      </c>
      <c r="K15" s="45">
        <f t="shared" si="12"/>
        <v>2900.2856425207501</v>
      </c>
      <c r="L15" s="46">
        <f t="shared" si="13"/>
        <v>2984.1450039479996</v>
      </c>
      <c r="M15" s="44">
        <f t="shared" si="14"/>
        <v>-2862.1116660537723</v>
      </c>
      <c r="N15" s="45">
        <f t="shared" si="15"/>
        <v>-2900.2856425207501</v>
      </c>
      <c r="O15" s="46">
        <f t="shared" si="16"/>
        <v>-2984.1450039479996</v>
      </c>
      <c r="P15" s="40" t="s">
        <v>41</v>
      </c>
      <c r="Q15" s="40"/>
      <c r="R15" s="40"/>
    </row>
    <row r="16" spans="1:19" x14ac:dyDescent="0.4">
      <c r="A16" s="9">
        <v>8</v>
      </c>
      <c r="B16" s="5" t="s">
        <v>47</v>
      </c>
      <c r="C16" s="47">
        <v>2</v>
      </c>
      <c r="D16" s="57">
        <v>-1</v>
      </c>
      <c r="E16" s="58">
        <v>-1</v>
      </c>
      <c r="F16" s="59">
        <v>-1</v>
      </c>
      <c r="G16" s="22">
        <f t="shared" si="2"/>
        <v>89765.36221966648</v>
      </c>
      <c r="H16" s="22">
        <f t="shared" si="3"/>
        <v>90962.625368259134</v>
      </c>
      <c r="I16" s="22">
        <f t="shared" si="4"/>
        <v>93592.73447382242</v>
      </c>
      <c r="J16" s="44">
        <f t="shared" si="11"/>
        <v>2776.248316072159</v>
      </c>
      <c r="K16" s="45">
        <f t="shared" si="12"/>
        <v>2813.2770732451277</v>
      </c>
      <c r="L16" s="46">
        <f t="shared" si="13"/>
        <v>2894.6206538295596</v>
      </c>
      <c r="M16" s="44">
        <f t="shared" si="14"/>
        <v>-2776.248316072159</v>
      </c>
      <c r="N16" s="45">
        <f t="shared" si="15"/>
        <v>-2813.2770732451277</v>
      </c>
      <c r="O16" s="46">
        <f t="shared" si="16"/>
        <v>-2894.6206538295596</v>
      </c>
      <c r="P16" s="40"/>
      <c r="Q16" s="40"/>
      <c r="R16" s="40"/>
    </row>
    <row r="17" spans="1:18" x14ac:dyDescent="0.4">
      <c r="A17" s="9">
        <v>9</v>
      </c>
      <c r="B17" s="5" t="s">
        <v>48</v>
      </c>
      <c r="C17" s="47">
        <v>2</v>
      </c>
      <c r="D17" s="57">
        <v>1.27</v>
      </c>
      <c r="E17" s="58">
        <v>1.5</v>
      </c>
      <c r="F17" s="59">
        <v>2</v>
      </c>
      <c r="G17" s="22">
        <f t="shared" si="2"/>
        <v>93185.422520235777</v>
      </c>
      <c r="H17" s="22">
        <f t="shared" si="3"/>
        <v>95055.943509830802</v>
      </c>
      <c r="I17" s="22">
        <f t="shared" si="4"/>
        <v>99208.298542251767</v>
      </c>
      <c r="J17" s="44">
        <f t="shared" si="11"/>
        <v>2692.9608665899941</v>
      </c>
      <c r="K17" s="45">
        <f t="shared" si="12"/>
        <v>2728.8787610477739</v>
      </c>
      <c r="L17" s="46">
        <f t="shared" si="13"/>
        <v>2807.7820342146724</v>
      </c>
      <c r="M17" s="44">
        <f t="shared" si="14"/>
        <v>3420.0603005692924</v>
      </c>
      <c r="N17" s="45">
        <f t="shared" si="15"/>
        <v>4093.3181415716608</v>
      </c>
      <c r="O17" s="46">
        <f t="shared" si="16"/>
        <v>5615.5640684293448</v>
      </c>
      <c r="P17" s="40"/>
      <c r="Q17" s="40"/>
      <c r="R17" s="40"/>
    </row>
    <row r="18" spans="1:18" x14ac:dyDescent="0.4">
      <c r="A18" s="9">
        <v>10</v>
      </c>
      <c r="B18" s="5" t="s">
        <v>49</v>
      </c>
      <c r="C18" s="47">
        <v>2</v>
      </c>
      <c r="D18" s="57">
        <v>-1</v>
      </c>
      <c r="E18" s="58">
        <v>-1</v>
      </c>
      <c r="F18" s="59">
        <v>-1</v>
      </c>
      <c r="G18" s="22">
        <f t="shared" si="2"/>
        <v>90389.859844628707</v>
      </c>
      <c r="H18" s="22">
        <f t="shared" si="3"/>
        <v>92204.265204535885</v>
      </c>
      <c r="I18" s="22">
        <f t="shared" si="4"/>
        <v>96232.049585984219</v>
      </c>
      <c r="J18" s="44">
        <f t="shared" si="11"/>
        <v>2795.5626756070733</v>
      </c>
      <c r="K18" s="45">
        <f t="shared" si="12"/>
        <v>2851.678305294924</v>
      </c>
      <c r="L18" s="46">
        <f t="shared" si="13"/>
        <v>2976.2489562675528</v>
      </c>
      <c r="M18" s="44">
        <f t="shared" si="14"/>
        <v>-2795.5626756070733</v>
      </c>
      <c r="N18" s="45">
        <f t="shared" si="15"/>
        <v>-2851.678305294924</v>
      </c>
      <c r="O18" s="46">
        <f t="shared" si="16"/>
        <v>-2976.2489562675528</v>
      </c>
      <c r="P18" s="40"/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>
        <f t="shared" si="11"/>
        <v>2711.695795338861</v>
      </c>
      <c r="K19" s="45">
        <f t="shared" si="12"/>
        <v>2766.1279561360766</v>
      </c>
      <c r="L19" s="46">
        <f t="shared" si="13"/>
        <v>2886.9614875795264</v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5" t="s">
        <v>5</v>
      </c>
      <c r="C59" s="96"/>
      <c r="D59" s="7">
        <f>COUNTIF(D9:D58,1.27)</f>
        <v>3</v>
      </c>
      <c r="E59" s="7">
        <f>COUNTIF(E9:E58,1.5)</f>
        <v>3</v>
      </c>
      <c r="F59" s="8">
        <f>COUNTIF(F9:F58,2)</f>
        <v>3</v>
      </c>
      <c r="G59" s="70">
        <f>M59+G8</f>
        <v>90389.859844628692</v>
      </c>
      <c r="H59" s="71">
        <f>N59+H8</f>
        <v>92204.265204535855</v>
      </c>
      <c r="I59" s="72">
        <f>O59+I8</f>
        <v>96232.049585984234</v>
      </c>
      <c r="J59" s="67" t="s">
        <v>31</v>
      </c>
      <c r="K59" s="68" t="e">
        <f>B58-B9</f>
        <v>#VALUE!</v>
      </c>
      <c r="L59" s="69" t="s">
        <v>32</v>
      </c>
      <c r="M59" s="81">
        <f>SUM(M9:M58)</f>
        <v>-9610.1401553713004</v>
      </c>
      <c r="N59" s="82">
        <f>SUM(N9:N58)</f>
        <v>-7795.7347954641418</v>
      </c>
      <c r="O59" s="83">
        <f>SUM(O9:O58)</f>
        <v>-3767.9504140157669</v>
      </c>
    </row>
    <row r="60" spans="1:15" ht="19.5" thickBot="1" x14ac:dyDescent="0.45">
      <c r="A60" s="9"/>
      <c r="B60" s="89" t="s">
        <v>6</v>
      </c>
      <c r="C60" s="90"/>
      <c r="D60" s="7">
        <f>COUNTIF(D9:D58,-1)</f>
        <v>7</v>
      </c>
      <c r="E60" s="7">
        <f>COUNTIF(E9:E58,-1)</f>
        <v>7</v>
      </c>
      <c r="F60" s="8">
        <f>COUNTIF(F9:F58,-1)</f>
        <v>7</v>
      </c>
      <c r="G60" s="87" t="s">
        <v>30</v>
      </c>
      <c r="H60" s="88"/>
      <c r="I60" s="94"/>
      <c r="J60" s="87" t="s">
        <v>33</v>
      </c>
      <c r="K60" s="88"/>
      <c r="L60" s="94"/>
      <c r="M60" s="9"/>
      <c r="N60" s="3"/>
      <c r="O60" s="4"/>
    </row>
    <row r="61" spans="1:15" ht="19.5" thickBot="1" x14ac:dyDescent="0.45">
      <c r="A61" s="9"/>
      <c r="B61" s="89" t="s">
        <v>35</v>
      </c>
      <c r="C61" s="90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0.90389859844628695</v>
      </c>
      <c r="H61" s="77">
        <f t="shared" ref="H61" si="21">H59/H8</f>
        <v>0.92204265204535851</v>
      </c>
      <c r="I61" s="78">
        <f>I59/I8</f>
        <v>0.96232049585984236</v>
      </c>
      <c r="J61" s="65" t="e">
        <f>(G61-100%)*30/K59</f>
        <v>#VALUE!</v>
      </c>
      <c r="K61" s="65" t="e">
        <f>(H61-100%)*30/K59</f>
        <v>#VALUE!</v>
      </c>
      <c r="L61" s="66" t="e">
        <f>(I61-100%)*30/K59</f>
        <v>#VALUE!</v>
      </c>
      <c r="M61" s="10"/>
      <c r="N61" s="2"/>
      <c r="O61" s="11"/>
    </row>
    <row r="62" spans="1:15" ht="19.5" thickBot="1" x14ac:dyDescent="0.45">
      <c r="A62" s="3"/>
      <c r="B62" s="87" t="s">
        <v>4</v>
      </c>
      <c r="C62" s="88"/>
      <c r="D62" s="79">
        <f t="shared" ref="D62:E62" si="22">D59/(D59+D60+D61)</f>
        <v>0.3</v>
      </c>
      <c r="E62" s="74">
        <f t="shared" si="22"/>
        <v>0.3</v>
      </c>
      <c r="F62" s="75">
        <f>F59/(F59+F60+F61)</f>
        <v>0.3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opLeftCell="A442" zoomScale="80" zoomScaleNormal="80" workbookViewId="0">
      <selection activeCell="AI422" sqref="AI422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7"/>
      <c r="B2" s="98"/>
      <c r="C2" s="98"/>
      <c r="D2" s="98"/>
      <c r="E2" s="98"/>
      <c r="F2" s="98"/>
      <c r="G2" s="98"/>
      <c r="H2" s="98"/>
      <c r="I2" s="98"/>
      <c r="J2" s="98"/>
    </row>
    <row r="3" spans="1:10" x14ac:dyDescent="0.4">
      <c r="A3" s="98"/>
      <c r="B3" s="98"/>
      <c r="C3" s="98"/>
      <c r="D3" s="98"/>
      <c r="E3" s="98"/>
      <c r="F3" s="98"/>
      <c r="G3" s="98"/>
      <c r="H3" s="98"/>
      <c r="I3" s="98"/>
      <c r="J3" s="98"/>
    </row>
    <row r="4" spans="1:10" x14ac:dyDescent="0.4">
      <c r="A4" s="98"/>
      <c r="B4" s="98"/>
      <c r="C4" s="98"/>
      <c r="D4" s="98"/>
      <c r="E4" s="98"/>
      <c r="F4" s="98"/>
      <c r="G4" s="98"/>
      <c r="H4" s="98"/>
      <c r="I4" s="98"/>
      <c r="J4" s="98"/>
    </row>
    <row r="5" spans="1:10" x14ac:dyDescent="0.4">
      <c r="A5" s="98"/>
      <c r="B5" s="98"/>
      <c r="C5" s="98"/>
      <c r="D5" s="98"/>
      <c r="E5" s="98"/>
      <c r="F5" s="98"/>
      <c r="G5" s="98"/>
      <c r="H5" s="98"/>
      <c r="I5" s="98"/>
      <c r="J5" s="98"/>
    </row>
    <row r="6" spans="1:10" x14ac:dyDescent="0.4">
      <c r="A6" s="98"/>
      <c r="B6" s="98"/>
      <c r="C6" s="98"/>
      <c r="D6" s="98"/>
      <c r="E6" s="98"/>
      <c r="F6" s="98"/>
      <c r="G6" s="98"/>
      <c r="H6" s="98"/>
      <c r="I6" s="98"/>
      <c r="J6" s="98"/>
    </row>
    <row r="7" spans="1:10" x14ac:dyDescent="0.4">
      <c r="A7" s="98"/>
      <c r="B7" s="98"/>
      <c r="C7" s="98"/>
      <c r="D7" s="98"/>
      <c r="E7" s="98"/>
      <c r="F7" s="98"/>
      <c r="G7" s="98"/>
      <c r="H7" s="98"/>
      <c r="I7" s="98"/>
      <c r="J7" s="98"/>
    </row>
    <row r="8" spans="1:10" x14ac:dyDescent="0.4">
      <c r="A8" s="98"/>
      <c r="B8" s="98"/>
      <c r="C8" s="98"/>
      <c r="D8" s="98"/>
      <c r="E8" s="98"/>
      <c r="F8" s="98"/>
      <c r="G8" s="98"/>
      <c r="H8" s="98"/>
      <c r="I8" s="98"/>
      <c r="J8" s="98"/>
    </row>
    <row r="9" spans="1:10" x14ac:dyDescent="0.4">
      <c r="A9" s="98"/>
      <c r="B9" s="98"/>
      <c r="C9" s="98"/>
      <c r="D9" s="98"/>
      <c r="E9" s="98"/>
      <c r="F9" s="98"/>
      <c r="G9" s="98"/>
      <c r="H9" s="98"/>
      <c r="I9" s="98"/>
      <c r="J9" s="98"/>
    </row>
    <row r="11" spans="1:10" x14ac:dyDescent="0.4">
      <c r="A11" s="52" t="s">
        <v>27</v>
      </c>
    </row>
    <row r="12" spans="1:10" x14ac:dyDescent="0.4">
      <c r="A12" s="99"/>
      <c r="B12" s="100"/>
      <c r="C12" s="100"/>
      <c r="D12" s="100"/>
      <c r="E12" s="100"/>
      <c r="F12" s="100"/>
      <c r="G12" s="100"/>
      <c r="H12" s="100"/>
      <c r="I12" s="100"/>
      <c r="J12" s="100"/>
    </row>
    <row r="13" spans="1:10" x14ac:dyDescent="0.4">
      <c r="A13" s="100"/>
      <c r="B13" s="100"/>
      <c r="C13" s="100"/>
      <c r="D13" s="100"/>
      <c r="E13" s="100"/>
      <c r="F13" s="100"/>
      <c r="G13" s="100"/>
      <c r="H13" s="100"/>
      <c r="I13" s="100"/>
      <c r="J13" s="100"/>
    </row>
    <row r="14" spans="1:10" x14ac:dyDescent="0.4">
      <c r="A14" s="100"/>
      <c r="B14" s="100"/>
      <c r="C14" s="100"/>
      <c r="D14" s="100"/>
      <c r="E14" s="100"/>
      <c r="F14" s="100"/>
      <c r="G14" s="100"/>
      <c r="H14" s="100"/>
      <c r="I14" s="100"/>
      <c r="J14" s="100"/>
    </row>
    <row r="15" spans="1:10" x14ac:dyDescent="0.4">
      <c r="A15" s="100"/>
      <c r="B15" s="100"/>
      <c r="C15" s="100"/>
      <c r="D15" s="100"/>
      <c r="E15" s="100"/>
      <c r="F15" s="100"/>
      <c r="G15" s="100"/>
      <c r="H15" s="100"/>
      <c r="I15" s="100"/>
      <c r="J15" s="100"/>
    </row>
    <row r="16" spans="1:10" x14ac:dyDescent="0.4">
      <c r="A16" s="100"/>
      <c r="B16" s="100"/>
      <c r="C16" s="100"/>
      <c r="D16" s="100"/>
      <c r="E16" s="100"/>
      <c r="F16" s="100"/>
      <c r="G16" s="100"/>
      <c r="H16" s="100"/>
      <c r="I16" s="100"/>
      <c r="J16" s="100"/>
    </row>
    <row r="17" spans="1:10" x14ac:dyDescent="0.4">
      <c r="A17" s="100"/>
      <c r="B17" s="100"/>
      <c r="C17" s="100"/>
      <c r="D17" s="100"/>
      <c r="E17" s="100"/>
      <c r="F17" s="100"/>
      <c r="G17" s="100"/>
      <c r="H17" s="100"/>
      <c r="I17" s="100"/>
      <c r="J17" s="100"/>
    </row>
    <row r="18" spans="1:10" x14ac:dyDescent="0.4">
      <c r="A18" s="100"/>
      <c r="B18" s="100"/>
      <c r="C18" s="100"/>
      <c r="D18" s="100"/>
      <c r="E18" s="100"/>
      <c r="F18" s="100"/>
      <c r="G18" s="100"/>
      <c r="H18" s="100"/>
      <c r="I18" s="100"/>
      <c r="J18" s="100"/>
    </row>
    <row r="19" spans="1:10" x14ac:dyDescent="0.4">
      <c r="A19" s="100"/>
      <c r="B19" s="100"/>
      <c r="C19" s="100"/>
      <c r="D19" s="100"/>
      <c r="E19" s="100"/>
      <c r="F19" s="100"/>
      <c r="G19" s="100"/>
      <c r="H19" s="100"/>
      <c r="I19" s="100"/>
      <c r="J19" s="100"/>
    </row>
    <row r="21" spans="1:10" x14ac:dyDescent="0.4">
      <c r="A21" s="52" t="s">
        <v>28</v>
      </c>
    </row>
    <row r="22" spans="1:10" x14ac:dyDescent="0.4">
      <c r="A22" s="99"/>
      <c r="B22" s="99"/>
      <c r="C22" s="99"/>
      <c r="D22" s="99"/>
      <c r="E22" s="99"/>
      <c r="F22" s="99"/>
      <c r="G22" s="99"/>
      <c r="H22" s="99"/>
      <c r="I22" s="99"/>
      <c r="J22" s="99"/>
    </row>
    <row r="23" spans="1:10" x14ac:dyDescent="0.4">
      <c r="A23" s="99"/>
      <c r="B23" s="99"/>
      <c r="C23" s="99"/>
      <c r="D23" s="99"/>
      <c r="E23" s="99"/>
      <c r="F23" s="99"/>
      <c r="G23" s="99"/>
      <c r="H23" s="99"/>
      <c r="I23" s="99"/>
      <c r="J23" s="99"/>
    </row>
    <row r="24" spans="1:10" x14ac:dyDescent="0.4">
      <c r="A24" s="99"/>
      <c r="B24" s="99"/>
      <c r="C24" s="99"/>
      <c r="D24" s="99"/>
      <c r="E24" s="99"/>
      <c r="F24" s="99"/>
      <c r="G24" s="99"/>
      <c r="H24" s="99"/>
      <c r="I24" s="99"/>
      <c r="J24" s="99"/>
    </row>
    <row r="25" spans="1:10" x14ac:dyDescent="0.4">
      <c r="A25" s="99"/>
      <c r="B25" s="99"/>
      <c r="C25" s="99"/>
      <c r="D25" s="99"/>
      <c r="E25" s="99"/>
      <c r="F25" s="99"/>
      <c r="G25" s="99"/>
      <c r="H25" s="99"/>
      <c r="I25" s="99"/>
      <c r="J25" s="99"/>
    </row>
    <row r="26" spans="1:10" x14ac:dyDescent="0.4">
      <c r="A26" s="99"/>
      <c r="B26" s="99"/>
      <c r="C26" s="99"/>
      <c r="D26" s="99"/>
      <c r="E26" s="99"/>
      <c r="F26" s="99"/>
      <c r="G26" s="99"/>
      <c r="H26" s="99"/>
      <c r="I26" s="99"/>
      <c r="J26" s="99"/>
    </row>
    <row r="27" spans="1:10" x14ac:dyDescent="0.4">
      <c r="A27" s="99"/>
      <c r="B27" s="99"/>
      <c r="C27" s="99"/>
      <c r="D27" s="99"/>
      <c r="E27" s="99"/>
      <c r="F27" s="99"/>
      <c r="G27" s="99"/>
      <c r="H27" s="99"/>
      <c r="I27" s="99"/>
      <c r="J27" s="99"/>
    </row>
    <row r="28" spans="1:10" x14ac:dyDescent="0.4">
      <c r="A28" s="99"/>
      <c r="B28" s="99"/>
      <c r="C28" s="99"/>
      <c r="D28" s="99"/>
      <c r="E28" s="99"/>
      <c r="F28" s="99"/>
      <c r="G28" s="99"/>
      <c r="H28" s="99"/>
      <c r="I28" s="99"/>
      <c r="J28" s="99"/>
    </row>
    <row r="29" spans="1:10" x14ac:dyDescent="0.4">
      <c r="A29" s="99"/>
      <c r="B29" s="99"/>
      <c r="C29" s="99"/>
      <c r="D29" s="99"/>
      <c r="E29" s="99"/>
      <c r="F29" s="99"/>
      <c r="G29" s="99"/>
      <c r="H29" s="99"/>
      <c r="I29" s="99"/>
      <c r="J29" s="99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s="37" t="s">
        <v>22</v>
      </c>
      <c r="C4" s="37"/>
      <c r="D4" s="38"/>
      <c r="E4" s="37"/>
      <c r="F4" s="38"/>
      <c r="G4" s="37"/>
      <c r="H4" s="38"/>
    </row>
    <row r="5" spans="1:8" x14ac:dyDescent="0.4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 </cp:lastModifiedBy>
  <dcterms:created xsi:type="dcterms:W3CDTF">2020-09-18T03:10:57Z</dcterms:created>
  <dcterms:modified xsi:type="dcterms:W3CDTF">2021-07-27T14:16:38Z</dcterms:modified>
</cp:coreProperties>
</file>