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 activeTab="2"/>
  </bookViews>
  <sheets>
    <sheet name="検証シート" sheetId="1" r:id="rId1"/>
    <sheet name="画像" sheetId="8" r:id="rId2"/>
    <sheet name="気づき" sheetId="5" r:id="rId3"/>
    <sheet name="検証終了通貨" sheetId="2" r:id="rId4"/>
    <sheet name="削除" sheetId="6" r:id="rId5"/>
    <sheet name="Sheet1" sheetId="7" r:id="rId6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0" i="1"/>
  <c r="D60"/>
  <c r="D62" l="1"/>
  <c r="E62"/>
  <c r="F62"/>
  <c r="K60"/>
  <c r="E60"/>
  <c r="I9" l="1"/>
  <c r="H9"/>
  <c r="G9"/>
  <c r="F61"/>
  <c r="F63" s="1"/>
  <c r="E61"/>
  <c r="E63" s="1"/>
  <c r="D61"/>
  <c r="D63" s="1"/>
  <c r="J10" l="1"/>
  <c r="M10" s="1"/>
  <c r="K10"/>
  <c r="N10" s="1"/>
  <c r="L10"/>
  <c r="O10" s="1"/>
  <c r="G10" l="1"/>
  <c r="J11" s="1"/>
  <c r="M11" s="1"/>
  <c r="I10"/>
  <c r="L11" s="1"/>
  <c r="O11" s="1"/>
  <c r="H10"/>
  <c r="K11" s="1"/>
  <c r="N11" s="1"/>
  <c r="H11" s="1"/>
  <c r="G11" l="1"/>
  <c r="J12" s="1"/>
  <c r="M12" s="1"/>
  <c r="I11"/>
  <c r="L12" l="1"/>
  <c r="O12" s="1"/>
  <c r="G12"/>
  <c r="K12"/>
  <c r="N12" s="1"/>
  <c r="H12" l="1"/>
  <c r="K13" s="1"/>
  <c r="N13" s="1"/>
  <c r="H13" s="1"/>
  <c r="I12"/>
  <c r="L13" s="1"/>
  <c r="O13" s="1"/>
  <c r="I13" s="1"/>
  <c r="J13"/>
  <c r="M13" s="1"/>
  <c r="G13" l="1"/>
  <c r="L14"/>
  <c r="O14" s="1"/>
  <c r="I14" s="1"/>
  <c r="K14"/>
  <c r="N14" s="1"/>
  <c r="L15" l="1"/>
  <c r="O15" s="1"/>
  <c r="I15" s="1"/>
  <c r="J14"/>
  <c r="M14" s="1"/>
  <c r="H14"/>
  <c r="G14" l="1"/>
  <c r="J15" s="1"/>
  <c r="M15" s="1"/>
  <c r="G15" s="1"/>
  <c r="L16"/>
  <c r="O16" s="1"/>
  <c r="I16" s="1"/>
  <c r="K15"/>
  <c r="N15" s="1"/>
  <c r="H15" l="1"/>
  <c r="K16" s="1"/>
  <c r="N16" s="1"/>
  <c r="H16" s="1"/>
  <c r="L17"/>
  <c r="O17" s="1"/>
  <c r="I17" s="1"/>
  <c r="J16"/>
  <c r="M16" s="1"/>
  <c r="G16" s="1"/>
  <c r="J17" l="1"/>
  <c r="M17" s="1"/>
  <c r="G17" s="1"/>
  <c r="K17"/>
  <c r="N17" s="1"/>
  <c r="H17" s="1"/>
  <c r="L18"/>
  <c r="O18" s="1"/>
  <c r="I18" s="1"/>
  <c r="L19" l="1"/>
  <c r="O19" s="1"/>
  <c r="I19" s="1"/>
  <c r="K18"/>
  <c r="N18" s="1"/>
  <c r="H18" s="1"/>
  <c r="J18"/>
  <c r="M18" s="1"/>
  <c r="G18" s="1"/>
  <c r="J19" l="1"/>
  <c r="M19" s="1"/>
  <c r="G19" s="1"/>
  <c r="K19"/>
  <c r="N19" s="1"/>
  <c r="H19" s="1"/>
  <c r="L20"/>
  <c r="O20" s="1"/>
  <c r="I20" s="1"/>
  <c r="L21" l="1"/>
  <c r="O21" s="1"/>
  <c r="I21" s="1"/>
  <c r="K20"/>
  <c r="N20" s="1"/>
  <c r="H20" s="1"/>
  <c r="J20"/>
  <c r="M20" s="1"/>
  <c r="G20" s="1"/>
  <c r="J21" l="1"/>
  <c r="M21" s="1"/>
  <c r="G21" s="1"/>
  <c r="K21"/>
  <c r="N21" s="1"/>
  <c r="H21" s="1"/>
  <c r="L22"/>
  <c r="O22" s="1"/>
  <c r="I22" s="1"/>
  <c r="L23" l="1"/>
  <c r="O23" s="1"/>
  <c r="I23" s="1"/>
  <c r="K22"/>
  <c r="N22" s="1"/>
  <c r="H22" s="1"/>
  <c r="J22"/>
  <c r="M22" s="1"/>
  <c r="G22" s="1"/>
  <c r="J23" l="1"/>
  <c r="M23" s="1"/>
  <c r="G23" s="1"/>
  <c r="K23"/>
  <c r="N23" s="1"/>
  <c r="H23" s="1"/>
  <c r="L24"/>
  <c r="O24" s="1"/>
  <c r="I24" s="1"/>
  <c r="L25" l="1"/>
  <c r="O25" s="1"/>
  <c r="I25" s="1"/>
  <c r="K24"/>
  <c r="N24" s="1"/>
  <c r="H24" s="1"/>
  <c r="J24"/>
  <c r="M24" s="1"/>
  <c r="G24" s="1"/>
  <c r="J25" l="1"/>
  <c r="M25" s="1"/>
  <c r="G25" s="1"/>
  <c r="K25"/>
  <c r="N25" s="1"/>
  <c r="H25" s="1"/>
  <c r="L26"/>
  <c r="O26" s="1"/>
  <c r="I26" s="1"/>
  <c r="L27" l="1"/>
  <c r="O27" s="1"/>
  <c r="I27" s="1"/>
  <c r="K26"/>
  <c r="N26" s="1"/>
  <c r="H26" s="1"/>
  <c r="J26"/>
  <c r="M26" s="1"/>
  <c r="G26" s="1"/>
  <c r="J27" l="1"/>
  <c r="M27" s="1"/>
  <c r="G27" s="1"/>
  <c r="K27"/>
  <c r="N27" s="1"/>
  <c r="H27" s="1"/>
  <c r="L28"/>
  <c r="O28" s="1"/>
  <c r="I28" s="1"/>
  <c r="L29" l="1"/>
  <c r="O29" s="1"/>
  <c r="I29" s="1"/>
  <c r="K28"/>
  <c r="N28" s="1"/>
  <c r="H28" s="1"/>
  <c r="J28"/>
  <c r="M28" s="1"/>
  <c r="G28" s="1"/>
  <c r="J29" l="1"/>
  <c r="M29" s="1"/>
  <c r="G29" s="1"/>
  <c r="K29"/>
  <c r="N29" s="1"/>
  <c r="H29" s="1"/>
  <c r="L30"/>
  <c r="O30" s="1"/>
  <c r="I30" s="1"/>
  <c r="L31" l="1"/>
  <c r="O31" s="1"/>
  <c r="I31" s="1"/>
  <c r="K30"/>
  <c r="N30" s="1"/>
  <c r="H30" s="1"/>
  <c r="J30"/>
  <c r="M30" s="1"/>
  <c r="G30" s="1"/>
  <c r="J31" l="1"/>
  <c r="M31" s="1"/>
  <c r="G31" s="1"/>
  <c r="K31"/>
  <c r="N31" s="1"/>
  <c r="H31" s="1"/>
  <c r="L32"/>
  <c r="O32" s="1"/>
  <c r="I32" s="1"/>
  <c r="L33" l="1"/>
  <c r="O33" s="1"/>
  <c r="I33" s="1"/>
  <c r="K32"/>
  <c r="N32" s="1"/>
  <c r="H32" s="1"/>
  <c r="J32"/>
  <c r="M32" s="1"/>
  <c r="G32" s="1"/>
  <c r="J33" l="1"/>
  <c r="M33" s="1"/>
  <c r="G33" s="1"/>
  <c r="K33"/>
  <c r="N33" s="1"/>
  <c r="H33" s="1"/>
  <c r="L34"/>
  <c r="O34" s="1"/>
  <c r="I34" s="1"/>
  <c r="L35" l="1"/>
  <c r="O35" s="1"/>
  <c r="I35" s="1"/>
  <c r="K34"/>
  <c r="N34" s="1"/>
  <c r="H34" s="1"/>
  <c r="J34"/>
  <c r="M34" s="1"/>
  <c r="G34" s="1"/>
  <c r="J35" l="1"/>
  <c r="M35" s="1"/>
  <c r="G35" s="1"/>
  <c r="K35"/>
  <c r="N35" s="1"/>
  <c r="H35" s="1"/>
  <c r="L36"/>
  <c r="O36" s="1"/>
  <c r="I36" s="1"/>
  <c r="L37" l="1"/>
  <c r="O37" s="1"/>
  <c r="I37" s="1"/>
  <c r="K36"/>
  <c r="N36" s="1"/>
  <c r="H36" s="1"/>
  <c r="J36"/>
  <c r="M36" s="1"/>
  <c r="G36" s="1"/>
  <c r="J37" l="1"/>
  <c r="M37" s="1"/>
  <c r="G37" s="1"/>
  <c r="K37"/>
  <c r="N37" s="1"/>
  <c r="H37" s="1"/>
  <c r="L38"/>
  <c r="O38" s="1"/>
  <c r="I38" s="1"/>
  <c r="L39" l="1"/>
  <c r="O39" s="1"/>
  <c r="I39" s="1"/>
  <c r="K38"/>
  <c r="N38" s="1"/>
  <c r="H38" s="1"/>
  <c r="J38"/>
  <c r="M38" s="1"/>
  <c r="G38" s="1"/>
  <c r="J39" l="1"/>
  <c r="M39" s="1"/>
  <c r="G39" s="1"/>
  <c r="K39"/>
  <c r="N39" s="1"/>
  <c r="H39" s="1"/>
  <c r="L40"/>
  <c r="O40" s="1"/>
  <c r="I40" s="1"/>
  <c r="L41" l="1"/>
  <c r="O41" s="1"/>
  <c r="I41" s="1"/>
  <c r="K40"/>
  <c r="N40" s="1"/>
  <c r="H40" s="1"/>
  <c r="J40"/>
  <c r="M40" s="1"/>
  <c r="G40" s="1"/>
  <c r="J41" l="1"/>
  <c r="M41" s="1"/>
  <c r="G41" s="1"/>
  <c r="K41"/>
  <c r="N41" s="1"/>
  <c r="H41" s="1"/>
  <c r="L42"/>
  <c r="O42" s="1"/>
  <c r="I42" s="1"/>
  <c r="L43" l="1"/>
  <c r="O43" s="1"/>
  <c r="I43" s="1"/>
  <c r="L44" s="1"/>
  <c r="O44" s="1"/>
  <c r="I44" s="1"/>
  <c r="L45" s="1"/>
  <c r="O45" s="1"/>
  <c r="I45" s="1"/>
  <c r="K42"/>
  <c r="N42" s="1"/>
  <c r="H42" s="1"/>
  <c r="J42"/>
  <c r="M42" s="1"/>
  <c r="G42" s="1"/>
  <c r="K43" l="1"/>
  <c r="N43" s="1"/>
  <c r="H43" s="1"/>
  <c r="K44" s="1"/>
  <c r="N44" s="1"/>
  <c r="H44" s="1"/>
  <c r="J43"/>
  <c r="M43" s="1"/>
  <c r="G43" s="1"/>
  <c r="L46"/>
  <c r="O46" s="1"/>
  <c r="I46" s="1"/>
  <c r="J44" l="1"/>
  <c r="M44" s="1"/>
  <c r="G44" s="1"/>
  <c r="K45"/>
  <c r="N45" s="1"/>
  <c r="H45" s="1"/>
  <c r="K46" s="1"/>
  <c r="N46" s="1"/>
  <c r="H46" s="1"/>
  <c r="L47"/>
  <c r="O47" s="1"/>
  <c r="I47" s="1"/>
  <c r="J45" l="1"/>
  <c r="M45" s="1"/>
  <c r="G45" s="1"/>
  <c r="K47"/>
  <c r="N47" s="1"/>
  <c r="H47" s="1"/>
  <c r="K48" s="1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H58" s="1"/>
  <c r="L58"/>
  <c r="O58" s="1"/>
  <c r="I58" s="1"/>
  <c r="J56" l="1"/>
  <c r="M56" s="1"/>
  <c r="G56" s="1"/>
  <c r="K59"/>
  <c r="N59" s="1"/>
  <c r="L59"/>
  <c r="O59" s="1"/>
  <c r="H59" l="1"/>
  <c r="N60"/>
  <c r="H60" s="1"/>
  <c r="I59"/>
  <c r="O60"/>
  <c r="I60" s="1"/>
  <c r="I62" s="1"/>
  <c r="J57"/>
  <c r="M57" s="1"/>
  <c r="G57" s="1"/>
  <c r="H62" l="1"/>
  <c r="K62" s="1"/>
  <c r="L62"/>
  <c r="J58"/>
  <c r="M58" s="1"/>
  <c r="G58" s="1"/>
  <c r="J59" l="1"/>
  <c r="M59" s="1"/>
  <c r="G59" l="1"/>
  <c r="M60"/>
  <c r="G60" s="1"/>
  <c r="G62" s="1"/>
  <c r="J62" s="1"/>
</calcChain>
</file>

<file path=xl/sharedStrings.xml><?xml version="1.0" encoding="utf-8"?>
<sst xmlns="http://schemas.openxmlformats.org/spreadsheetml/2006/main" count="53" uniqueCount="41">
  <si>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</si>
  <si>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</si>
  <si>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</si>
  <si>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</si>
  <si>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</si>
  <si>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</si>
  <si>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</si>
  <si>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</si>
  <si>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</si>
  <si>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</si>
  <si>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</si>
  <si>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</si>
  <si>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</si>
  <si>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</si>
  <si>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</si>
  <si>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</si>
  <si>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</si>
  <si>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</si>
  <si>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</si>
  <si>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</si>
  <si>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</si>
  <si>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</si>
  <si>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</si>
  <si>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</si>
  <si>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</si>
  <si>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</si>
  <si>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</si>
  <si>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</si>
  <si>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</si>
  <si>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</si>
  <si>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</si>
  <si>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</si>
  <si>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</si>
  <si>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</si>
  <si>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</si>
  <si>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</si>
  <si>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エントリー３時間後に、ぎりぎりで損切</t>
    <rPh sb="6" eb="9">
      <t>ジカンゴ</t>
    </rPh>
    <rPh sb="16" eb="18">
      <t>ソンギリ</t>
    </rPh>
    <phoneticPr fontId="1"/>
  </si>
  <si>
    <t>きれいな押し目買いになっていない。</t>
    <rPh sb="4" eb="5">
      <t>オ</t>
    </rPh>
    <rPh sb="6" eb="8">
      <t>メガ</t>
    </rPh>
    <phoneticPr fontId="1"/>
  </si>
  <si>
    <t>水平方向及びローソクの横並びは除く。ゴールデン（デット）クロス後のきれいな押し目買い（戻り売り）を狙う。</t>
    <rPh sb="0" eb="4">
      <t>スイヘイホウコウ</t>
    </rPh>
    <rPh sb="4" eb="5">
      <t>オヨ</t>
    </rPh>
    <rPh sb="11" eb="13">
      <t>ヨコナラ</t>
    </rPh>
    <rPh sb="15" eb="16">
      <t>ノゾ</t>
    </rPh>
    <rPh sb="31" eb="32">
      <t>ゴ</t>
    </rPh>
    <rPh sb="37" eb="38">
      <t>オ</t>
    </rPh>
    <rPh sb="39" eb="41">
      <t>メガ</t>
    </rPh>
    <rPh sb="43" eb="44">
      <t>モド</t>
    </rPh>
    <rPh sb="45" eb="46">
      <t>ウ</t>
    </rPh>
    <rPh sb="49" eb="50">
      <t>ネラ</t>
    </rPh>
    <phoneticPr fontId="1"/>
  </si>
  <si>
    <t>ＥＵＲＧＢＰ</t>
    <phoneticPr fontId="1"/>
  </si>
  <si>
    <t>１．　2019年3月～2021年6月の2年3か月間について、ＥＵＲＧＢＰの１ｈ足を確認しました。　　エントリー件数は26件となり、1回/月レベルと非常に少ないですが、確認方法が間違っているのでしょうか？　　　　　　　　　　　　　　　２．エントリー件数を増やすためには、どういう対応をしたらいいのでしょうか？　　　　　　　　　　　　</t>
    <rPh sb="15" eb="16">
      <t>ネン</t>
    </rPh>
    <rPh sb="17" eb="18">
      <t>ガツ</t>
    </rPh>
    <rPh sb="20" eb="21">
      <t>ネン</t>
    </rPh>
    <rPh sb="23" eb="24">
      <t>ゲツ</t>
    </rPh>
    <rPh sb="55" eb="57">
      <t>ケンスウ</t>
    </rPh>
    <rPh sb="60" eb="61">
      <t>ケン</t>
    </rPh>
    <rPh sb="66" eb="67">
      <t>カイ</t>
    </rPh>
    <rPh sb="68" eb="69">
      <t>ツキ</t>
    </rPh>
    <rPh sb="73" eb="75">
      <t>ヒジョウ</t>
    </rPh>
    <rPh sb="76" eb="77">
      <t>スク</t>
    </rPh>
    <rPh sb="83" eb="85">
      <t>カクニン</t>
    </rPh>
    <rPh sb="85" eb="87">
      <t>ホウホウ</t>
    </rPh>
    <rPh sb="88" eb="90">
      <t>マチガ</t>
    </rPh>
    <rPh sb="123" eb="125">
      <t>ケンスウ</t>
    </rPh>
    <rPh sb="126" eb="127">
      <t>フ</t>
    </rPh>
    <rPh sb="138" eb="140">
      <t>タイオウ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</si>
</sst>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8" fontId="14" fillId="0" borderId="0" xfId="0" applyNumberFormat="1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0</xdr:colOff>
      <xdr:row>21</xdr:row>
      <xdr:rowOff>85725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" y="476250"/>
          <a:ext cx="10287000" cy="4610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16</xdr:col>
      <xdr:colOff>209678</xdr:colOff>
      <xdr:row>49</xdr:row>
      <xdr:rowOff>184192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464" y="7592786"/>
          <a:ext cx="10415035" cy="4592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16</xdr:col>
      <xdr:colOff>209678</xdr:colOff>
      <xdr:row>79</xdr:row>
      <xdr:rowOff>203250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3464" y="14940643"/>
          <a:ext cx="10415035" cy="4611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16</xdr:col>
      <xdr:colOff>209678</xdr:colOff>
      <xdr:row>109</xdr:row>
      <xdr:rowOff>69846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464" y="22288500"/>
          <a:ext cx="10415035" cy="4478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16</xdr:col>
      <xdr:colOff>152505</xdr:colOff>
      <xdr:row>139</xdr:row>
      <xdr:rowOff>193721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3464" y="29636357"/>
          <a:ext cx="10357862" cy="46024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16</xdr:col>
      <xdr:colOff>181091</xdr:colOff>
      <xdr:row>169</xdr:row>
      <xdr:rowOff>212778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3464" y="36984214"/>
          <a:ext cx="10386448" cy="46214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16</xdr:col>
      <xdr:colOff>162033</xdr:colOff>
      <xdr:row>200</xdr:row>
      <xdr:rowOff>53610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3464" y="44332071"/>
          <a:ext cx="10367390" cy="47072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16</xdr:col>
      <xdr:colOff>171562</xdr:colOff>
      <xdr:row>229</xdr:row>
      <xdr:rowOff>212779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3464" y="51679929"/>
          <a:ext cx="10376919" cy="46214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16</xdr:col>
      <xdr:colOff>190620</xdr:colOff>
      <xdr:row>259</xdr:row>
      <xdr:rowOff>241366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03464" y="59027786"/>
          <a:ext cx="10395977" cy="4650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16</xdr:col>
      <xdr:colOff>162033</xdr:colOff>
      <xdr:row>289</xdr:row>
      <xdr:rowOff>174664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3464" y="66375643"/>
          <a:ext cx="10367390" cy="45833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16</xdr:col>
      <xdr:colOff>200149</xdr:colOff>
      <xdr:row>320</xdr:row>
      <xdr:rowOff>5965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03464" y="73723500"/>
          <a:ext cx="10405506" cy="46596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16</xdr:col>
      <xdr:colOff>209678</xdr:colOff>
      <xdr:row>349</xdr:row>
      <xdr:rowOff>241366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3464" y="81071357"/>
          <a:ext cx="10415035" cy="4650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16</xdr:col>
      <xdr:colOff>123918</xdr:colOff>
      <xdr:row>378</xdr:row>
      <xdr:rowOff>86082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03464" y="88419214"/>
          <a:ext cx="10329275" cy="42498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16</xdr:col>
      <xdr:colOff>66745</xdr:colOff>
      <xdr:row>408</xdr:row>
      <xdr:rowOff>67024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3464" y="95767071"/>
          <a:ext cx="10272102" cy="4230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16</xdr:col>
      <xdr:colOff>152505</xdr:colOff>
      <xdr:row>437</xdr:row>
      <xdr:rowOff>235722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3464" y="103114929"/>
          <a:ext cx="10357862" cy="41545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16</xdr:col>
      <xdr:colOff>104860</xdr:colOff>
      <xdr:row>468</xdr:row>
      <xdr:rowOff>323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3464" y="110462786"/>
          <a:ext cx="10310217" cy="41641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16</xdr:col>
      <xdr:colOff>133447</xdr:colOff>
      <xdr:row>497</xdr:row>
      <xdr:rowOff>178549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3464" y="117810643"/>
          <a:ext cx="10338804" cy="4097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16</xdr:col>
      <xdr:colOff>66745</xdr:colOff>
      <xdr:row>528</xdr:row>
      <xdr:rowOff>47966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464" y="125158500"/>
          <a:ext cx="10272102" cy="4211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16</xdr:col>
      <xdr:colOff>104860</xdr:colOff>
      <xdr:row>557</xdr:row>
      <xdr:rowOff>216665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3464" y="132506357"/>
          <a:ext cx="10310217" cy="41355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16</xdr:col>
      <xdr:colOff>142976</xdr:colOff>
      <xdr:row>587</xdr:row>
      <xdr:rowOff>226193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3464" y="139854214"/>
          <a:ext cx="10348333" cy="4145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16</xdr:col>
      <xdr:colOff>104860</xdr:colOff>
      <xdr:row>618</xdr:row>
      <xdr:rowOff>19380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3464" y="147202071"/>
          <a:ext cx="10310217" cy="4183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16</xdr:col>
      <xdr:colOff>95332</xdr:colOff>
      <xdr:row>647</xdr:row>
      <xdr:rowOff>28909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3464" y="154305000"/>
          <a:ext cx="10300689" cy="41926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16</xdr:col>
      <xdr:colOff>104860</xdr:colOff>
      <xdr:row>676</xdr:row>
      <xdr:rowOff>159491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3464" y="161652857"/>
          <a:ext cx="10310217" cy="4078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690</xdr:row>
      <xdr:rowOff>0</xdr:rowOff>
    </xdr:from>
    <xdr:to>
      <xdr:col>16</xdr:col>
      <xdr:colOff>142976</xdr:colOff>
      <xdr:row>708</xdr:row>
      <xdr:rowOff>98432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3464" y="169000714"/>
          <a:ext cx="10348333" cy="45071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720</xdr:row>
      <xdr:rowOff>0</xdr:rowOff>
    </xdr:from>
    <xdr:to>
      <xdr:col>16</xdr:col>
      <xdr:colOff>133447</xdr:colOff>
      <xdr:row>737</xdr:row>
      <xdr:rowOff>19380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3464" y="176348571"/>
          <a:ext cx="10338804" cy="4183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751</xdr:row>
      <xdr:rowOff>0</xdr:rowOff>
    </xdr:from>
    <xdr:to>
      <xdr:col>16</xdr:col>
      <xdr:colOff>171562</xdr:colOff>
      <xdr:row>768</xdr:row>
      <xdr:rowOff>162313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03464" y="183941357"/>
          <a:ext cx="10376919" cy="4326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527685</xdr:colOff>
      <xdr:row>5</xdr:row>
      <xdr:rowOff>22860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</xdr:col>
      <xdr:colOff>0</xdr:colOff>
      <xdr:row>0</xdr:row>
      <xdr:rowOff>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2</xdr:row>
      <xdr:rowOff>0</xdr:rowOff>
    </xdr:from>
    <xdr:to>
      <xdr:col>17</xdr:col>
      <xdr:colOff>432804</xdr:colOff>
      <xdr:row>25</xdr:row>
      <xdr:rowOff>113625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3" y="357188"/>
          <a:ext cx="10338804" cy="4221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17</xdr:col>
      <xdr:colOff>213640</xdr:colOff>
      <xdr:row>56</xdr:row>
      <xdr:rowOff>175707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0063" y="5536406"/>
          <a:ext cx="10119640" cy="4640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17</xdr:col>
      <xdr:colOff>204111</xdr:colOff>
      <xdr:row>87</xdr:row>
      <xdr:rowOff>25700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0063" y="10894219"/>
          <a:ext cx="10110111" cy="46691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17</xdr:col>
      <xdr:colOff>213640</xdr:colOff>
      <xdr:row>116</xdr:row>
      <xdr:rowOff>99476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063" y="16252031"/>
          <a:ext cx="10119640" cy="45643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17</xdr:col>
      <xdr:colOff>213640</xdr:colOff>
      <xdr:row>146</xdr:row>
      <xdr:rowOff>137591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0063" y="21609844"/>
          <a:ext cx="10119640" cy="46024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17</xdr:col>
      <xdr:colOff>232698</xdr:colOff>
      <xdr:row>176</xdr:row>
      <xdr:rowOff>156649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0063" y="26967656"/>
          <a:ext cx="10138698" cy="46214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17</xdr:col>
      <xdr:colOff>223169</xdr:colOff>
      <xdr:row>206</xdr:row>
      <xdr:rowOff>175707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0063" y="32325469"/>
          <a:ext cx="10129169" cy="4640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17</xdr:col>
      <xdr:colOff>213640</xdr:colOff>
      <xdr:row>236</xdr:row>
      <xdr:rowOff>109005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0063" y="37683281"/>
          <a:ext cx="10119640" cy="4573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5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C1" sqref="C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39</v>
      </c>
    </row>
    <row r="2" spans="1:18">
      <c r="A2" s="1" t="s">
        <v>8</v>
      </c>
      <c r="C2" t="s">
        <v>35</v>
      </c>
    </row>
    <row r="3" spans="1:18">
      <c r="A3" s="1" t="s">
        <v>10</v>
      </c>
      <c r="C3" s="29">
        <v>100000</v>
      </c>
    </row>
    <row r="4" spans="1:18">
      <c r="A4" s="1" t="s">
        <v>11</v>
      </c>
      <c r="C4" s="29" t="s">
        <v>13</v>
      </c>
    </row>
    <row r="5" spans="1:18">
      <c r="A5" s="1"/>
      <c r="C5" s="84" t="s">
        <v>38</v>
      </c>
    </row>
    <row r="6" spans="1:18" ht="19.5" thickBot="1">
      <c r="A6" s="1" t="s">
        <v>12</v>
      </c>
      <c r="C6" s="29" t="s">
        <v>33</v>
      </c>
    </row>
    <row r="7" spans="1:18" ht="19.5" thickBot="1">
      <c r="A7" s="24" t="s">
        <v>0</v>
      </c>
      <c r="B7" s="24" t="s">
        <v>1</v>
      </c>
      <c r="C7" s="24" t="s">
        <v>1</v>
      </c>
      <c r="D7" s="48" t="s">
        <v>24</v>
      </c>
      <c r="E7" s="25"/>
      <c r="F7" s="26"/>
      <c r="G7" s="85" t="s">
        <v>3</v>
      </c>
      <c r="H7" s="86"/>
      <c r="I7" s="92"/>
      <c r="J7" s="85" t="s">
        <v>22</v>
      </c>
      <c r="K7" s="86"/>
      <c r="L7" s="92"/>
      <c r="M7" s="85" t="s">
        <v>23</v>
      </c>
      <c r="N7" s="86"/>
      <c r="O7" s="92"/>
    </row>
    <row r="8" spans="1:18" ht="19.5" thickBot="1">
      <c r="A8" s="27"/>
      <c r="B8" s="27" t="s">
        <v>2</v>
      </c>
      <c r="C8" s="64" t="s">
        <v>28</v>
      </c>
      <c r="D8" s="13">
        <v>1.27</v>
      </c>
      <c r="E8" s="14">
        <v>1.5</v>
      </c>
      <c r="F8" s="15">
        <v>2</v>
      </c>
      <c r="G8" s="13">
        <v>1.27</v>
      </c>
      <c r="H8" s="14">
        <v>1.5</v>
      </c>
      <c r="I8" s="15">
        <v>2</v>
      </c>
      <c r="J8" s="13">
        <v>1.27</v>
      </c>
      <c r="K8" s="14">
        <v>1.5</v>
      </c>
      <c r="L8" s="15">
        <v>2</v>
      </c>
      <c r="M8" s="13">
        <v>1.27</v>
      </c>
      <c r="N8" s="14">
        <v>1.5</v>
      </c>
      <c r="O8" s="15">
        <v>2</v>
      </c>
    </row>
    <row r="9" spans="1:18" ht="19.5" thickBot="1">
      <c r="A9" s="28" t="s">
        <v>9</v>
      </c>
      <c r="B9" s="12"/>
      <c r="C9" s="49"/>
      <c r="D9" s="17"/>
      <c r="E9" s="16"/>
      <c r="F9" s="18"/>
      <c r="G9" s="19">
        <f>C3</f>
        <v>100000</v>
      </c>
      <c r="H9" s="20">
        <f>C3</f>
        <v>100000</v>
      </c>
      <c r="I9" s="21">
        <f>C3</f>
        <v>100000</v>
      </c>
      <c r="J9" s="89" t="s">
        <v>22</v>
      </c>
      <c r="K9" s="90"/>
      <c r="L9" s="91"/>
      <c r="M9" s="89"/>
      <c r="N9" s="90"/>
      <c r="O9" s="91"/>
    </row>
    <row r="10" spans="1:18">
      <c r="A10" s="9">
        <v>1</v>
      </c>
      <c r="B10" s="23">
        <v>43550</v>
      </c>
      <c r="C10" s="50">
        <v>2</v>
      </c>
      <c r="D10" s="54">
        <v>1.27</v>
      </c>
      <c r="E10" s="55">
        <v>1.5</v>
      </c>
      <c r="F10" s="56">
        <v>2</v>
      </c>
      <c r="G10" s="22">
        <f>IF(D10="","",G9+M10)</f>
        <v>103810</v>
      </c>
      <c r="H10" s="22">
        <f t="shared" ref="H10" si="0">IF(E10="","",H9+N10)</f>
        <v>104500</v>
      </c>
      <c r="I10" s="22">
        <f t="shared" ref="I10" si="1">IF(F10="","",I9+O10)</f>
        <v>106000</v>
      </c>
      <c r="J10" s="41">
        <f>IF(G9="","",G9*0.03)</f>
        <v>3000</v>
      </c>
      <c r="K10" s="42">
        <f>IF(H9="","",H9*0.03)</f>
        <v>3000</v>
      </c>
      <c r="L10" s="43">
        <f>IF(I9="","",I9*0.03)</f>
        <v>3000</v>
      </c>
      <c r="M10" s="41">
        <f>IF(D10="","",J10*D10)</f>
        <v>3810</v>
      </c>
      <c r="N10" s="42">
        <f>IF(E10="","",K10*E10)</f>
        <v>4500</v>
      </c>
      <c r="O10" s="43">
        <f>IF(F10="","",L10*F10)</f>
        <v>6000</v>
      </c>
      <c r="P10" s="40"/>
      <c r="Q10" s="40"/>
      <c r="R10" s="40"/>
    </row>
    <row r="11" spans="1:18">
      <c r="A11" s="9">
        <v>2</v>
      </c>
      <c r="B11" s="5">
        <v>43552</v>
      </c>
      <c r="C11" s="47">
        <v>1</v>
      </c>
      <c r="D11" s="57">
        <v>1.27</v>
      </c>
      <c r="E11" s="58">
        <v>1.5</v>
      </c>
      <c r="F11" s="59">
        <v>2</v>
      </c>
      <c r="G11" s="22">
        <f t="shared" ref="G11:G43" si="2">IF(D11="","",G10+M11)</f>
        <v>107765.16099999999</v>
      </c>
      <c r="H11" s="22">
        <f t="shared" ref="H11:H43" si="3">IF(E11="","",H10+N11)</f>
        <v>109202.5</v>
      </c>
      <c r="I11" s="22">
        <f t="shared" ref="I11:I43" si="4">IF(F11="","",I10+O11)</f>
        <v>112360</v>
      </c>
      <c r="J11" s="44">
        <f t="shared" ref="J11:J13" si="5">IF(G10="","",G10*0.03)</f>
        <v>3114.2999999999997</v>
      </c>
      <c r="K11" s="45">
        <f t="shared" ref="K11:K13" si="6">IF(H10="","",H10*0.03)</f>
        <v>3135</v>
      </c>
      <c r="L11" s="46">
        <f t="shared" ref="L11:L13" si="7">IF(I10="","",I10*0.03)</f>
        <v>3180</v>
      </c>
      <c r="M11" s="44">
        <f t="shared" ref="M11:M13" si="8">IF(D11="","",J11*D11)</f>
        <v>3955.1609999999996</v>
      </c>
      <c r="N11" s="45">
        <f t="shared" ref="N11:N13" si="9">IF(E11="","",K11*E11)</f>
        <v>4702.5</v>
      </c>
      <c r="O11" s="46">
        <f t="shared" ref="O11:O13" si="10">IF(F11="","",L11*F11)</f>
        <v>6360</v>
      </c>
      <c r="P11" s="40"/>
      <c r="Q11" s="40"/>
      <c r="R11" s="40"/>
    </row>
    <row r="12" spans="1:18">
      <c r="A12" s="9">
        <v>3</v>
      </c>
      <c r="B12" s="5">
        <v>43566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111871.01363409999</v>
      </c>
      <c r="H12" s="22">
        <f t="shared" si="3"/>
        <v>114116.6125</v>
      </c>
      <c r="I12" s="22">
        <f t="shared" si="4"/>
        <v>119101.6</v>
      </c>
      <c r="J12" s="44">
        <f t="shared" si="5"/>
        <v>3232.9548299999997</v>
      </c>
      <c r="K12" s="45">
        <f t="shared" si="6"/>
        <v>3276.0749999999998</v>
      </c>
      <c r="L12" s="46">
        <f t="shared" si="7"/>
        <v>3370.7999999999997</v>
      </c>
      <c r="M12" s="44">
        <f t="shared" si="8"/>
        <v>4105.8526340999997</v>
      </c>
      <c r="N12" s="45">
        <f t="shared" si="9"/>
        <v>4914.1124999999993</v>
      </c>
      <c r="O12" s="46">
        <f t="shared" si="10"/>
        <v>6741.5999999999995</v>
      </c>
      <c r="P12" s="40"/>
      <c r="Q12" s="40"/>
      <c r="R12" s="40"/>
    </row>
    <row r="13" spans="1:18">
      <c r="A13" s="9">
        <v>4</v>
      </c>
      <c r="B13" s="5">
        <v>43594</v>
      </c>
      <c r="C13" s="47">
        <v>1</v>
      </c>
      <c r="D13" s="57">
        <v>1.27</v>
      </c>
      <c r="E13" s="58">
        <v>1.5</v>
      </c>
      <c r="F13" s="59">
        <v>2</v>
      </c>
      <c r="G13" s="22">
        <f t="shared" si="2"/>
        <v>116133.29925355921</v>
      </c>
      <c r="H13" s="22">
        <f t="shared" si="3"/>
        <v>119251.8600625</v>
      </c>
      <c r="I13" s="22">
        <f t="shared" si="4"/>
        <v>126247.69600000001</v>
      </c>
      <c r="J13" s="44">
        <f t="shared" si="5"/>
        <v>3356.1304090229996</v>
      </c>
      <c r="K13" s="45">
        <f t="shared" si="6"/>
        <v>3423.4983750000001</v>
      </c>
      <c r="L13" s="46">
        <f t="shared" si="7"/>
        <v>3573.0480000000002</v>
      </c>
      <c r="M13" s="44">
        <f t="shared" si="8"/>
        <v>4262.2856194592096</v>
      </c>
      <c r="N13" s="45">
        <f t="shared" si="9"/>
        <v>5135.2475625000006</v>
      </c>
      <c r="O13" s="46">
        <f t="shared" si="10"/>
        <v>7146.0960000000005</v>
      </c>
      <c r="P13" s="40"/>
      <c r="Q13" s="40"/>
      <c r="R13" s="40"/>
    </row>
    <row r="14" spans="1:18">
      <c r="A14" s="9">
        <v>5</v>
      </c>
      <c r="B14" s="5">
        <v>43601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120557.97795511982</v>
      </c>
      <c r="H14" s="22">
        <f t="shared" si="3"/>
        <v>124618.19376531249</v>
      </c>
      <c r="I14" s="22">
        <f t="shared" si="4"/>
        <v>133822.55776000003</v>
      </c>
      <c r="J14" s="44">
        <f t="shared" ref="J14:J59" si="11">IF(G13="","",G13*0.03)</f>
        <v>3483.998977606776</v>
      </c>
      <c r="K14" s="45">
        <f t="shared" ref="K14:K59" si="12">IF(H13="","",H13*0.03)</f>
        <v>3577.5558018749998</v>
      </c>
      <c r="L14" s="46">
        <f t="shared" ref="L14:L59" si="13">IF(I13="","",I13*0.03)</f>
        <v>3787.4308800000003</v>
      </c>
      <c r="M14" s="44">
        <f t="shared" ref="M14:M59" si="14">IF(D14="","",J14*D14)</f>
        <v>4424.6787015606051</v>
      </c>
      <c r="N14" s="45">
        <f t="shared" ref="N14:N59" si="15">IF(E14="","",K14*E14)</f>
        <v>5366.3337028124997</v>
      </c>
      <c r="O14" s="46">
        <f t="shared" ref="O14:O59" si="16">IF(F14="","",L14*F14)</f>
        <v>7574.8617600000007</v>
      </c>
      <c r="P14" s="40"/>
      <c r="Q14" s="40"/>
      <c r="R14" s="40"/>
    </row>
    <row r="15" spans="1:18">
      <c r="A15" s="9">
        <v>6</v>
      </c>
      <c r="B15" s="5">
        <v>43622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125151.23691520988</v>
      </c>
      <c r="H15" s="22">
        <f t="shared" si="3"/>
        <v>130226.01248475155</v>
      </c>
      <c r="I15" s="22">
        <f t="shared" si="4"/>
        <v>141851.91122560002</v>
      </c>
      <c r="J15" s="44">
        <f t="shared" si="11"/>
        <v>3616.7393386535941</v>
      </c>
      <c r="K15" s="45">
        <f t="shared" si="12"/>
        <v>3738.5458129593744</v>
      </c>
      <c r="L15" s="46">
        <f t="shared" si="13"/>
        <v>4014.6767328000005</v>
      </c>
      <c r="M15" s="44">
        <f t="shared" si="14"/>
        <v>4593.2589600900646</v>
      </c>
      <c r="N15" s="45">
        <f t="shared" si="15"/>
        <v>5607.8187194390612</v>
      </c>
      <c r="O15" s="46">
        <f t="shared" si="16"/>
        <v>8029.3534656000011</v>
      </c>
      <c r="P15" s="40"/>
      <c r="Q15" s="40"/>
      <c r="R15" s="40"/>
    </row>
    <row r="16" spans="1:18">
      <c r="A16" s="9">
        <v>7</v>
      </c>
      <c r="B16" s="5">
        <v>43669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129919.49904167937</v>
      </c>
      <c r="H16" s="22">
        <f t="shared" si="3"/>
        <v>136086.18304656536</v>
      </c>
      <c r="I16" s="22">
        <f t="shared" si="4"/>
        <v>150363.02589913603</v>
      </c>
      <c r="J16" s="44">
        <f t="shared" si="11"/>
        <v>3754.5371074562963</v>
      </c>
      <c r="K16" s="45">
        <f t="shared" si="12"/>
        <v>3906.7803745425463</v>
      </c>
      <c r="L16" s="46">
        <f t="shared" si="13"/>
        <v>4255.5573367680008</v>
      </c>
      <c r="M16" s="44">
        <f t="shared" si="14"/>
        <v>4768.2621264694963</v>
      </c>
      <c r="N16" s="45">
        <f t="shared" si="15"/>
        <v>5860.1705618138194</v>
      </c>
      <c r="O16" s="46">
        <f t="shared" si="16"/>
        <v>8511.1146735360016</v>
      </c>
      <c r="P16" s="40"/>
      <c r="Q16" s="40"/>
      <c r="R16" s="40"/>
    </row>
    <row r="17" spans="1:18">
      <c r="A17" s="9">
        <v>8</v>
      </c>
      <c r="B17" s="5">
        <v>43672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134869.43195516735</v>
      </c>
      <c r="H17" s="22">
        <f t="shared" si="3"/>
        <v>142210.06128366079</v>
      </c>
      <c r="I17" s="22">
        <f t="shared" si="4"/>
        <v>159384.80745308418</v>
      </c>
      <c r="J17" s="44">
        <f t="shared" si="11"/>
        <v>3897.5849712503809</v>
      </c>
      <c r="K17" s="45">
        <f t="shared" si="12"/>
        <v>4082.5854913969606</v>
      </c>
      <c r="L17" s="46">
        <f t="shared" si="13"/>
        <v>4510.8907769740808</v>
      </c>
      <c r="M17" s="44">
        <f t="shared" si="14"/>
        <v>4949.9329134879836</v>
      </c>
      <c r="N17" s="45">
        <f t="shared" si="15"/>
        <v>6123.8782370954414</v>
      </c>
      <c r="O17" s="46">
        <f t="shared" si="16"/>
        <v>9021.7815539481617</v>
      </c>
      <c r="P17" s="40"/>
      <c r="Q17" s="40"/>
      <c r="R17" s="40"/>
    </row>
    <row r="18" spans="1:18">
      <c r="A18" s="9">
        <v>9</v>
      </c>
      <c r="B18" s="5">
        <v>43684</v>
      </c>
      <c r="C18" s="47">
        <v>1</v>
      </c>
      <c r="D18" s="57">
        <v>1.27</v>
      </c>
      <c r="E18" s="58">
        <v>1.5</v>
      </c>
      <c r="F18" s="59">
        <v>2</v>
      </c>
      <c r="G18" s="22">
        <f t="shared" si="2"/>
        <v>140007.95731265924</v>
      </c>
      <c r="H18" s="22">
        <f t="shared" si="3"/>
        <v>148609.51404142551</v>
      </c>
      <c r="I18" s="22">
        <f t="shared" si="4"/>
        <v>168947.89590026924</v>
      </c>
      <c r="J18" s="44">
        <f t="shared" si="11"/>
        <v>4046.0829586550203</v>
      </c>
      <c r="K18" s="45">
        <f t="shared" si="12"/>
        <v>4266.3018385098239</v>
      </c>
      <c r="L18" s="46">
        <f t="shared" si="13"/>
        <v>4781.5442235925257</v>
      </c>
      <c r="M18" s="44">
        <f t="shared" si="14"/>
        <v>5138.5253574918761</v>
      </c>
      <c r="N18" s="45">
        <f t="shared" si="15"/>
        <v>6399.4527577647359</v>
      </c>
      <c r="O18" s="46">
        <f t="shared" si="16"/>
        <v>9563.0884471850513</v>
      </c>
      <c r="P18" s="40"/>
      <c r="Q18" s="40"/>
      <c r="R18" s="40"/>
    </row>
    <row r="19" spans="1:18">
      <c r="A19" s="9">
        <v>10</v>
      </c>
      <c r="B19" s="5">
        <v>43713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2"/>
        <v>145342.26048627155</v>
      </c>
      <c r="H19" s="22">
        <f t="shared" si="3"/>
        <v>155296.94217328966</v>
      </c>
      <c r="I19" s="22">
        <f t="shared" si="4"/>
        <v>179084.7696542854</v>
      </c>
      <c r="J19" s="44">
        <f t="shared" si="11"/>
        <v>4200.2387193797767</v>
      </c>
      <c r="K19" s="45">
        <f t="shared" si="12"/>
        <v>4458.2854212427656</v>
      </c>
      <c r="L19" s="46">
        <f t="shared" si="13"/>
        <v>5068.4368770080773</v>
      </c>
      <c r="M19" s="44">
        <f t="shared" si="14"/>
        <v>5334.3031736123166</v>
      </c>
      <c r="N19" s="45">
        <f t="shared" si="15"/>
        <v>6687.4281318641479</v>
      </c>
      <c r="O19" s="46">
        <f t="shared" si="16"/>
        <v>10136.873754016155</v>
      </c>
      <c r="P19" s="40"/>
      <c r="Q19" s="40"/>
      <c r="R19" s="40"/>
    </row>
    <row r="20" spans="1:18">
      <c r="A20" s="9">
        <v>11</v>
      </c>
      <c r="B20" s="5">
        <v>43742</v>
      </c>
      <c r="C20" s="47">
        <v>1</v>
      </c>
      <c r="D20" s="57">
        <v>-1</v>
      </c>
      <c r="E20" s="58">
        <v>-1</v>
      </c>
      <c r="F20" s="59">
        <v>-1</v>
      </c>
      <c r="G20" s="22">
        <f t="shared" si="2"/>
        <v>140981.9926716834</v>
      </c>
      <c r="H20" s="22">
        <f t="shared" si="3"/>
        <v>150638.03390809096</v>
      </c>
      <c r="I20" s="22">
        <f t="shared" si="4"/>
        <v>173712.22656465683</v>
      </c>
      <c r="J20" s="44">
        <f t="shared" si="11"/>
        <v>4360.2678145881464</v>
      </c>
      <c r="K20" s="45">
        <f t="shared" si="12"/>
        <v>4658.9082651986892</v>
      </c>
      <c r="L20" s="46">
        <f t="shared" si="13"/>
        <v>5372.5430896285616</v>
      </c>
      <c r="M20" s="44">
        <f t="shared" si="14"/>
        <v>-4360.2678145881464</v>
      </c>
      <c r="N20" s="45">
        <f t="shared" si="15"/>
        <v>-4658.9082651986892</v>
      </c>
      <c r="O20" s="46">
        <f t="shared" si="16"/>
        <v>-5372.5430896285616</v>
      </c>
      <c r="P20" s="40"/>
      <c r="Q20" s="40"/>
      <c r="R20" s="40"/>
    </row>
    <row r="21" spans="1:18">
      <c r="A21" s="9">
        <v>12</v>
      </c>
      <c r="B21" s="5">
        <v>43747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136752.5328915329</v>
      </c>
      <c r="H21" s="22">
        <f t="shared" si="3"/>
        <v>146118.89289084822</v>
      </c>
      <c r="I21" s="22">
        <f t="shared" si="4"/>
        <v>168500.85976771713</v>
      </c>
      <c r="J21" s="44">
        <f t="shared" si="11"/>
        <v>4229.4597801505015</v>
      </c>
      <c r="K21" s="45">
        <f t="shared" si="12"/>
        <v>4519.1410172427286</v>
      </c>
      <c r="L21" s="46">
        <f t="shared" si="13"/>
        <v>5211.3667969397047</v>
      </c>
      <c r="M21" s="44">
        <f t="shared" si="14"/>
        <v>-4229.4597801505015</v>
      </c>
      <c r="N21" s="45">
        <f t="shared" si="15"/>
        <v>-4519.1410172427286</v>
      </c>
      <c r="O21" s="46">
        <f t="shared" si="16"/>
        <v>-5211.3667969397047</v>
      </c>
      <c r="P21" s="40"/>
      <c r="Q21" s="40"/>
      <c r="R21" s="40"/>
    </row>
    <row r="22" spans="1:18">
      <c r="A22" s="9">
        <v>13</v>
      </c>
      <c r="B22" s="5">
        <v>43833</v>
      </c>
      <c r="C22" s="47">
        <v>1</v>
      </c>
      <c r="D22" s="57">
        <v>1.27</v>
      </c>
      <c r="E22" s="58">
        <v>1.5</v>
      </c>
      <c r="F22" s="59">
        <v>-1</v>
      </c>
      <c r="G22" s="22">
        <f t="shared" si="2"/>
        <v>141962.8043947003</v>
      </c>
      <c r="H22" s="22">
        <f t="shared" si="3"/>
        <v>152694.24307093638</v>
      </c>
      <c r="I22" s="22">
        <f t="shared" si="4"/>
        <v>163445.83397468561</v>
      </c>
      <c r="J22" s="44">
        <f t="shared" si="11"/>
        <v>4102.5759867459865</v>
      </c>
      <c r="K22" s="45">
        <f t="shared" si="12"/>
        <v>4383.566786725446</v>
      </c>
      <c r="L22" s="46">
        <f t="shared" si="13"/>
        <v>5055.0257930315138</v>
      </c>
      <c r="M22" s="44">
        <f t="shared" si="14"/>
        <v>5210.2715031674034</v>
      </c>
      <c r="N22" s="45">
        <f t="shared" si="15"/>
        <v>6575.3501800881695</v>
      </c>
      <c r="O22" s="46">
        <f t="shared" si="16"/>
        <v>-5055.0257930315138</v>
      </c>
      <c r="P22" s="40"/>
      <c r="Q22" s="40"/>
      <c r="R22" s="40"/>
    </row>
    <row r="23" spans="1:18">
      <c r="A23" s="9">
        <v>14</v>
      </c>
      <c r="B23" s="5">
        <v>43846</v>
      </c>
      <c r="C23" s="47">
        <v>2</v>
      </c>
      <c r="D23" s="57">
        <v>1.27</v>
      </c>
      <c r="E23" s="58">
        <v>1.5</v>
      </c>
      <c r="F23" s="59">
        <v>2</v>
      </c>
      <c r="G23" s="22">
        <f t="shared" si="2"/>
        <v>147371.5872421384</v>
      </c>
      <c r="H23" s="22">
        <f t="shared" si="3"/>
        <v>159565.48400912853</v>
      </c>
      <c r="I23" s="22">
        <f t="shared" si="4"/>
        <v>173252.58401316675</v>
      </c>
      <c r="J23" s="44">
        <f t="shared" si="11"/>
        <v>4258.8841318410086</v>
      </c>
      <c r="K23" s="45">
        <f t="shared" si="12"/>
        <v>4580.8272921280914</v>
      </c>
      <c r="L23" s="46">
        <f t="shared" si="13"/>
        <v>4903.3750192405678</v>
      </c>
      <c r="M23" s="44">
        <f t="shared" si="14"/>
        <v>5408.7828474380813</v>
      </c>
      <c r="N23" s="45">
        <f t="shared" si="15"/>
        <v>6871.240938192137</v>
      </c>
      <c r="O23" s="46">
        <f t="shared" si="16"/>
        <v>9806.7500384811356</v>
      </c>
      <c r="P23" s="40"/>
      <c r="Q23" s="40"/>
      <c r="R23" s="40"/>
    </row>
    <row r="24" spans="1:18">
      <c r="A24" s="9">
        <v>15</v>
      </c>
      <c r="B24" s="5">
        <v>43867</v>
      </c>
      <c r="C24" s="47">
        <v>1</v>
      </c>
      <c r="D24" s="57">
        <v>1.27</v>
      </c>
      <c r="E24" s="58">
        <v>1.5</v>
      </c>
      <c r="F24" s="59">
        <v>-1</v>
      </c>
      <c r="G24" s="22">
        <f t="shared" si="2"/>
        <v>152986.44471606388</v>
      </c>
      <c r="H24" s="22">
        <f t="shared" si="3"/>
        <v>166745.9307895393</v>
      </c>
      <c r="I24" s="22">
        <f t="shared" si="4"/>
        <v>168055.00649277176</v>
      </c>
      <c r="J24" s="44">
        <f t="shared" si="11"/>
        <v>4421.1476172641514</v>
      </c>
      <c r="K24" s="45">
        <f t="shared" si="12"/>
        <v>4786.9645202738557</v>
      </c>
      <c r="L24" s="46">
        <f t="shared" si="13"/>
        <v>5197.5775203950025</v>
      </c>
      <c r="M24" s="44">
        <f t="shared" si="14"/>
        <v>5614.8574739254727</v>
      </c>
      <c r="N24" s="45">
        <f t="shared" si="15"/>
        <v>7180.4467804107835</v>
      </c>
      <c r="O24" s="46">
        <f t="shared" si="16"/>
        <v>-5197.5775203950025</v>
      </c>
      <c r="P24" s="40"/>
      <c r="Q24" s="40"/>
      <c r="R24" s="40"/>
    </row>
    <row r="25" spans="1:18">
      <c r="A25" s="9">
        <v>16</v>
      </c>
      <c r="B25" s="5">
        <v>43881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2"/>
        <v>158815.22825974593</v>
      </c>
      <c r="H25" s="22">
        <f t="shared" si="3"/>
        <v>174249.49767506856</v>
      </c>
      <c r="I25" s="22">
        <f t="shared" si="4"/>
        <v>178138.30688233807</v>
      </c>
      <c r="J25" s="44">
        <f t="shared" si="11"/>
        <v>4589.5933414819165</v>
      </c>
      <c r="K25" s="45">
        <f t="shared" si="12"/>
        <v>5002.3779236861792</v>
      </c>
      <c r="L25" s="46">
        <f t="shared" si="13"/>
        <v>5041.650194783153</v>
      </c>
      <c r="M25" s="44">
        <f t="shared" si="14"/>
        <v>5828.7835436820342</v>
      </c>
      <c r="N25" s="45">
        <f t="shared" si="15"/>
        <v>7503.5668855292688</v>
      </c>
      <c r="O25" s="46">
        <f t="shared" si="16"/>
        <v>10083.300389566306</v>
      </c>
      <c r="P25" s="40"/>
      <c r="Q25" s="40"/>
      <c r="R25" s="40"/>
    </row>
    <row r="26" spans="1:18">
      <c r="A26" s="9">
        <v>17</v>
      </c>
      <c r="B26" s="5">
        <v>43949</v>
      </c>
      <c r="C26" s="47">
        <v>2</v>
      </c>
      <c r="D26" s="57">
        <v>-1</v>
      </c>
      <c r="E26" s="58">
        <v>-1</v>
      </c>
      <c r="F26" s="59">
        <v>-1</v>
      </c>
      <c r="G26" s="22">
        <f t="shared" si="2"/>
        <v>154050.77141195355</v>
      </c>
      <c r="H26" s="22">
        <f t="shared" si="3"/>
        <v>169022.01274481651</v>
      </c>
      <c r="I26" s="22">
        <f t="shared" si="4"/>
        <v>172794.15767586793</v>
      </c>
      <c r="J26" s="44">
        <f t="shared" si="11"/>
        <v>4764.4568477923776</v>
      </c>
      <c r="K26" s="45">
        <f t="shared" si="12"/>
        <v>5227.484930252057</v>
      </c>
      <c r="L26" s="46">
        <f t="shared" si="13"/>
        <v>5344.1492064701424</v>
      </c>
      <c r="M26" s="44">
        <f t="shared" si="14"/>
        <v>-4764.4568477923776</v>
      </c>
      <c r="N26" s="45">
        <f t="shared" si="15"/>
        <v>-5227.484930252057</v>
      </c>
      <c r="O26" s="46">
        <f t="shared" si="16"/>
        <v>-5344.1492064701424</v>
      </c>
      <c r="P26" s="40"/>
      <c r="Q26" s="40"/>
      <c r="R26" s="40"/>
    </row>
    <row r="27" spans="1:18">
      <c r="A27" s="9">
        <v>18</v>
      </c>
      <c r="B27" s="5">
        <v>43963</v>
      </c>
      <c r="C27" s="47">
        <v>1</v>
      </c>
      <c r="D27" s="57">
        <v>1.27</v>
      </c>
      <c r="E27" s="58">
        <v>1.5</v>
      </c>
      <c r="F27" s="59">
        <v>2</v>
      </c>
      <c r="G27" s="22">
        <f t="shared" si="2"/>
        <v>159920.10580274899</v>
      </c>
      <c r="H27" s="22">
        <f t="shared" si="3"/>
        <v>176628.00331833327</v>
      </c>
      <c r="I27" s="22">
        <f t="shared" si="4"/>
        <v>183161.80713642002</v>
      </c>
      <c r="J27" s="44">
        <f t="shared" si="11"/>
        <v>4621.5231423586065</v>
      </c>
      <c r="K27" s="45">
        <f t="shared" si="12"/>
        <v>5070.6603823444957</v>
      </c>
      <c r="L27" s="46">
        <f t="shared" si="13"/>
        <v>5183.8247302760374</v>
      </c>
      <c r="M27" s="44">
        <f t="shared" si="14"/>
        <v>5869.3343907954304</v>
      </c>
      <c r="N27" s="45">
        <f t="shared" si="15"/>
        <v>7605.9905735167431</v>
      </c>
      <c r="O27" s="46">
        <f t="shared" si="16"/>
        <v>10367.649460552075</v>
      </c>
      <c r="P27" s="40"/>
      <c r="Q27" s="40"/>
      <c r="R27" s="40"/>
    </row>
    <row r="28" spans="1:18">
      <c r="A28" s="9">
        <v>19</v>
      </c>
      <c r="B28" s="5">
        <v>44047</v>
      </c>
      <c r="C28" s="47">
        <v>1</v>
      </c>
      <c r="D28" s="57">
        <v>1.27</v>
      </c>
      <c r="E28" s="58">
        <v>1.5</v>
      </c>
      <c r="F28" s="59">
        <v>2</v>
      </c>
      <c r="G28" s="22">
        <f t="shared" si="2"/>
        <v>166013.06183383372</v>
      </c>
      <c r="H28" s="22">
        <f t="shared" si="3"/>
        <v>184576.26346765825</v>
      </c>
      <c r="I28" s="22">
        <f t="shared" si="4"/>
        <v>194151.51556460522</v>
      </c>
      <c r="J28" s="44">
        <f t="shared" si="11"/>
        <v>4797.6031740824692</v>
      </c>
      <c r="K28" s="45">
        <f t="shared" si="12"/>
        <v>5298.8400995499978</v>
      </c>
      <c r="L28" s="46">
        <f t="shared" si="13"/>
        <v>5494.8542140926002</v>
      </c>
      <c r="M28" s="44">
        <f t="shared" si="14"/>
        <v>6092.9560310847355</v>
      </c>
      <c r="N28" s="45">
        <f t="shared" si="15"/>
        <v>7948.2601493249967</v>
      </c>
      <c r="O28" s="46">
        <f t="shared" si="16"/>
        <v>10989.7084281852</v>
      </c>
      <c r="P28" s="40"/>
      <c r="Q28" s="40"/>
      <c r="R28" s="40"/>
    </row>
    <row r="29" spans="1:18">
      <c r="A29" s="9">
        <v>20</v>
      </c>
      <c r="B29" s="5">
        <v>44109</v>
      </c>
      <c r="C29" s="47">
        <v>1</v>
      </c>
      <c r="D29" s="57">
        <v>1.27</v>
      </c>
      <c r="E29" s="58">
        <v>1.5</v>
      </c>
      <c r="F29" s="59">
        <v>2</v>
      </c>
      <c r="G29" s="22">
        <f t="shared" si="2"/>
        <v>172338.15948970278</v>
      </c>
      <c r="H29" s="22">
        <f t="shared" si="3"/>
        <v>192882.19532370288</v>
      </c>
      <c r="I29" s="22">
        <f t="shared" si="4"/>
        <v>205800.60649848153</v>
      </c>
      <c r="J29" s="44">
        <f t="shared" si="11"/>
        <v>4980.3918550150111</v>
      </c>
      <c r="K29" s="45">
        <f t="shared" si="12"/>
        <v>5537.2879040297476</v>
      </c>
      <c r="L29" s="46">
        <f t="shared" si="13"/>
        <v>5824.5454669381561</v>
      </c>
      <c r="M29" s="44">
        <f t="shared" si="14"/>
        <v>6325.0976558690645</v>
      </c>
      <c r="N29" s="45">
        <f t="shared" si="15"/>
        <v>8305.9318560446209</v>
      </c>
      <c r="O29" s="46">
        <f t="shared" si="16"/>
        <v>11649.090933876312</v>
      </c>
      <c r="P29" s="40"/>
      <c r="Q29" s="40"/>
      <c r="R29" s="40"/>
    </row>
    <row r="30" spans="1:18">
      <c r="A30" s="9">
        <v>21</v>
      </c>
      <c r="B30" s="5">
        <v>44127</v>
      </c>
      <c r="C30" s="47">
        <v>1</v>
      </c>
      <c r="D30" s="57">
        <v>1.27</v>
      </c>
      <c r="E30" s="58">
        <v>1.5</v>
      </c>
      <c r="F30" s="59">
        <v>2</v>
      </c>
      <c r="G30" s="22">
        <f t="shared" si="2"/>
        <v>178904.24336626046</v>
      </c>
      <c r="H30" s="22">
        <f t="shared" si="3"/>
        <v>201561.89411326952</v>
      </c>
      <c r="I30" s="22">
        <f t="shared" si="4"/>
        <v>218148.64288839043</v>
      </c>
      <c r="J30" s="44">
        <f t="shared" si="11"/>
        <v>5170.1447846910833</v>
      </c>
      <c r="K30" s="45">
        <f t="shared" si="12"/>
        <v>5786.4658597110865</v>
      </c>
      <c r="L30" s="46">
        <f t="shared" si="13"/>
        <v>6174.0181949544458</v>
      </c>
      <c r="M30" s="44">
        <f t="shared" si="14"/>
        <v>6566.0838765576755</v>
      </c>
      <c r="N30" s="45">
        <f t="shared" si="15"/>
        <v>8679.6987895666298</v>
      </c>
      <c r="O30" s="46">
        <f t="shared" si="16"/>
        <v>12348.036389908892</v>
      </c>
      <c r="P30" s="40"/>
      <c r="Q30" s="40"/>
      <c r="R30" s="40"/>
    </row>
    <row r="31" spans="1:18">
      <c r="A31" s="9">
        <v>22</v>
      </c>
      <c r="B31" s="5">
        <v>44154</v>
      </c>
      <c r="C31" s="47">
        <v>1</v>
      </c>
      <c r="D31" s="57">
        <v>-1</v>
      </c>
      <c r="E31" s="58">
        <v>-1</v>
      </c>
      <c r="F31" s="59">
        <v>-1</v>
      </c>
      <c r="G31" s="22">
        <f t="shared" si="2"/>
        <v>173537.11606527265</v>
      </c>
      <c r="H31" s="22">
        <f t="shared" si="3"/>
        <v>195515.03728987143</v>
      </c>
      <c r="I31" s="22">
        <f t="shared" si="4"/>
        <v>211604.18360173871</v>
      </c>
      <c r="J31" s="44">
        <f t="shared" si="11"/>
        <v>5367.1273009878132</v>
      </c>
      <c r="K31" s="45">
        <f t="shared" si="12"/>
        <v>6046.856823398085</v>
      </c>
      <c r="L31" s="46">
        <f t="shared" si="13"/>
        <v>6544.4592866517123</v>
      </c>
      <c r="M31" s="44">
        <f t="shared" si="14"/>
        <v>-5367.1273009878132</v>
      </c>
      <c r="N31" s="45">
        <f t="shared" si="15"/>
        <v>-6046.856823398085</v>
      </c>
      <c r="O31" s="46">
        <f t="shared" si="16"/>
        <v>-6544.4592866517123</v>
      </c>
      <c r="P31" s="40"/>
      <c r="Q31" s="40"/>
      <c r="R31" s="40"/>
    </row>
    <row r="32" spans="1:18">
      <c r="A32" s="9">
        <v>23</v>
      </c>
      <c r="B32" s="5">
        <v>44158</v>
      </c>
      <c r="C32" s="47">
        <v>2</v>
      </c>
      <c r="D32" s="57">
        <v>1.27</v>
      </c>
      <c r="E32" s="58">
        <v>-1</v>
      </c>
      <c r="F32" s="59">
        <v>-1</v>
      </c>
      <c r="G32" s="22">
        <f t="shared" si="2"/>
        <v>180148.88018735955</v>
      </c>
      <c r="H32" s="22">
        <f t="shared" si="3"/>
        <v>189649.5861711753</v>
      </c>
      <c r="I32" s="22">
        <f t="shared" si="4"/>
        <v>205256.05809368656</v>
      </c>
      <c r="J32" s="44">
        <f t="shared" si="11"/>
        <v>5206.1134819581794</v>
      </c>
      <c r="K32" s="45">
        <f t="shared" si="12"/>
        <v>5865.4511186961427</v>
      </c>
      <c r="L32" s="46">
        <f t="shared" si="13"/>
        <v>6348.1255080521614</v>
      </c>
      <c r="M32" s="44">
        <f t="shared" si="14"/>
        <v>6611.7641220868882</v>
      </c>
      <c r="N32" s="45">
        <f t="shared" si="15"/>
        <v>-5865.4511186961427</v>
      </c>
      <c r="O32" s="46">
        <f t="shared" si="16"/>
        <v>-6348.1255080521614</v>
      </c>
      <c r="P32" s="40"/>
      <c r="Q32" s="40"/>
      <c r="R32" s="40"/>
    </row>
    <row r="33" spans="1:18">
      <c r="A33" s="9">
        <v>24</v>
      </c>
      <c r="B33" s="5">
        <v>44258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187012.55252249795</v>
      </c>
      <c r="H33" s="22">
        <f t="shared" si="3"/>
        <v>198183.81754887817</v>
      </c>
      <c r="I33" s="22">
        <f t="shared" si="4"/>
        <v>217571.42157930776</v>
      </c>
      <c r="J33" s="44">
        <f t="shared" si="11"/>
        <v>5404.4664056207866</v>
      </c>
      <c r="K33" s="45">
        <f t="shared" si="12"/>
        <v>5689.487585135259</v>
      </c>
      <c r="L33" s="46">
        <f t="shared" si="13"/>
        <v>6157.6817428105969</v>
      </c>
      <c r="M33" s="44">
        <f t="shared" si="14"/>
        <v>6863.6723351383989</v>
      </c>
      <c r="N33" s="45">
        <f t="shared" si="15"/>
        <v>8534.2313777028885</v>
      </c>
      <c r="O33" s="46">
        <f t="shared" si="16"/>
        <v>12315.363485621194</v>
      </c>
      <c r="P33" s="40"/>
      <c r="Q33" s="40"/>
      <c r="R33" s="40"/>
    </row>
    <row r="34" spans="1:18">
      <c r="A34" s="9">
        <v>25</v>
      </c>
      <c r="B34" s="5">
        <v>44335</v>
      </c>
      <c r="C34" s="47">
        <v>1</v>
      </c>
      <c r="D34" s="57">
        <v>-1</v>
      </c>
      <c r="E34" s="58">
        <v>-1</v>
      </c>
      <c r="F34" s="59">
        <v>-1</v>
      </c>
      <c r="G34" s="22">
        <f t="shared" si="2"/>
        <v>181402.175946823</v>
      </c>
      <c r="H34" s="22">
        <f t="shared" si="3"/>
        <v>192238.30302241183</v>
      </c>
      <c r="I34" s="22">
        <f t="shared" si="4"/>
        <v>211044.27893192854</v>
      </c>
      <c r="J34" s="44">
        <f t="shared" si="11"/>
        <v>5610.3765756749381</v>
      </c>
      <c r="K34" s="45">
        <f t="shared" si="12"/>
        <v>5945.5145264663452</v>
      </c>
      <c r="L34" s="46">
        <f t="shared" si="13"/>
        <v>6527.1426473792326</v>
      </c>
      <c r="M34" s="44">
        <f t="shared" si="14"/>
        <v>-5610.3765756749381</v>
      </c>
      <c r="N34" s="45">
        <f t="shared" si="15"/>
        <v>-5945.5145264663452</v>
      </c>
      <c r="O34" s="46">
        <f t="shared" si="16"/>
        <v>-6527.1426473792326</v>
      </c>
      <c r="P34" s="40"/>
      <c r="Q34" s="40"/>
      <c r="R34" s="40"/>
    </row>
    <row r="35" spans="1:18">
      <c r="A35" s="9">
        <v>26</v>
      </c>
      <c r="B35" s="5">
        <v>44349</v>
      </c>
      <c r="C35" s="47">
        <v>2</v>
      </c>
      <c r="D35" s="57">
        <v>1.27</v>
      </c>
      <c r="E35" s="58">
        <v>1.5</v>
      </c>
      <c r="F35" s="59">
        <v>2</v>
      </c>
      <c r="G35" s="22">
        <f t="shared" si="2"/>
        <v>188313.59885039696</v>
      </c>
      <c r="H35" s="22">
        <f t="shared" si="3"/>
        <v>200889.02665842036</v>
      </c>
      <c r="I35" s="22">
        <f t="shared" si="4"/>
        <v>223706.93566784426</v>
      </c>
      <c r="J35" s="44">
        <f t="shared" si="11"/>
        <v>5442.0652784046897</v>
      </c>
      <c r="K35" s="45">
        <f t="shared" si="12"/>
        <v>5767.1490906723548</v>
      </c>
      <c r="L35" s="46">
        <f t="shared" si="13"/>
        <v>6331.3283679578562</v>
      </c>
      <c r="M35" s="44">
        <f t="shared" si="14"/>
        <v>6911.4229035739563</v>
      </c>
      <c r="N35" s="45">
        <f t="shared" si="15"/>
        <v>8650.7236360085317</v>
      </c>
      <c r="O35" s="46">
        <f t="shared" si="16"/>
        <v>12662.656735915712</v>
      </c>
      <c r="P35" s="40"/>
      <c r="Q35" s="40"/>
      <c r="R35" s="40"/>
    </row>
    <row r="36" spans="1:18">
      <c r="A36" s="9">
        <v>27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>
        <f t="shared" si="11"/>
        <v>5649.4079655119085</v>
      </c>
      <c r="K36" s="45">
        <f t="shared" si="12"/>
        <v>6026.6707997526109</v>
      </c>
      <c r="L36" s="46">
        <f t="shared" si="13"/>
        <v>6711.2080700353272</v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28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29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30</v>
      </c>
      <c r="B39" s="5"/>
      <c r="C39" s="47"/>
      <c r="D39" s="57"/>
      <c r="E39" s="58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31</v>
      </c>
      <c r="B40" s="5"/>
      <c r="C40" s="47"/>
      <c r="D40" s="57"/>
      <c r="E40" s="58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32</v>
      </c>
      <c r="B41" s="5"/>
      <c r="C41" s="47"/>
      <c r="D41" s="57"/>
      <c r="E41" s="60"/>
      <c r="F41" s="59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33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 t="shared" si="14"/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9">
        <v>34</v>
      </c>
      <c r="B43" s="5"/>
      <c r="C43" s="47"/>
      <c r="D43" s="57"/>
      <c r="E43" s="60"/>
      <c r="F43" s="80"/>
      <c r="G43" s="22" t="str">
        <f t="shared" si="2"/>
        <v/>
      </c>
      <c r="H43" s="22" t="str">
        <f t="shared" si="3"/>
        <v/>
      </c>
      <c r="I43" s="22" t="str">
        <f t="shared" si="4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>IF(D43="","",J43*D43)</f>
        <v/>
      </c>
      <c r="N43" s="45" t="str">
        <f t="shared" si="15"/>
        <v/>
      </c>
      <c r="O43" s="46" t="str">
        <f t="shared" si="16"/>
        <v/>
      </c>
      <c r="P43" s="40"/>
      <c r="Q43" s="40"/>
      <c r="R43" s="40"/>
    </row>
    <row r="44" spans="1:18">
      <c r="A44" s="3">
        <v>35</v>
      </c>
      <c r="B44" s="5"/>
      <c r="C44" s="47"/>
      <c r="D44" s="57"/>
      <c r="E44" s="60"/>
      <c r="F44" s="59"/>
      <c r="G44" s="22" t="str">
        <f>IF(D44="","",G43+M44)</f>
        <v/>
      </c>
      <c r="H44" s="22" t="str">
        <f t="shared" ref="H44:I44" si="17">IF(E44="","",H43+N44)</f>
        <v/>
      </c>
      <c r="I44" s="22" t="str">
        <f t="shared" si="17"/>
        <v/>
      </c>
      <c r="J44" s="44" t="str">
        <f t="shared" si="11"/>
        <v/>
      </c>
      <c r="K44" s="45" t="str">
        <f t="shared" si="12"/>
        <v/>
      </c>
      <c r="L44" s="46" t="str">
        <f t="shared" si="13"/>
        <v/>
      </c>
      <c r="M44" s="44" t="str">
        <f t="shared" si="14"/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36</v>
      </c>
      <c r="B45" s="5"/>
      <c r="C45" s="47"/>
      <c r="D45" s="57"/>
      <c r="E45" s="60"/>
      <c r="F45" s="59"/>
      <c r="G45" s="22" t="str">
        <f t="shared" ref="G45:G59" si="18">IF(D45="","",G44+M45)</f>
        <v/>
      </c>
      <c r="H45" s="22" t="str">
        <f t="shared" ref="H45:H59" si="19">IF(E45="","",H44+N45)</f>
        <v/>
      </c>
      <c r="I45" s="22" t="str">
        <f t="shared" ref="I45:I59" si="20">IF(F45="","",I44+O45)</f>
        <v/>
      </c>
      <c r="J45" s="44" t="str">
        <f>IF(G44="","",G44*0.03)</f>
        <v/>
      </c>
      <c r="K45" s="45" t="str">
        <f t="shared" si="12"/>
        <v/>
      </c>
      <c r="L45" s="46" t="str">
        <f t="shared" si="13"/>
        <v/>
      </c>
      <c r="M45" s="44" t="str">
        <f>IF(D45="","",J45*D45)</f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37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38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39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40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41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42</v>
      </c>
      <c r="B51" s="5"/>
      <c r="C51" s="47"/>
      <c r="D51" s="57"/>
      <c r="E51" s="58"/>
      <c r="F51" s="59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43</v>
      </c>
      <c r="B52" s="5"/>
      <c r="C52" s="47"/>
      <c r="D52" s="57"/>
      <c r="E52" s="58"/>
      <c r="F52" s="80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44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45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46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47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48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>
      <c r="A58" s="9">
        <v>49</v>
      </c>
      <c r="B58" s="5"/>
      <c r="C58" s="47"/>
      <c r="D58" s="57"/>
      <c r="E58" s="58"/>
      <c r="F58" s="59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9.5" thickBot="1">
      <c r="A59" s="9">
        <v>50</v>
      </c>
      <c r="B59" s="6"/>
      <c r="C59" s="51"/>
      <c r="D59" s="61"/>
      <c r="E59" s="62"/>
      <c r="F59" s="63"/>
      <c r="G59" s="22" t="str">
        <f t="shared" si="18"/>
        <v/>
      </c>
      <c r="H59" s="22" t="str">
        <f t="shared" si="19"/>
        <v/>
      </c>
      <c r="I59" s="22" t="str">
        <f t="shared" si="20"/>
        <v/>
      </c>
      <c r="J59" s="44" t="str">
        <f t="shared" si="11"/>
        <v/>
      </c>
      <c r="K59" s="45" t="str">
        <f t="shared" si="12"/>
        <v/>
      </c>
      <c r="L59" s="46" t="str">
        <f t="shared" si="13"/>
        <v/>
      </c>
      <c r="M59" s="44" t="str">
        <f t="shared" si="14"/>
        <v/>
      </c>
      <c r="N59" s="45" t="str">
        <f t="shared" si="15"/>
        <v/>
      </c>
      <c r="O59" s="46" t="str">
        <f t="shared" si="16"/>
        <v/>
      </c>
    </row>
    <row r="60" spans="1:15" ht="19.5" thickBot="1">
      <c r="A60" s="9"/>
      <c r="B60" s="93" t="s">
        <v>5</v>
      </c>
      <c r="C60" s="94"/>
      <c r="D60" s="7">
        <f>COUNTIF(D10:D59,1.27)</f>
        <v>21</v>
      </c>
      <c r="E60" s="7">
        <f>COUNTIF(E10:E59,1.5)</f>
        <v>20</v>
      </c>
      <c r="F60" s="8">
        <f>COUNTIF(F10:F59,2)</f>
        <v>18</v>
      </c>
      <c r="G60" s="70">
        <f>M60+G9</f>
        <v>188313.59885039693</v>
      </c>
      <c r="H60" s="71">
        <f>N60+H9</f>
        <v>200889.02665842045</v>
      </c>
      <c r="I60" s="72">
        <f>O60+I9</f>
        <v>223706.93566784411</v>
      </c>
      <c r="J60" s="67" t="s">
        <v>30</v>
      </c>
      <c r="K60" s="68">
        <f>B59-B10</f>
        <v>-43550</v>
      </c>
      <c r="L60" s="69" t="s">
        <v>31</v>
      </c>
      <c r="M60" s="81">
        <f>SUM(M10:M59)</f>
        <v>88313.598850396927</v>
      </c>
      <c r="N60" s="82">
        <f>SUM(N10:N59)</f>
        <v>100889.02665842044</v>
      </c>
      <c r="O60" s="83">
        <f>SUM(O10:O59)</f>
        <v>123706.93566784411</v>
      </c>
    </row>
    <row r="61" spans="1:15" ht="19.5" thickBot="1">
      <c r="A61" s="9"/>
      <c r="B61" s="87" t="s">
        <v>6</v>
      </c>
      <c r="C61" s="88"/>
      <c r="D61" s="7">
        <f>COUNTIF(D10:D59,-1)</f>
        <v>5</v>
      </c>
      <c r="E61" s="7">
        <f>COUNTIF(E10:E59,-1)</f>
        <v>6</v>
      </c>
      <c r="F61" s="8">
        <f>COUNTIF(F10:F59,-1)</f>
        <v>8</v>
      </c>
      <c r="G61" s="85" t="s">
        <v>29</v>
      </c>
      <c r="H61" s="86"/>
      <c r="I61" s="92"/>
      <c r="J61" s="85" t="s">
        <v>32</v>
      </c>
      <c r="K61" s="86"/>
      <c r="L61" s="92"/>
      <c r="M61" s="9"/>
      <c r="N61" s="3"/>
      <c r="O61" s="4"/>
    </row>
    <row r="62" spans="1:15" ht="19.5" thickBot="1">
      <c r="A62" s="9"/>
      <c r="B62" s="87" t="s">
        <v>34</v>
      </c>
      <c r="C62" s="88"/>
      <c r="D62" s="7">
        <f>COUNTIF(D10:D59,0)</f>
        <v>0</v>
      </c>
      <c r="E62" s="7">
        <f>COUNTIF(E10:E59,0)</f>
        <v>0</v>
      </c>
      <c r="F62" s="7">
        <f>COUNTIF(F10:F59,0)</f>
        <v>0</v>
      </c>
      <c r="G62" s="76">
        <f>G60/G9</f>
        <v>1.8831359885039693</v>
      </c>
      <c r="H62" s="77">
        <f t="shared" ref="H62" si="21">H60/H9</f>
        <v>2.0088902665842046</v>
      </c>
      <c r="I62" s="78">
        <f>I60/I9</f>
        <v>2.237069356678441</v>
      </c>
      <c r="J62" s="65">
        <f>(G62-100%)*30/K60</f>
        <v>-6.083600380050305E-4</v>
      </c>
      <c r="K62" s="65">
        <f>(H62-100%)*30/K60</f>
        <v>-6.9498755447821214E-4</v>
      </c>
      <c r="L62" s="66">
        <f>(I62-100%)*30/K60</f>
        <v>-8.5217177268319703E-4</v>
      </c>
      <c r="M62" s="10"/>
      <c r="N62" s="2"/>
      <c r="O62" s="11"/>
    </row>
    <row r="63" spans="1:15" ht="19.5" thickBot="1">
      <c r="A63" s="3"/>
      <c r="B63" s="85" t="s">
        <v>4</v>
      </c>
      <c r="C63" s="86"/>
      <c r="D63" s="79">
        <f t="shared" ref="D63:E63" si="22">D60/(D60+D61+D62)</f>
        <v>0.80769230769230771</v>
      </c>
      <c r="E63" s="74">
        <f t="shared" si="22"/>
        <v>0.76923076923076927</v>
      </c>
      <c r="F63" s="75">
        <f>F60/(F60+F61+F62)</f>
        <v>0.69230769230769229</v>
      </c>
    </row>
    <row r="65" spans="4:6">
      <c r="D65" s="73"/>
      <c r="E65" s="73"/>
      <c r="F65" s="73"/>
    </row>
  </sheetData>
  <mergeCells count="11">
    <mergeCell ref="B63:C63"/>
    <mergeCell ref="B62:C62"/>
    <mergeCell ref="J9:L9"/>
    <mergeCell ref="J7:L7"/>
    <mergeCell ref="M7:O7"/>
    <mergeCell ref="G7:I7"/>
    <mergeCell ref="M9:O9"/>
    <mergeCell ref="B60:C60"/>
    <mergeCell ref="B61:C61"/>
    <mergeCell ref="G61:I61"/>
    <mergeCell ref="J61:L61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69"/>
  <sheetViews>
    <sheetView topLeftCell="A736" zoomScale="70" zoomScaleNormal="70" workbookViewId="0">
      <selection activeCell="B752" sqref="B752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tabSelected="1" zoomScale="145" zoomScaleSheetLayoutView="100" workbookViewId="0">
      <selection activeCell="A30" sqref="A30"/>
    </sheetView>
  </sheetViews>
  <sheetFormatPr defaultColWidth="8.125" defaultRowHeight="13.5"/>
  <cols>
    <col min="1" max="16384" width="8.125" style="52"/>
  </cols>
  <sheetData>
    <row r="1" spans="1:10">
      <c r="A1" s="52" t="s">
        <v>25</v>
      </c>
    </row>
    <row r="2" spans="1:10">
      <c r="A2" s="95" t="s">
        <v>40</v>
      </c>
      <c r="B2" s="96"/>
      <c r="C2" s="96"/>
      <c r="D2" s="96"/>
      <c r="E2" s="96"/>
      <c r="F2" s="96"/>
      <c r="G2" s="96"/>
      <c r="H2" s="96"/>
      <c r="I2" s="96"/>
      <c r="J2" s="96"/>
    </row>
    <row r="3" spans="1:10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0">
      <c r="A4" s="96"/>
      <c r="B4" s="96"/>
      <c r="C4" s="96"/>
      <c r="D4" s="96"/>
      <c r="E4" s="96"/>
      <c r="F4" s="96"/>
      <c r="G4" s="96"/>
      <c r="H4" s="96"/>
      <c r="I4" s="96"/>
      <c r="J4" s="96"/>
    </row>
    <row r="5" spans="1:10">
      <c r="A5" s="96"/>
      <c r="B5" s="96"/>
      <c r="C5" s="96"/>
      <c r="D5" s="96"/>
      <c r="E5" s="96"/>
      <c r="F5" s="96"/>
      <c r="G5" s="96"/>
      <c r="H5" s="96"/>
      <c r="I5" s="96"/>
      <c r="J5" s="96"/>
    </row>
    <row r="6" spans="1:10">
      <c r="A6" s="96"/>
      <c r="B6" s="96"/>
      <c r="C6" s="96"/>
      <c r="D6" s="96"/>
      <c r="E6" s="96"/>
      <c r="F6" s="96"/>
      <c r="G6" s="96"/>
      <c r="H6" s="96"/>
      <c r="I6" s="96"/>
      <c r="J6" s="96"/>
    </row>
    <row r="7" spans="1:10">
      <c r="A7" s="96"/>
      <c r="B7" s="96"/>
      <c r="C7" s="96"/>
      <c r="D7" s="96"/>
      <c r="E7" s="96"/>
      <c r="F7" s="96"/>
      <c r="G7" s="96"/>
      <c r="H7" s="96"/>
      <c r="I7" s="96"/>
      <c r="J7" s="96"/>
    </row>
    <row r="8" spans="1:10">
      <c r="A8" s="96"/>
      <c r="B8" s="96"/>
      <c r="C8" s="96"/>
      <c r="D8" s="96"/>
      <c r="E8" s="96"/>
      <c r="F8" s="96"/>
      <c r="G8" s="96"/>
      <c r="H8" s="96"/>
      <c r="I8" s="96"/>
      <c r="J8" s="96"/>
    </row>
    <row r="9" spans="1:10">
      <c r="A9" s="96"/>
      <c r="B9" s="96"/>
      <c r="C9" s="96"/>
      <c r="D9" s="96"/>
      <c r="E9" s="96"/>
      <c r="F9" s="96"/>
      <c r="G9" s="96"/>
      <c r="H9" s="96"/>
      <c r="I9" s="96"/>
      <c r="J9" s="96"/>
    </row>
    <row r="11" spans="1:10">
      <c r="A11" s="52" t="s">
        <v>26</v>
      </c>
    </row>
    <row r="12" spans="1:10">
      <c r="A12" s="97"/>
      <c r="B12" s="98"/>
      <c r="C12" s="98"/>
      <c r="D12" s="98"/>
      <c r="E12" s="98"/>
      <c r="F12" s="98"/>
      <c r="G12" s="98"/>
      <c r="H12" s="98"/>
      <c r="I12" s="98"/>
      <c r="J12" s="98"/>
    </row>
    <row r="13" spans="1:10">
      <c r="A13" s="98"/>
      <c r="B13" s="98"/>
      <c r="C13" s="98"/>
      <c r="D13" s="98"/>
      <c r="E13" s="98"/>
      <c r="F13" s="98"/>
      <c r="G13" s="98"/>
      <c r="H13" s="98"/>
      <c r="I13" s="98"/>
      <c r="J13" s="98"/>
    </row>
    <row r="14" spans="1:10">
      <c r="A14" s="98"/>
      <c r="B14" s="98"/>
      <c r="C14" s="98"/>
      <c r="D14" s="98"/>
      <c r="E14" s="98"/>
      <c r="F14" s="98"/>
      <c r="G14" s="98"/>
      <c r="H14" s="98"/>
      <c r="I14" s="98"/>
      <c r="J14" s="98"/>
    </row>
    <row r="15" spans="1:10">
      <c r="A15" s="98"/>
      <c r="B15" s="98"/>
      <c r="C15" s="98"/>
      <c r="D15" s="98"/>
      <c r="E15" s="98"/>
      <c r="F15" s="98"/>
      <c r="G15" s="98"/>
      <c r="H15" s="98"/>
      <c r="I15" s="98"/>
      <c r="J15" s="98"/>
    </row>
    <row r="16" spans="1:10">
      <c r="A16" s="98"/>
      <c r="B16" s="98"/>
      <c r="C16" s="98"/>
      <c r="D16" s="98"/>
      <c r="E16" s="98"/>
      <c r="F16" s="98"/>
      <c r="G16" s="98"/>
      <c r="H16" s="98"/>
      <c r="I16" s="98"/>
      <c r="J16" s="98"/>
    </row>
    <row r="17" spans="1:10">
      <c r="A17" s="98"/>
      <c r="B17" s="98"/>
      <c r="C17" s="98"/>
      <c r="D17" s="98"/>
      <c r="E17" s="98"/>
      <c r="F17" s="98"/>
      <c r="G17" s="98"/>
      <c r="H17" s="98"/>
      <c r="I17" s="98"/>
      <c r="J17" s="98"/>
    </row>
    <row r="18" spans="1:10">
      <c r="A18" s="98"/>
      <c r="B18" s="98"/>
      <c r="C18" s="98"/>
      <c r="D18" s="98"/>
      <c r="E18" s="98"/>
      <c r="F18" s="98"/>
      <c r="G18" s="98"/>
      <c r="H18" s="98"/>
      <c r="I18" s="98"/>
      <c r="J18" s="98"/>
    </row>
    <row r="19" spans="1:10">
      <c r="A19" s="98"/>
      <c r="B19" s="98"/>
      <c r="C19" s="98"/>
      <c r="D19" s="98"/>
      <c r="E19" s="98"/>
      <c r="F19" s="98"/>
      <c r="G19" s="98"/>
      <c r="H19" s="98"/>
      <c r="I19" s="98"/>
      <c r="J19" s="98"/>
    </row>
    <row r="21" spans="1:10">
      <c r="A21" s="52" t="s">
        <v>27</v>
      </c>
    </row>
    <row r="22" spans="1:10">
      <c r="A22" s="97"/>
      <c r="B22" s="97"/>
      <c r="C22" s="97"/>
      <c r="D22" s="97"/>
      <c r="E22" s="97"/>
      <c r="F22" s="97"/>
      <c r="G22" s="97"/>
      <c r="H22" s="97"/>
      <c r="I22" s="97"/>
      <c r="J22" s="97"/>
    </row>
    <row r="23" spans="1:10">
      <c r="A23" s="97"/>
      <c r="B23" s="97"/>
      <c r="C23" s="97"/>
      <c r="D23" s="97"/>
      <c r="E23" s="97"/>
      <c r="F23" s="97"/>
      <c r="G23" s="97"/>
      <c r="H23" s="97"/>
      <c r="I23" s="97"/>
      <c r="J23" s="97"/>
    </row>
    <row r="24" spans="1:10">
      <c r="A24" s="97"/>
      <c r="B24" s="97"/>
      <c r="C24" s="97"/>
      <c r="D24" s="97"/>
      <c r="E24" s="97"/>
      <c r="F24" s="97"/>
      <c r="G24" s="97"/>
      <c r="H24" s="97"/>
      <c r="I24" s="97"/>
      <c r="J24" s="97"/>
    </row>
    <row r="25" spans="1:10">
      <c r="A25" s="97"/>
      <c r="B25" s="97"/>
      <c r="C25" s="97"/>
      <c r="D25" s="97"/>
      <c r="E25" s="97"/>
      <c r="F25" s="97"/>
      <c r="G25" s="97"/>
      <c r="H25" s="97"/>
      <c r="I25" s="97"/>
      <c r="J25" s="97"/>
    </row>
    <row r="26" spans="1:10">
      <c r="A26" s="97"/>
      <c r="B26" s="97"/>
      <c r="C26" s="97"/>
      <c r="D26" s="97"/>
      <c r="E26" s="97"/>
      <c r="F26" s="97"/>
      <c r="G26" s="97"/>
      <c r="H26" s="97"/>
      <c r="I26" s="97"/>
      <c r="J26" s="97"/>
    </row>
    <row r="27" spans="1:10">
      <c r="A27" s="97"/>
      <c r="B27" s="97"/>
      <c r="C27" s="97"/>
      <c r="D27" s="97"/>
      <c r="E27" s="97"/>
      <c r="F27" s="97"/>
      <c r="G27" s="97"/>
      <c r="H27" s="97"/>
      <c r="I27" s="97"/>
      <c r="J27" s="97"/>
    </row>
    <row r="28" spans="1:10">
      <c r="A28" s="97"/>
      <c r="B28" s="97"/>
      <c r="C28" s="97"/>
      <c r="D28" s="97"/>
      <c r="E28" s="97"/>
      <c r="F28" s="97"/>
      <c r="G28" s="97"/>
      <c r="H28" s="97"/>
      <c r="I28" s="97"/>
      <c r="J28" s="97"/>
    </row>
    <row r="29" spans="1:10">
      <c r="A29" s="97"/>
      <c r="B29" s="97"/>
      <c r="C29" s="97"/>
      <c r="D29" s="97"/>
      <c r="E29" s="97"/>
      <c r="F29" s="97"/>
      <c r="G29" s="97"/>
      <c r="H29" s="97"/>
      <c r="I29" s="97"/>
      <c r="J29" s="97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B4" sqref="B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30" t="s">
        <v>14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>
      <c r="A4" s="37" t="s">
        <v>21</v>
      </c>
      <c r="B4" s="37"/>
      <c r="C4" s="37"/>
      <c r="D4" s="38"/>
      <c r="E4" s="37"/>
      <c r="F4" s="38"/>
      <c r="G4" s="37"/>
      <c r="H4" s="38"/>
    </row>
    <row r="5" spans="1:8">
      <c r="A5" s="37" t="s">
        <v>21</v>
      </c>
      <c r="B5" s="37"/>
      <c r="C5" s="37"/>
      <c r="D5" s="38"/>
      <c r="E5" s="37"/>
      <c r="F5" s="39"/>
      <c r="G5" s="37"/>
      <c r="H5" s="39"/>
    </row>
    <row r="6" spans="1:8">
      <c r="A6" s="37" t="s">
        <v>21</v>
      </c>
      <c r="B6" s="37"/>
      <c r="C6" s="37"/>
      <c r="D6" s="39"/>
      <c r="E6" s="37"/>
      <c r="F6" s="39"/>
      <c r="G6" s="37"/>
      <c r="H6" s="39"/>
    </row>
    <row r="7" spans="1:8">
      <c r="A7" s="37" t="s">
        <v>21</v>
      </c>
      <c r="B7" s="37"/>
      <c r="C7" s="37"/>
      <c r="D7" s="39"/>
      <c r="E7" s="37"/>
      <c r="F7" s="39"/>
      <c r="G7" s="37"/>
      <c r="H7" s="39"/>
    </row>
    <row r="8" spans="1:8">
      <c r="A8" s="37" t="s">
        <v>21</v>
      </c>
      <c r="B8" s="37"/>
      <c r="C8" s="37"/>
      <c r="D8" s="39"/>
      <c r="E8" s="37"/>
      <c r="F8" s="39"/>
      <c r="G8" s="37"/>
      <c r="H8" s="39"/>
    </row>
    <row r="9" spans="1:8">
      <c r="A9" s="37" t="s">
        <v>21</v>
      </c>
      <c r="B9" s="37"/>
      <c r="C9" s="37"/>
      <c r="D9" s="39"/>
      <c r="E9" s="37"/>
      <c r="F9" s="39"/>
      <c r="G9" s="37"/>
      <c r="H9" s="39"/>
    </row>
    <row r="10" spans="1:8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169"/>
  <sheetViews>
    <sheetView topLeftCell="A193" zoomScale="80" zoomScaleNormal="80" workbookViewId="0">
      <selection activeCell="A193" sqref="A1:A1048576"/>
    </sheetView>
  </sheetViews>
  <sheetFormatPr defaultColWidth="8.125" defaultRowHeight="14.25"/>
  <cols>
    <col min="1" max="1" width="6.625" style="53" customWidth="1"/>
    <col min="2" max="16384" width="8.125" style="52"/>
  </cols>
  <sheetData>
    <row r="1" spans="1:2">
      <c r="A1" s="53">
        <v>1</v>
      </c>
      <c r="B1" s="52" t="s">
        <v>36</v>
      </c>
    </row>
    <row r="30" spans="1:2">
      <c r="A30" s="53">
        <v>2</v>
      </c>
      <c r="B30" s="52" t="s">
        <v>37</v>
      </c>
    </row>
    <row r="60" spans="1:2">
      <c r="A60" s="53">
        <v>3</v>
      </c>
      <c r="B60" s="52" t="s">
        <v>37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1169"/>
  <sheetViews>
    <sheetView workbookViewId="0">
      <selection sqref="A1:A1048576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検証シート</vt:lpstr>
      <vt:lpstr>画像</vt:lpstr>
      <vt:lpstr>気づき</vt:lpstr>
      <vt:lpstr>検証終了通貨</vt:lpstr>
      <vt:lpstr>削除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FJ-USER</cp:lastModifiedBy>
  <dcterms:created xsi:type="dcterms:W3CDTF">2020-09-18T03:10:57Z</dcterms:created>
  <dcterms:modified xsi:type="dcterms:W3CDTF">2021-07-31T03:31:19Z</dcterms:modified>
</cp:coreProperties>
</file>