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EC-PCuser\Desktop\EB検証結果\"/>
    </mc:Choice>
  </mc:AlternateContent>
  <bookViews>
    <workbookView xWindow="-120" yWindow="-120" windowWidth="29040" windowHeight="1584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<sst xmlns="http://schemas.openxmlformats.org/spreadsheetml/2006/main" count="60" uniqueCount="49">
  <si>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</si>
  <si>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</si>
  <si>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</si>
  <si>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</si>
  <si>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</si>
  <si>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</si>
  <si>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</si>
  <si>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</si>
  <si>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</si>
  <si>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</si>
  <si>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</si>
  <si>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</si>
  <si>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</si>
  <si>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</si>
  <si>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</si>
  <si>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</si>
  <si>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</si>
  <si>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</si>
  <si>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</si>
  <si>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</si>
  <si>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</si>
  <si>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</si>
  <si>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</si>
  <si>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</si>
  <si>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</si>
  <si>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</si>
  <si>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</si>
  <si>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</si>
  <si>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</si>
  <si>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</si>
  <si>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</si>
  <si>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</si>
  <si>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</si>
  <si>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</si>
  <si>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</si>
  <si>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</si>
  <si>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USDJPY</t>
    <phoneticPr fontId="1"/>
  </si>
  <si>
    <t>1H足</t>
    <rPh sb="2" eb="3">
      <t>アシ</t>
    </rPh>
    <phoneticPr fontId="1"/>
  </si>
  <si>
    <t>No.1</t>
    <phoneticPr fontId="1"/>
  </si>
  <si>
    <t>No.2</t>
    <phoneticPr fontId="1"/>
  </si>
  <si>
    <t>No.3</t>
    <phoneticPr fontId="1"/>
  </si>
  <si>
    <t>No.4</t>
    <phoneticPr fontId="1"/>
  </si>
  <si>
    <t>No.5</t>
    <phoneticPr fontId="1"/>
  </si>
  <si>
    <t>No.6</t>
    <phoneticPr fontId="1"/>
  </si>
  <si>
    <t>No.7</t>
    <phoneticPr fontId="1"/>
  </si>
  <si>
    <t>エントリーをしたローソクが2本のMAをまたいでいる場合は以後の利益確定は無効でしょうか。</t>
    <rPh sb="14" eb="15">
      <t>ホン</t>
    </rPh>
    <rPh sb="25" eb="27">
      <t>バアイ</t>
    </rPh>
    <rPh sb="28" eb="30">
      <t>イゴ</t>
    </rPh>
    <rPh sb="31" eb="33">
      <t>リエキ</t>
    </rPh>
    <rPh sb="33" eb="35">
      <t>カクテイ</t>
    </rPh>
    <rPh sb="36" eb="38">
      <t>ムコウ</t>
    </rPh>
    <phoneticPr fontId="1"/>
  </si>
  <si>
    <t>No.8</t>
    <phoneticPr fontId="1"/>
  </si>
  <si>
    <t>No.9</t>
    <phoneticPr fontId="1"/>
  </si>
  <si>
    <t>No.10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</si>
</sst>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xmlns="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xmlns="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xmlns="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xmlns="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xmlns="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xmlns="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xmlns="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xmlns="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xmlns="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xmlns="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xmlns="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xmlns="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xmlns="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xmlns="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xmlns="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xmlns="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xmlns="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xmlns="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xmlns="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xmlns="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xmlns="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10</xdr:col>
      <xdr:colOff>453413</xdr:colOff>
      <xdr:row>25</xdr:row>
      <xdr:rowOff>54652</xdr:rowOff>
    </xdr:to>
    <xdr:pic>
      <xdr:nvPicPr>
        <xdr:cNvPr id="25" name="図 2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0975"/>
          <a:ext cx="6463688" cy="439805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13</xdr:col>
      <xdr:colOff>448251</xdr:colOff>
      <xdr:row>52</xdr:row>
      <xdr:rowOff>31785</xdr:rowOff>
    </xdr:to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67300"/>
          <a:ext cx="8315901" cy="437518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55</xdr:row>
      <xdr:rowOff>0</xdr:rowOff>
    </xdr:from>
    <xdr:to>
      <xdr:col>16</xdr:col>
      <xdr:colOff>333375</xdr:colOff>
      <xdr:row>76</xdr:row>
      <xdr:rowOff>148327</xdr:rowOff>
    </xdr:to>
    <xdr:pic>
      <xdr:nvPicPr>
        <xdr:cNvPr id="27" name="図 2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953625"/>
          <a:ext cx="10058400" cy="394880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80</xdr:row>
      <xdr:rowOff>0</xdr:rowOff>
    </xdr:from>
    <xdr:to>
      <xdr:col>16</xdr:col>
      <xdr:colOff>333375</xdr:colOff>
      <xdr:row>101</xdr:row>
      <xdr:rowOff>140495</xdr:rowOff>
    </xdr:to>
    <xdr:pic>
      <xdr:nvPicPr>
        <xdr:cNvPr id="28" name="図 2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478000"/>
          <a:ext cx="10058400" cy="394097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105</xdr:row>
      <xdr:rowOff>0</xdr:rowOff>
    </xdr:from>
    <xdr:to>
      <xdr:col>14</xdr:col>
      <xdr:colOff>598975</xdr:colOff>
      <xdr:row>132</xdr:row>
      <xdr:rowOff>113887</xdr:rowOff>
    </xdr:to>
    <xdr:pic>
      <xdr:nvPicPr>
        <xdr:cNvPr id="29" name="図 28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02375"/>
          <a:ext cx="9085750" cy="500021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135</xdr:row>
      <xdr:rowOff>0</xdr:rowOff>
    </xdr:from>
    <xdr:to>
      <xdr:col>13</xdr:col>
      <xdr:colOff>509229</xdr:colOff>
      <xdr:row>163</xdr:row>
      <xdr:rowOff>24379</xdr:rowOff>
    </xdr:to>
    <xdr:pic>
      <xdr:nvPicPr>
        <xdr:cNvPr id="30" name="図 29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4431625"/>
          <a:ext cx="8376879" cy="509167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166</xdr:row>
      <xdr:rowOff>0</xdr:rowOff>
    </xdr:from>
    <xdr:to>
      <xdr:col>16</xdr:col>
      <xdr:colOff>333375</xdr:colOff>
      <xdr:row>192</xdr:row>
      <xdr:rowOff>124161</xdr:rowOff>
    </xdr:to>
    <xdr:pic>
      <xdr:nvPicPr>
        <xdr:cNvPr id="31" name="図 30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041850"/>
          <a:ext cx="10058400" cy="48295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196</xdr:row>
      <xdr:rowOff>0</xdr:rowOff>
    </xdr:from>
    <xdr:to>
      <xdr:col>12</xdr:col>
      <xdr:colOff>289904</xdr:colOff>
      <xdr:row>224</xdr:row>
      <xdr:rowOff>85357</xdr:rowOff>
    </xdr:to>
    <xdr:pic>
      <xdr:nvPicPr>
        <xdr:cNvPr id="32" name="図 31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471100"/>
          <a:ext cx="7538429" cy="515265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227</xdr:row>
      <xdr:rowOff>0</xdr:rowOff>
    </xdr:from>
    <xdr:to>
      <xdr:col>15</xdr:col>
      <xdr:colOff>322853</xdr:colOff>
      <xdr:row>255</xdr:row>
      <xdr:rowOff>32001</xdr:rowOff>
    </xdr:to>
    <xdr:pic>
      <xdr:nvPicPr>
        <xdr:cNvPr id="33" name="図 32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1081325"/>
          <a:ext cx="9428753" cy="509930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258</xdr:row>
      <xdr:rowOff>0</xdr:rowOff>
    </xdr:from>
    <xdr:to>
      <xdr:col>12</xdr:col>
      <xdr:colOff>198436</xdr:colOff>
      <xdr:row>286</xdr:row>
      <xdr:rowOff>85357</xdr:rowOff>
    </xdr:to>
    <xdr:pic>
      <xdr:nvPicPr>
        <xdr:cNvPr id="34" name="図 33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691550"/>
          <a:ext cx="7446961" cy="51526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tabSelected="1" zoomScaleNormal="100" workbookViewId="0">
      <pane xSplit="1" ySplit="8" topLeftCell="B13" activePane="bottomRight" state="frozen"/>
      <selection pane="topRight" activeCell="B1" sqref="B1"/>
      <selection pane="bottomLeft" activeCell="A9" sqref="A9"/>
      <selection pane="bottomRight" activeCell="B17" sqref="B17"/>
    </sheetView>
  </sheetViews>
  <sheetFormatPr defaultRowHeight="18" x14ac:dyDescent="0.45"/>
  <cols>
    <col min="1" max="1" width="4.8984375" customWidth="1"/>
    <col min="2" max="2" width="12" customWidth="1"/>
    <col min="3" max="3" width="10.59765625" customWidth="1"/>
    <col min="4" max="6" width="8.19921875" customWidth="1"/>
    <col min="7" max="7" width="9.8984375" customWidth="1"/>
    <col min="10" max="15" width="7.69921875" customWidth="1"/>
  </cols>
  <sheetData>
    <row r="1" spans="1:18" x14ac:dyDescent="0.45">
      <c r="A1" s="1" t="s">
        <v>7</v>
      </c>
      <c r="C1" t="s">
        <v>36</v>
      </c>
    </row>
    <row r="2" spans="1:18" x14ac:dyDescent="0.45">
      <c r="A2" s="1" t="s">
        <v>8</v>
      </c>
      <c r="C2" t="s">
        <v>37</v>
      </c>
    </row>
    <row r="3" spans="1:18" x14ac:dyDescent="0.45">
      <c r="A3" s="1" t="s">
        <v>10</v>
      </c>
      <c r="C3" s="29">
        <v>100000</v>
      </c>
    </row>
    <row r="4" spans="1:18" x14ac:dyDescent="0.45">
      <c r="A4" s="1" t="s">
        <v>11</v>
      </c>
      <c r="C4" s="29" t="s">
        <v>13</v>
      </c>
    </row>
    <row r="5" spans="1:18" ht="18.600000000000001" thickBot="1" x14ac:dyDescent="0.5">
      <c r="A5" s="1" t="s">
        <v>12</v>
      </c>
      <c r="C5" s="29" t="s">
        <v>34</v>
      </c>
    </row>
    <row r="6" spans="1:18" ht="18.600000000000001" thickBot="1" x14ac:dyDescent="0.5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4" t="s">
        <v>3</v>
      </c>
      <c r="H6" s="85"/>
      <c r="I6" s="91"/>
      <c r="J6" s="84" t="s">
        <v>23</v>
      </c>
      <c r="K6" s="85"/>
      <c r="L6" s="91"/>
      <c r="M6" s="84" t="s">
        <v>24</v>
      </c>
      <c r="N6" s="85"/>
      <c r="O6" s="91"/>
    </row>
    <row r="7" spans="1:18" ht="18.600000000000001" thickBot="1" x14ac:dyDescent="0.5">
      <c r="A7" s="27"/>
      <c r="B7" s="27" t="s">
        <v>2</v>
      </c>
      <c r="C7" s="64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8.600000000000001" thickBot="1" x14ac:dyDescent="0.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23</v>
      </c>
      <c r="K8" s="89"/>
      <c r="L8" s="90"/>
      <c r="M8" s="88"/>
      <c r="N8" s="89"/>
      <c r="O8" s="90"/>
    </row>
    <row r="9" spans="1:18" x14ac:dyDescent="0.45">
      <c r="A9" s="9">
        <v>1</v>
      </c>
      <c r="B9" s="23">
        <v>43775</v>
      </c>
      <c r="C9" s="50">
        <v>2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45">
      <c r="A10" s="9">
        <v>2</v>
      </c>
      <c r="B10" s="5">
        <v>43777</v>
      </c>
      <c r="C10" s="47">
        <v>2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/>
      <c r="Q10" s="40"/>
      <c r="R10" s="40"/>
    </row>
    <row r="11" spans="1:18" x14ac:dyDescent="0.45">
      <c r="A11" s="9">
        <v>3</v>
      </c>
      <c r="B11" s="5">
        <v>43790</v>
      </c>
      <c r="C11" s="47">
        <v>1</v>
      </c>
      <c r="D11" s="57">
        <v>1.27</v>
      </c>
      <c r="E11" s="58">
        <v>1.5</v>
      </c>
      <c r="F11" s="59">
        <v>2</v>
      </c>
      <c r="G11" s="22">
        <f t="shared" si="2"/>
        <v>111871.01363409999</v>
      </c>
      <c r="H11" s="22">
        <f t="shared" si="3"/>
        <v>114116.6125</v>
      </c>
      <c r="I11" s="22">
        <f t="shared" si="4"/>
        <v>119101.6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4105.8526340999997</v>
      </c>
      <c r="N11" s="45">
        <f t="shared" si="9"/>
        <v>4914.1124999999993</v>
      </c>
      <c r="O11" s="46">
        <f t="shared" si="10"/>
        <v>6741.5999999999995</v>
      </c>
      <c r="P11" s="40"/>
      <c r="Q11" s="40"/>
      <c r="R11" s="40"/>
    </row>
    <row r="12" spans="1:18" x14ac:dyDescent="0.45">
      <c r="A12" s="9">
        <v>4</v>
      </c>
      <c r="B12" s="5">
        <v>43816</v>
      </c>
      <c r="C12" s="47">
        <v>2</v>
      </c>
      <c r="D12" s="57">
        <v>1.27</v>
      </c>
      <c r="E12" s="58">
        <v>1.5</v>
      </c>
      <c r="F12" s="59">
        <v>2</v>
      </c>
      <c r="G12" s="22">
        <f t="shared" si="2"/>
        <v>116133.29925355921</v>
      </c>
      <c r="H12" s="22">
        <f t="shared" si="3"/>
        <v>119251.8600625</v>
      </c>
      <c r="I12" s="22">
        <f t="shared" si="4"/>
        <v>126247.69600000001</v>
      </c>
      <c r="J12" s="44">
        <f t="shared" si="5"/>
        <v>3356.1304090229996</v>
      </c>
      <c r="K12" s="45">
        <f t="shared" si="6"/>
        <v>3423.4983750000001</v>
      </c>
      <c r="L12" s="46">
        <f t="shared" si="7"/>
        <v>3573.0480000000002</v>
      </c>
      <c r="M12" s="44">
        <f t="shared" si="8"/>
        <v>4262.2856194592096</v>
      </c>
      <c r="N12" s="45">
        <f t="shared" si="9"/>
        <v>5135.2475625000006</v>
      </c>
      <c r="O12" s="46">
        <f t="shared" si="10"/>
        <v>7146.0960000000005</v>
      </c>
      <c r="P12" s="40"/>
      <c r="Q12" s="40"/>
      <c r="R12" s="40"/>
    </row>
    <row r="13" spans="1:18" x14ac:dyDescent="0.45">
      <c r="A13" s="9">
        <v>5</v>
      </c>
      <c r="B13" s="5">
        <v>43833</v>
      </c>
      <c r="C13" s="47">
        <v>2</v>
      </c>
      <c r="D13" s="57">
        <v>1.27</v>
      </c>
      <c r="E13" s="58">
        <v>1.5</v>
      </c>
      <c r="F13" s="59">
        <v>2</v>
      </c>
      <c r="G13" s="22">
        <f t="shared" si="2"/>
        <v>120557.97795511982</v>
      </c>
      <c r="H13" s="22">
        <f t="shared" si="3"/>
        <v>124618.19376531249</v>
      </c>
      <c r="I13" s="22">
        <f t="shared" si="4"/>
        <v>133822.55776000003</v>
      </c>
      <c r="J13" s="44">
        <f t="shared" ref="J13:J58" si="11">IF(G12="","",G12*0.03)</f>
        <v>3483.998977606776</v>
      </c>
      <c r="K13" s="45">
        <f t="shared" ref="K13:K58" si="12">IF(H12="","",H12*0.03)</f>
        <v>3577.5558018749998</v>
      </c>
      <c r="L13" s="46">
        <f t="shared" ref="L13:L58" si="13">IF(I12="","",I12*0.03)</f>
        <v>3787.4308800000003</v>
      </c>
      <c r="M13" s="44">
        <f t="shared" ref="M13:M58" si="14">IF(D13="","",J13*D13)</f>
        <v>4424.6787015606051</v>
      </c>
      <c r="N13" s="45">
        <f t="shared" ref="N13:N58" si="15">IF(E13="","",K13*E13)</f>
        <v>5366.3337028124997</v>
      </c>
      <c r="O13" s="46">
        <f t="shared" ref="O13:O58" si="16">IF(F13="","",L13*F13)</f>
        <v>7574.8617600000007</v>
      </c>
      <c r="P13" s="40"/>
      <c r="Q13" s="40"/>
      <c r="R13" s="40"/>
    </row>
    <row r="14" spans="1:18" x14ac:dyDescent="0.45">
      <c r="A14" s="9">
        <v>6</v>
      </c>
      <c r="B14" s="5">
        <v>43839</v>
      </c>
      <c r="C14" s="47">
        <v>1</v>
      </c>
      <c r="D14" s="57">
        <v>1.27</v>
      </c>
      <c r="E14" s="58">
        <v>1.5</v>
      </c>
      <c r="F14" s="59">
        <v>2</v>
      </c>
      <c r="G14" s="22">
        <f t="shared" si="2"/>
        <v>125151.23691520988</v>
      </c>
      <c r="H14" s="22">
        <f t="shared" si="3"/>
        <v>130226.01248475155</v>
      </c>
      <c r="I14" s="22">
        <f t="shared" si="4"/>
        <v>141851.91122560002</v>
      </c>
      <c r="J14" s="44">
        <f t="shared" si="11"/>
        <v>3616.7393386535941</v>
      </c>
      <c r="K14" s="45">
        <f t="shared" si="12"/>
        <v>3738.5458129593744</v>
      </c>
      <c r="L14" s="46">
        <f t="shared" si="13"/>
        <v>4014.6767328000005</v>
      </c>
      <c r="M14" s="44">
        <f t="shared" si="14"/>
        <v>4593.2589600900646</v>
      </c>
      <c r="N14" s="45">
        <f t="shared" si="15"/>
        <v>5607.8187194390612</v>
      </c>
      <c r="O14" s="46">
        <f t="shared" si="16"/>
        <v>8029.3534656000011</v>
      </c>
      <c r="P14" s="40"/>
      <c r="Q14" s="40"/>
      <c r="R14" s="40"/>
    </row>
    <row r="15" spans="1:18" x14ac:dyDescent="0.45">
      <c r="A15" s="9">
        <v>7</v>
      </c>
      <c r="B15" s="5">
        <v>43872</v>
      </c>
      <c r="C15" s="47">
        <v>1</v>
      </c>
      <c r="D15" s="57">
        <v>1.27</v>
      </c>
      <c r="E15" s="58">
        <v>1.5</v>
      </c>
      <c r="F15" s="59">
        <v>2</v>
      </c>
      <c r="G15" s="22">
        <f t="shared" si="2"/>
        <v>129919.49904167937</v>
      </c>
      <c r="H15" s="22">
        <f t="shared" si="3"/>
        <v>136086.18304656536</v>
      </c>
      <c r="I15" s="22">
        <f t="shared" si="4"/>
        <v>150363.02589913603</v>
      </c>
      <c r="J15" s="44">
        <f t="shared" si="11"/>
        <v>3754.5371074562963</v>
      </c>
      <c r="K15" s="45">
        <f t="shared" si="12"/>
        <v>3906.7803745425463</v>
      </c>
      <c r="L15" s="46">
        <f t="shared" si="13"/>
        <v>4255.5573367680008</v>
      </c>
      <c r="M15" s="44">
        <f t="shared" si="14"/>
        <v>4768.2621264694963</v>
      </c>
      <c r="N15" s="45">
        <f t="shared" si="15"/>
        <v>5860.1705618138194</v>
      </c>
      <c r="O15" s="46">
        <f t="shared" si="16"/>
        <v>8511.1146735360016</v>
      </c>
      <c r="P15" s="40"/>
      <c r="Q15" s="40"/>
      <c r="R15" s="40"/>
    </row>
    <row r="16" spans="1:18" x14ac:dyDescent="0.45">
      <c r="A16" s="9">
        <v>8</v>
      </c>
      <c r="B16" s="5">
        <v>43893</v>
      </c>
      <c r="C16" s="47">
        <v>2</v>
      </c>
      <c r="D16" s="57">
        <v>1.27</v>
      </c>
      <c r="E16" s="58">
        <v>1.5</v>
      </c>
      <c r="F16" s="59">
        <v>2</v>
      </c>
      <c r="G16" s="22">
        <f t="shared" si="2"/>
        <v>134869.43195516735</v>
      </c>
      <c r="H16" s="22">
        <f t="shared" si="3"/>
        <v>142210.06128366079</v>
      </c>
      <c r="I16" s="22">
        <f t="shared" si="4"/>
        <v>159384.80745308418</v>
      </c>
      <c r="J16" s="44">
        <f t="shared" si="11"/>
        <v>3897.5849712503809</v>
      </c>
      <c r="K16" s="45">
        <f t="shared" si="12"/>
        <v>4082.5854913969606</v>
      </c>
      <c r="L16" s="46">
        <f t="shared" si="13"/>
        <v>4510.8907769740808</v>
      </c>
      <c r="M16" s="44">
        <f t="shared" si="14"/>
        <v>4949.9329134879836</v>
      </c>
      <c r="N16" s="45">
        <f t="shared" si="15"/>
        <v>6123.8782370954414</v>
      </c>
      <c r="O16" s="46">
        <f t="shared" si="16"/>
        <v>9021.7815539481617</v>
      </c>
      <c r="P16" s="40"/>
      <c r="Q16" s="40"/>
      <c r="R16" s="40"/>
    </row>
    <row r="17" spans="1:18" x14ac:dyDescent="0.45">
      <c r="A17" s="9">
        <v>9</v>
      </c>
      <c r="B17" s="5">
        <v>43908</v>
      </c>
      <c r="C17" s="47">
        <v>1</v>
      </c>
      <c r="D17" s="57">
        <v>1.27</v>
      </c>
      <c r="E17" s="58">
        <v>1.5</v>
      </c>
      <c r="F17" s="59">
        <v>2</v>
      </c>
      <c r="G17" s="22">
        <f t="shared" si="2"/>
        <v>140007.95731265924</v>
      </c>
      <c r="H17" s="22">
        <f t="shared" si="3"/>
        <v>148609.51404142551</v>
      </c>
      <c r="I17" s="22">
        <f t="shared" si="4"/>
        <v>168947.89590026924</v>
      </c>
      <c r="J17" s="44">
        <f t="shared" si="11"/>
        <v>4046.0829586550203</v>
      </c>
      <c r="K17" s="45">
        <f t="shared" si="12"/>
        <v>4266.3018385098239</v>
      </c>
      <c r="L17" s="46">
        <f t="shared" si="13"/>
        <v>4781.5442235925257</v>
      </c>
      <c r="M17" s="44">
        <f t="shared" si="14"/>
        <v>5138.5253574918761</v>
      </c>
      <c r="N17" s="45">
        <f t="shared" si="15"/>
        <v>6399.4527577647359</v>
      </c>
      <c r="O17" s="46">
        <f t="shared" si="16"/>
        <v>9563.0884471850513</v>
      </c>
      <c r="P17" s="40"/>
      <c r="Q17" s="40"/>
      <c r="R17" s="40"/>
    </row>
    <row r="18" spans="1:18" x14ac:dyDescent="0.45">
      <c r="A18" s="9">
        <v>10</v>
      </c>
      <c r="B18" s="5">
        <v>43916</v>
      </c>
      <c r="C18" s="47">
        <v>2</v>
      </c>
      <c r="D18" s="57">
        <v>1.27</v>
      </c>
      <c r="E18" s="58">
        <v>1.5</v>
      </c>
      <c r="F18" s="59">
        <v>2</v>
      </c>
      <c r="G18" s="22">
        <f t="shared" si="2"/>
        <v>145342.26048627155</v>
      </c>
      <c r="H18" s="22">
        <f t="shared" si="3"/>
        <v>155296.94217328966</v>
      </c>
      <c r="I18" s="22">
        <f t="shared" si="4"/>
        <v>179084.7696542854</v>
      </c>
      <c r="J18" s="44">
        <f t="shared" si="11"/>
        <v>4200.2387193797767</v>
      </c>
      <c r="K18" s="45">
        <f t="shared" si="12"/>
        <v>4458.2854212427656</v>
      </c>
      <c r="L18" s="46">
        <f t="shared" si="13"/>
        <v>5068.4368770080773</v>
      </c>
      <c r="M18" s="44">
        <f t="shared" si="14"/>
        <v>5334.3031736123166</v>
      </c>
      <c r="N18" s="45">
        <f t="shared" si="15"/>
        <v>6687.4281318641479</v>
      </c>
      <c r="O18" s="46">
        <f t="shared" si="16"/>
        <v>10136.873754016155</v>
      </c>
      <c r="P18" s="40"/>
      <c r="Q18" s="40"/>
      <c r="R18" s="40"/>
    </row>
    <row r="19" spans="1:18" x14ac:dyDescent="0.45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>
        <f t="shared" si="11"/>
        <v>4360.2678145881464</v>
      </c>
      <c r="K19" s="45">
        <f t="shared" si="12"/>
        <v>4658.9082651986892</v>
      </c>
      <c r="L19" s="46">
        <f t="shared" si="13"/>
        <v>5372.5430896285616</v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5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5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5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5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5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5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5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5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5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5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5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5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5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5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5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5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5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5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5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5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5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5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5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5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5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5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5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5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5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5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5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5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5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5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5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5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5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5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8.600000000000001" thickBot="1" x14ac:dyDescent="0.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8.600000000000001" thickBot="1" x14ac:dyDescent="0.5">
      <c r="A59" s="9"/>
      <c r="B59" s="92" t="s">
        <v>5</v>
      </c>
      <c r="C59" s="93"/>
      <c r="D59" s="7">
        <f>COUNTIF(D9:D58,1.27)</f>
        <v>10</v>
      </c>
      <c r="E59" s="7">
        <f>COUNTIF(E9:E58,1.5)</f>
        <v>10</v>
      </c>
      <c r="F59" s="8">
        <f>COUNTIF(F9:F58,2)</f>
        <v>10</v>
      </c>
      <c r="G59" s="70">
        <f>M59+G8</f>
        <v>145342.26048627155</v>
      </c>
      <c r="H59" s="71">
        <f>N59+H8</f>
        <v>155296.94217328972</v>
      </c>
      <c r="I59" s="72">
        <f>O59+I8</f>
        <v>179084.76965428537</v>
      </c>
      <c r="J59" s="67" t="s">
        <v>31</v>
      </c>
      <c r="K59" s="68">
        <f>B58-B9</f>
        <v>-43775</v>
      </c>
      <c r="L59" s="69" t="s">
        <v>32</v>
      </c>
      <c r="M59" s="81">
        <f>SUM(M9:M58)</f>
        <v>45342.260486271553</v>
      </c>
      <c r="N59" s="82">
        <f>SUM(N9:N58)</f>
        <v>55296.942173289717</v>
      </c>
      <c r="O59" s="83">
        <f>SUM(O9:O58)</f>
        <v>79084.769654285366</v>
      </c>
    </row>
    <row r="60" spans="1:15" ht="18.600000000000001" thickBot="1" x14ac:dyDescent="0.5">
      <c r="A60" s="9"/>
      <c r="B60" s="86" t="s">
        <v>6</v>
      </c>
      <c r="C60" s="87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4" t="s">
        <v>30</v>
      </c>
      <c r="H60" s="85"/>
      <c r="I60" s="91"/>
      <c r="J60" s="84" t="s">
        <v>33</v>
      </c>
      <c r="K60" s="85"/>
      <c r="L60" s="91"/>
      <c r="M60" s="9"/>
      <c r="N60" s="3"/>
      <c r="O60" s="4"/>
    </row>
    <row r="61" spans="1:15" ht="18.600000000000001" thickBot="1" x14ac:dyDescent="0.5">
      <c r="A61" s="9"/>
      <c r="B61" s="86" t="s">
        <v>35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1.4534226048627155</v>
      </c>
      <c r="H61" s="77">
        <f t="shared" ref="H61" si="21">H59/H8</f>
        <v>1.5529694217328971</v>
      </c>
      <c r="I61" s="78">
        <f>I59/I8</f>
        <v>1.7908476965428537</v>
      </c>
      <c r="J61" s="65">
        <f>(G61-100%)*30/K59</f>
        <v>-3.1074079145360285E-4</v>
      </c>
      <c r="K61" s="65">
        <f>(H61-100%)*30/K59</f>
        <v>-3.7896248205566909E-4</v>
      </c>
      <c r="L61" s="66">
        <f>(I61-100%)*30/K59</f>
        <v>-5.4198585713959133E-4</v>
      </c>
      <c r="M61" s="10"/>
      <c r="N61" s="2"/>
      <c r="O61" s="11"/>
    </row>
    <row r="62" spans="1:15" ht="18.600000000000001" thickBot="1" x14ac:dyDescent="0.5">
      <c r="A62" s="3"/>
      <c r="B62" s="84" t="s">
        <v>4</v>
      </c>
      <c r="C62" s="85"/>
      <c r="D62" s="79">
        <f t="shared" ref="D62:E62" si="22">D59/(D59+D60+D61)</f>
        <v>1</v>
      </c>
      <c r="E62" s="74">
        <f t="shared" si="22"/>
        <v>1</v>
      </c>
      <c r="F62" s="75">
        <f>F59/(F59+F60+F61)</f>
        <v>1</v>
      </c>
    </row>
    <row r="64" spans="1:15" x14ac:dyDescent="0.45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8"/>
  <sheetViews>
    <sheetView topLeftCell="A257" zoomScale="80" zoomScaleNormal="80" workbookViewId="0">
      <selection activeCell="A259" sqref="A259"/>
    </sheetView>
  </sheetViews>
  <sheetFormatPr defaultColWidth="8.09765625" defaultRowHeight="14.4" x14ac:dyDescent="0.45"/>
  <cols>
    <col min="1" max="1" width="6.59765625" style="53" customWidth="1"/>
    <col min="2" max="2" width="7.19921875" style="52" customWidth="1"/>
    <col min="3" max="256" width="8.09765625" style="52"/>
    <col min="257" max="257" width="6.59765625" style="52" customWidth="1"/>
    <col min="258" max="258" width="7.19921875" style="52" customWidth="1"/>
    <col min="259" max="512" width="8.09765625" style="52"/>
    <col min="513" max="513" width="6.59765625" style="52" customWidth="1"/>
    <col min="514" max="514" width="7.19921875" style="52" customWidth="1"/>
    <col min="515" max="768" width="8.09765625" style="52"/>
    <col min="769" max="769" width="6.59765625" style="52" customWidth="1"/>
    <col min="770" max="770" width="7.19921875" style="52" customWidth="1"/>
    <col min="771" max="1024" width="8.09765625" style="52"/>
    <col min="1025" max="1025" width="6.59765625" style="52" customWidth="1"/>
    <col min="1026" max="1026" width="7.19921875" style="52" customWidth="1"/>
    <col min="1027" max="1280" width="8.09765625" style="52"/>
    <col min="1281" max="1281" width="6.59765625" style="52" customWidth="1"/>
    <col min="1282" max="1282" width="7.19921875" style="52" customWidth="1"/>
    <col min="1283" max="1536" width="8.09765625" style="52"/>
    <col min="1537" max="1537" width="6.59765625" style="52" customWidth="1"/>
    <col min="1538" max="1538" width="7.19921875" style="52" customWidth="1"/>
    <col min="1539" max="1792" width="8.09765625" style="52"/>
    <col min="1793" max="1793" width="6.59765625" style="52" customWidth="1"/>
    <col min="1794" max="1794" width="7.19921875" style="52" customWidth="1"/>
    <col min="1795" max="2048" width="8.09765625" style="52"/>
    <col min="2049" max="2049" width="6.59765625" style="52" customWidth="1"/>
    <col min="2050" max="2050" width="7.19921875" style="52" customWidth="1"/>
    <col min="2051" max="2304" width="8.09765625" style="52"/>
    <col min="2305" max="2305" width="6.59765625" style="52" customWidth="1"/>
    <col min="2306" max="2306" width="7.19921875" style="52" customWidth="1"/>
    <col min="2307" max="2560" width="8.09765625" style="52"/>
    <col min="2561" max="2561" width="6.59765625" style="52" customWidth="1"/>
    <col min="2562" max="2562" width="7.19921875" style="52" customWidth="1"/>
    <col min="2563" max="2816" width="8.09765625" style="52"/>
    <col min="2817" max="2817" width="6.59765625" style="52" customWidth="1"/>
    <col min="2818" max="2818" width="7.19921875" style="52" customWidth="1"/>
    <col min="2819" max="3072" width="8.09765625" style="52"/>
    <col min="3073" max="3073" width="6.59765625" style="52" customWidth="1"/>
    <col min="3074" max="3074" width="7.19921875" style="52" customWidth="1"/>
    <col min="3075" max="3328" width="8.09765625" style="52"/>
    <col min="3329" max="3329" width="6.59765625" style="52" customWidth="1"/>
    <col min="3330" max="3330" width="7.19921875" style="52" customWidth="1"/>
    <col min="3331" max="3584" width="8.09765625" style="52"/>
    <col min="3585" max="3585" width="6.59765625" style="52" customWidth="1"/>
    <col min="3586" max="3586" width="7.19921875" style="52" customWidth="1"/>
    <col min="3587" max="3840" width="8.09765625" style="52"/>
    <col min="3841" max="3841" width="6.59765625" style="52" customWidth="1"/>
    <col min="3842" max="3842" width="7.19921875" style="52" customWidth="1"/>
    <col min="3843" max="4096" width="8.09765625" style="52"/>
    <col min="4097" max="4097" width="6.59765625" style="52" customWidth="1"/>
    <col min="4098" max="4098" width="7.19921875" style="52" customWidth="1"/>
    <col min="4099" max="4352" width="8.09765625" style="52"/>
    <col min="4353" max="4353" width="6.59765625" style="52" customWidth="1"/>
    <col min="4354" max="4354" width="7.19921875" style="52" customWidth="1"/>
    <col min="4355" max="4608" width="8.09765625" style="52"/>
    <col min="4609" max="4609" width="6.59765625" style="52" customWidth="1"/>
    <col min="4610" max="4610" width="7.19921875" style="52" customWidth="1"/>
    <col min="4611" max="4864" width="8.09765625" style="52"/>
    <col min="4865" max="4865" width="6.59765625" style="52" customWidth="1"/>
    <col min="4866" max="4866" width="7.19921875" style="52" customWidth="1"/>
    <col min="4867" max="5120" width="8.09765625" style="52"/>
    <col min="5121" max="5121" width="6.59765625" style="52" customWidth="1"/>
    <col min="5122" max="5122" width="7.19921875" style="52" customWidth="1"/>
    <col min="5123" max="5376" width="8.09765625" style="52"/>
    <col min="5377" max="5377" width="6.59765625" style="52" customWidth="1"/>
    <col min="5378" max="5378" width="7.19921875" style="52" customWidth="1"/>
    <col min="5379" max="5632" width="8.09765625" style="52"/>
    <col min="5633" max="5633" width="6.59765625" style="52" customWidth="1"/>
    <col min="5634" max="5634" width="7.19921875" style="52" customWidth="1"/>
    <col min="5635" max="5888" width="8.09765625" style="52"/>
    <col min="5889" max="5889" width="6.59765625" style="52" customWidth="1"/>
    <col min="5890" max="5890" width="7.19921875" style="52" customWidth="1"/>
    <col min="5891" max="6144" width="8.09765625" style="52"/>
    <col min="6145" max="6145" width="6.59765625" style="52" customWidth="1"/>
    <col min="6146" max="6146" width="7.19921875" style="52" customWidth="1"/>
    <col min="6147" max="6400" width="8.09765625" style="52"/>
    <col min="6401" max="6401" width="6.59765625" style="52" customWidth="1"/>
    <col min="6402" max="6402" width="7.19921875" style="52" customWidth="1"/>
    <col min="6403" max="6656" width="8.09765625" style="52"/>
    <col min="6657" max="6657" width="6.59765625" style="52" customWidth="1"/>
    <col min="6658" max="6658" width="7.19921875" style="52" customWidth="1"/>
    <col min="6659" max="6912" width="8.09765625" style="52"/>
    <col min="6913" max="6913" width="6.59765625" style="52" customWidth="1"/>
    <col min="6914" max="6914" width="7.19921875" style="52" customWidth="1"/>
    <col min="6915" max="7168" width="8.09765625" style="52"/>
    <col min="7169" max="7169" width="6.59765625" style="52" customWidth="1"/>
    <col min="7170" max="7170" width="7.19921875" style="52" customWidth="1"/>
    <col min="7171" max="7424" width="8.09765625" style="52"/>
    <col min="7425" max="7425" width="6.59765625" style="52" customWidth="1"/>
    <col min="7426" max="7426" width="7.19921875" style="52" customWidth="1"/>
    <col min="7427" max="7680" width="8.09765625" style="52"/>
    <col min="7681" max="7681" width="6.59765625" style="52" customWidth="1"/>
    <col min="7682" max="7682" width="7.19921875" style="52" customWidth="1"/>
    <col min="7683" max="7936" width="8.09765625" style="52"/>
    <col min="7937" max="7937" width="6.59765625" style="52" customWidth="1"/>
    <col min="7938" max="7938" width="7.19921875" style="52" customWidth="1"/>
    <col min="7939" max="8192" width="8.09765625" style="52"/>
    <col min="8193" max="8193" width="6.59765625" style="52" customWidth="1"/>
    <col min="8194" max="8194" width="7.19921875" style="52" customWidth="1"/>
    <col min="8195" max="8448" width="8.09765625" style="52"/>
    <col min="8449" max="8449" width="6.59765625" style="52" customWidth="1"/>
    <col min="8450" max="8450" width="7.19921875" style="52" customWidth="1"/>
    <col min="8451" max="8704" width="8.09765625" style="52"/>
    <col min="8705" max="8705" width="6.59765625" style="52" customWidth="1"/>
    <col min="8706" max="8706" width="7.19921875" style="52" customWidth="1"/>
    <col min="8707" max="8960" width="8.09765625" style="52"/>
    <col min="8961" max="8961" width="6.59765625" style="52" customWidth="1"/>
    <col min="8962" max="8962" width="7.19921875" style="52" customWidth="1"/>
    <col min="8963" max="9216" width="8.09765625" style="52"/>
    <col min="9217" max="9217" width="6.59765625" style="52" customWidth="1"/>
    <col min="9218" max="9218" width="7.19921875" style="52" customWidth="1"/>
    <col min="9219" max="9472" width="8.09765625" style="52"/>
    <col min="9473" max="9473" width="6.59765625" style="52" customWidth="1"/>
    <col min="9474" max="9474" width="7.19921875" style="52" customWidth="1"/>
    <col min="9475" max="9728" width="8.09765625" style="52"/>
    <col min="9729" max="9729" width="6.59765625" style="52" customWidth="1"/>
    <col min="9730" max="9730" width="7.19921875" style="52" customWidth="1"/>
    <col min="9731" max="9984" width="8.09765625" style="52"/>
    <col min="9985" max="9985" width="6.59765625" style="52" customWidth="1"/>
    <col min="9986" max="9986" width="7.19921875" style="52" customWidth="1"/>
    <col min="9987" max="10240" width="8.09765625" style="52"/>
    <col min="10241" max="10241" width="6.59765625" style="52" customWidth="1"/>
    <col min="10242" max="10242" width="7.19921875" style="52" customWidth="1"/>
    <col min="10243" max="10496" width="8.09765625" style="52"/>
    <col min="10497" max="10497" width="6.59765625" style="52" customWidth="1"/>
    <col min="10498" max="10498" width="7.19921875" style="52" customWidth="1"/>
    <col min="10499" max="10752" width="8.09765625" style="52"/>
    <col min="10753" max="10753" width="6.59765625" style="52" customWidth="1"/>
    <col min="10754" max="10754" width="7.19921875" style="52" customWidth="1"/>
    <col min="10755" max="11008" width="8.09765625" style="52"/>
    <col min="11009" max="11009" width="6.59765625" style="52" customWidth="1"/>
    <col min="11010" max="11010" width="7.19921875" style="52" customWidth="1"/>
    <col min="11011" max="11264" width="8.09765625" style="52"/>
    <col min="11265" max="11265" width="6.59765625" style="52" customWidth="1"/>
    <col min="11266" max="11266" width="7.19921875" style="52" customWidth="1"/>
    <col min="11267" max="11520" width="8.09765625" style="52"/>
    <col min="11521" max="11521" width="6.59765625" style="52" customWidth="1"/>
    <col min="11522" max="11522" width="7.19921875" style="52" customWidth="1"/>
    <col min="11523" max="11776" width="8.09765625" style="52"/>
    <col min="11777" max="11777" width="6.59765625" style="52" customWidth="1"/>
    <col min="11778" max="11778" width="7.19921875" style="52" customWidth="1"/>
    <col min="11779" max="12032" width="8.09765625" style="52"/>
    <col min="12033" max="12033" width="6.59765625" style="52" customWidth="1"/>
    <col min="12034" max="12034" width="7.19921875" style="52" customWidth="1"/>
    <col min="12035" max="12288" width="8.09765625" style="52"/>
    <col min="12289" max="12289" width="6.59765625" style="52" customWidth="1"/>
    <col min="12290" max="12290" width="7.19921875" style="52" customWidth="1"/>
    <col min="12291" max="12544" width="8.09765625" style="52"/>
    <col min="12545" max="12545" width="6.59765625" style="52" customWidth="1"/>
    <col min="12546" max="12546" width="7.19921875" style="52" customWidth="1"/>
    <col min="12547" max="12800" width="8.09765625" style="52"/>
    <col min="12801" max="12801" width="6.59765625" style="52" customWidth="1"/>
    <col min="12802" max="12802" width="7.19921875" style="52" customWidth="1"/>
    <col min="12803" max="13056" width="8.09765625" style="52"/>
    <col min="13057" max="13057" width="6.59765625" style="52" customWidth="1"/>
    <col min="13058" max="13058" width="7.19921875" style="52" customWidth="1"/>
    <col min="13059" max="13312" width="8.09765625" style="52"/>
    <col min="13313" max="13313" width="6.59765625" style="52" customWidth="1"/>
    <col min="13314" max="13314" width="7.19921875" style="52" customWidth="1"/>
    <col min="13315" max="13568" width="8.09765625" style="52"/>
    <col min="13569" max="13569" width="6.59765625" style="52" customWidth="1"/>
    <col min="13570" max="13570" width="7.19921875" style="52" customWidth="1"/>
    <col min="13571" max="13824" width="8.09765625" style="52"/>
    <col min="13825" max="13825" width="6.59765625" style="52" customWidth="1"/>
    <col min="13826" max="13826" width="7.19921875" style="52" customWidth="1"/>
    <col min="13827" max="14080" width="8.09765625" style="52"/>
    <col min="14081" max="14081" width="6.59765625" style="52" customWidth="1"/>
    <col min="14082" max="14082" width="7.19921875" style="52" customWidth="1"/>
    <col min="14083" max="14336" width="8.09765625" style="52"/>
    <col min="14337" max="14337" width="6.59765625" style="52" customWidth="1"/>
    <col min="14338" max="14338" width="7.19921875" style="52" customWidth="1"/>
    <col min="14339" max="14592" width="8.09765625" style="52"/>
    <col min="14593" max="14593" width="6.59765625" style="52" customWidth="1"/>
    <col min="14594" max="14594" width="7.19921875" style="52" customWidth="1"/>
    <col min="14595" max="14848" width="8.09765625" style="52"/>
    <col min="14849" max="14849" width="6.59765625" style="52" customWidth="1"/>
    <col min="14850" max="14850" width="7.19921875" style="52" customWidth="1"/>
    <col min="14851" max="15104" width="8.09765625" style="52"/>
    <col min="15105" max="15105" width="6.59765625" style="52" customWidth="1"/>
    <col min="15106" max="15106" width="7.19921875" style="52" customWidth="1"/>
    <col min="15107" max="15360" width="8.09765625" style="52"/>
    <col min="15361" max="15361" width="6.59765625" style="52" customWidth="1"/>
    <col min="15362" max="15362" width="7.19921875" style="52" customWidth="1"/>
    <col min="15363" max="15616" width="8.09765625" style="52"/>
    <col min="15617" max="15617" width="6.59765625" style="52" customWidth="1"/>
    <col min="15618" max="15618" width="7.19921875" style="52" customWidth="1"/>
    <col min="15619" max="15872" width="8.09765625" style="52"/>
    <col min="15873" max="15873" width="6.59765625" style="52" customWidth="1"/>
    <col min="15874" max="15874" width="7.19921875" style="52" customWidth="1"/>
    <col min="15875" max="16128" width="8.09765625" style="52"/>
    <col min="16129" max="16129" width="6.59765625" style="52" customWidth="1"/>
    <col min="16130" max="16130" width="7.19921875" style="52" customWidth="1"/>
    <col min="16131" max="16384" width="8.09765625" style="52"/>
  </cols>
  <sheetData>
    <row r="1" spans="1:1" x14ac:dyDescent="0.45">
      <c r="A1" s="53" t="s">
        <v>38</v>
      </c>
    </row>
    <row r="28" spans="1:1" x14ac:dyDescent="0.45">
      <c r="A28" s="53" t="s">
        <v>39</v>
      </c>
    </row>
    <row r="55" spans="1:1" x14ac:dyDescent="0.45">
      <c r="A55" s="53" t="s">
        <v>40</v>
      </c>
    </row>
    <row r="80" spans="1:1" x14ac:dyDescent="0.45">
      <c r="A80" s="53" t="s">
        <v>41</v>
      </c>
    </row>
    <row r="105" spans="1:1" x14ac:dyDescent="0.45">
      <c r="A105" s="53" t="s">
        <v>42</v>
      </c>
    </row>
    <row r="135" spans="1:1" x14ac:dyDescent="0.45">
      <c r="A135" s="53" t="s">
        <v>43</v>
      </c>
    </row>
    <row r="166" spans="1:1" x14ac:dyDescent="0.45">
      <c r="A166" s="53" t="s">
        <v>44</v>
      </c>
    </row>
    <row r="196" spans="1:1" x14ac:dyDescent="0.45">
      <c r="A196" s="53" t="s">
        <v>46</v>
      </c>
    </row>
    <row r="227" spans="1:1" x14ac:dyDescent="0.45">
      <c r="A227" s="53" t="s">
        <v>47</v>
      </c>
    </row>
    <row r="258" spans="1:1" x14ac:dyDescent="0.45">
      <c r="A258" s="53" t="s">
        <v>48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2" sqref="A2:J9"/>
    </sheetView>
  </sheetViews>
  <sheetFormatPr defaultColWidth="8.09765625" defaultRowHeight="13.2" x14ac:dyDescent="0.45"/>
  <cols>
    <col min="1" max="16384" width="8.09765625" style="52"/>
  </cols>
  <sheetData>
    <row r="1" spans="1:10" x14ac:dyDescent="0.45">
      <c r="A1" s="52" t="s">
        <v>26</v>
      </c>
    </row>
    <row r="2" spans="1:10" x14ac:dyDescent="0.45">
      <c r="A2" s="94" t="s">
        <v>45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5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5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5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5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5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5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5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5">
      <c r="A11" s="52" t="s">
        <v>27</v>
      </c>
    </row>
    <row r="12" spans="1:10" x14ac:dyDescent="0.45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5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5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5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5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5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5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5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5">
      <c r="A21" s="52" t="s">
        <v>28</v>
      </c>
    </row>
    <row r="22" spans="1:10" x14ac:dyDescent="0.45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5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5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5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5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5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5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5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F4" sqref="F4"/>
    </sheetView>
  </sheetViews>
  <sheetFormatPr defaultRowHeight="18" x14ac:dyDescent="0.45"/>
  <cols>
    <col min="1" max="1" width="14" customWidth="1"/>
    <col min="2" max="2" width="13.19921875" customWidth="1"/>
    <col min="4" max="4" width="14.69921875" customWidth="1"/>
    <col min="6" max="6" width="14.19921875" customWidth="1"/>
    <col min="8" max="8" width="15.59765625" customWidth="1"/>
  </cols>
  <sheetData>
    <row r="1" spans="1:8" x14ac:dyDescent="0.45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5">
      <c r="A2" s="34"/>
      <c r="B2" s="32"/>
      <c r="C2" s="32"/>
      <c r="D2" s="33"/>
      <c r="E2" s="32"/>
      <c r="F2" s="33"/>
      <c r="G2" s="32"/>
      <c r="H2" s="33"/>
    </row>
    <row r="3" spans="1:8" x14ac:dyDescent="0.45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5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 x14ac:dyDescent="0.45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5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5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5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5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5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5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5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NEC-PCuser</cp:lastModifiedBy>
  <dcterms:created xsi:type="dcterms:W3CDTF">2020-09-18T03:10:57Z</dcterms:created>
  <dcterms:modified xsi:type="dcterms:W3CDTF">2021-07-21T12:12:03Z</dcterms:modified>
</cp:coreProperties>
</file>