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osor\Desktop\"/>
    </mc:Choice>
  </mc:AlternateContent>
  <xr:revisionPtr revIDLastSave="0" documentId="13_ncr:1_{ACD70949-55A0-4AE2-BAB7-C05FB84AD94C}" xr6:coauthVersionLast="47" xr6:coauthVersionMax="47" xr10:uidLastSave="{00000000-0000-0000-0000-000000000000}"/>
  <bookViews>
    <workbookView xWindow="5970" yWindow="345" windowWidth="20385" windowHeight="1489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59" i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<sst xmlns="http://schemas.openxmlformats.org/spreadsheetml/2006/main" count="65" uniqueCount="48">
  <si>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</si>
  <si>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</si>
  <si>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</si>
  <si>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</si>
  <si>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</si>
  <si>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</si>
  <si>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</si>
  <si>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</si>
  <si>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</si>
  <si>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</si>
  <si>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</si>
  <si>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</si>
  <si>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</si>
  <si>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</si>
  <si>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</si>
  <si>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</si>
  <si>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</si>
  <si>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</si>
  <si>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</si>
  <si>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</si>
  <si>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</si>
  <si>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</si>
  <si>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</si>
  <si>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</si>
  <si>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</si>
  <si>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</si>
  <si>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</si>
  <si>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</si>
  <si>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</si>
  <si>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</si>
  <si>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</si>
  <si>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</si>
  <si>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</si>
  <si>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</si>
  <si>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</si>
  <si>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</si>
  <si>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1H足</t>
    <rPh sb="2" eb="3">
      <t>アシ</t>
    </rPh>
    <phoneticPr fontId="1"/>
  </si>
  <si>
    <t>今までチャートの動きを見るのにローソク足表示を小さくして観ていましたが、ローソク足を大きくして見ると下降が続いていて大陰線が出てから、下降が上昇に転じる前に長い下ヒゲが現れる事を実感しました。</t>
    <rPh sb="0" eb="1">
      <t>イマ</t>
    </rPh>
    <rPh sb="8" eb="9">
      <t>ウゴ</t>
    </rPh>
    <rPh sb="11" eb="12">
      <t>ミ</t>
    </rPh>
    <rPh sb="19" eb="20">
      <t>アシ</t>
    </rPh>
    <rPh sb="20" eb="22">
      <t>ヒョウジ</t>
    </rPh>
    <rPh sb="23" eb="24">
      <t>チイ</t>
    </rPh>
    <rPh sb="28" eb="29">
      <t>ミ</t>
    </rPh>
    <rPh sb="40" eb="41">
      <t>アシ</t>
    </rPh>
    <rPh sb="42" eb="43">
      <t>オオ</t>
    </rPh>
    <rPh sb="47" eb="48">
      <t>ミ</t>
    </rPh>
    <rPh sb="50" eb="52">
      <t>カコウ</t>
    </rPh>
    <rPh sb="53" eb="54">
      <t>ツヅ</t>
    </rPh>
    <rPh sb="58" eb="59">
      <t>ダイ</t>
    </rPh>
    <rPh sb="59" eb="61">
      <t>インセン</t>
    </rPh>
    <rPh sb="62" eb="63">
      <t>デ</t>
    </rPh>
    <rPh sb="67" eb="69">
      <t>カコウ</t>
    </rPh>
    <rPh sb="70" eb="72">
      <t>ジョウショウ</t>
    </rPh>
    <rPh sb="73" eb="74">
      <t>テン</t>
    </rPh>
    <rPh sb="76" eb="77">
      <t>マエ</t>
    </rPh>
    <rPh sb="78" eb="79">
      <t>ナガ</t>
    </rPh>
    <rPh sb="80" eb="81">
      <t>シタ</t>
    </rPh>
    <rPh sb="84" eb="85">
      <t>アラワ</t>
    </rPh>
    <rPh sb="87" eb="88">
      <t>コト</t>
    </rPh>
    <rPh sb="89" eb="91">
      <t>ジッカン</t>
    </rPh>
    <phoneticPr fontId="1"/>
  </si>
  <si>
    <t>ローソク足を大きく表示さすのと全体の流れを知るため画面全体にローソク足を小さく表示しチャートを見るのとでは同じチャートとは思えない。</t>
    <rPh sb="4" eb="5">
      <t>アシ</t>
    </rPh>
    <rPh sb="6" eb="7">
      <t>オオ</t>
    </rPh>
    <rPh sb="9" eb="11">
      <t>ヒョウジ</t>
    </rPh>
    <rPh sb="15" eb="17">
      <t>ゼンタイ</t>
    </rPh>
    <rPh sb="18" eb="19">
      <t>ナガ</t>
    </rPh>
    <rPh sb="21" eb="22">
      <t>シ</t>
    </rPh>
    <rPh sb="25" eb="27">
      <t>ガメン</t>
    </rPh>
    <rPh sb="27" eb="29">
      <t>ゼンタイ</t>
    </rPh>
    <rPh sb="34" eb="35">
      <t>アシ</t>
    </rPh>
    <rPh sb="36" eb="37">
      <t>チイ</t>
    </rPh>
    <rPh sb="39" eb="41">
      <t>ヒョウジ</t>
    </rPh>
    <rPh sb="47" eb="48">
      <t>ミ</t>
    </rPh>
    <rPh sb="53" eb="54">
      <t>オナ</t>
    </rPh>
    <rPh sb="61" eb="62">
      <t>オモ</t>
    </rPh>
    <phoneticPr fontId="1"/>
  </si>
  <si>
    <t>環境認識で下降中か上昇中かを把握してから1本1本のローソク足を見ようと思います。</t>
    <rPh sb="0" eb="2">
      <t>カンキョウ</t>
    </rPh>
    <rPh sb="2" eb="4">
      <t>ニンシキ</t>
    </rPh>
    <rPh sb="5" eb="7">
      <t>カコウ</t>
    </rPh>
    <rPh sb="7" eb="8">
      <t>チュウ</t>
    </rPh>
    <rPh sb="9" eb="12">
      <t>ジョウショウチュウ</t>
    </rPh>
    <rPh sb="14" eb="16">
      <t>ハアク</t>
    </rPh>
    <rPh sb="21" eb="22">
      <t>ポン</t>
    </rPh>
    <rPh sb="23" eb="24">
      <t>ポン</t>
    </rPh>
    <rPh sb="29" eb="30">
      <t>アシ</t>
    </rPh>
    <rPh sb="31" eb="32">
      <t>ミ</t>
    </rPh>
    <rPh sb="35" eb="36">
      <t>オモ</t>
    </rPh>
    <phoneticPr fontId="1"/>
  </si>
  <si>
    <t>〇</t>
    <phoneticPr fontId="1"/>
  </si>
  <si>
    <t>GBP/JPY</t>
    <phoneticPr fontId="1"/>
  </si>
  <si>
    <t>USD/CHF</t>
    <phoneticPr fontId="1"/>
  </si>
  <si>
    <t>USD/JPY</t>
    <phoneticPr fontId="1"/>
  </si>
  <si>
    <t>GBP/USD</t>
    <phoneticPr fontId="1"/>
  </si>
  <si>
    <t>A/USD</t>
    <phoneticPr fontId="1"/>
  </si>
  <si>
    <t>USDCAD</t>
    <phoneticPr fontId="1"/>
  </si>
  <si>
    <t>USD/CAD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</si>
</sst>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523875</xdr:colOff>
      <xdr:row>56</xdr:row>
      <xdr:rowOff>152400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F7703958-73AD-454A-A502-834BD9CF5C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8288000" cy="10153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D2" sqref="D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46</v>
      </c>
    </row>
    <row r="2" spans="1:18" ht="22.5" customHeight="1" x14ac:dyDescent="0.4">
      <c r="A2" s="1" t="s">
        <v>8</v>
      </c>
      <c r="C2" t="s">
        <v>36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34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25</v>
      </c>
      <c r="E6" s="25"/>
      <c r="F6" s="26"/>
      <c r="G6" s="84" t="s">
        <v>3</v>
      </c>
      <c r="H6" s="85"/>
      <c r="I6" s="91"/>
      <c r="J6" s="84" t="s">
        <v>23</v>
      </c>
      <c r="K6" s="85"/>
      <c r="L6" s="91"/>
      <c r="M6" s="84" t="s">
        <v>24</v>
      </c>
      <c r="N6" s="85"/>
      <c r="O6" s="91"/>
    </row>
    <row r="7" spans="1:18" ht="19.5" thickBot="1" x14ac:dyDescent="0.45">
      <c r="A7" s="27"/>
      <c r="B7" s="27" t="s">
        <v>2</v>
      </c>
      <c r="C7" s="64" t="s">
        <v>29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23</v>
      </c>
      <c r="K8" s="89"/>
      <c r="L8" s="90"/>
      <c r="M8" s="88"/>
      <c r="N8" s="89"/>
      <c r="O8" s="90"/>
    </row>
    <row r="9" spans="1:18" x14ac:dyDescent="0.4">
      <c r="A9" s="9">
        <v>1</v>
      </c>
      <c r="B9" s="23">
        <v>44047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44053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G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44056</v>
      </c>
      <c r="C11" s="47">
        <v>1</v>
      </c>
      <c r="D11" s="57">
        <v>-1</v>
      </c>
      <c r="E11" s="58">
        <v>-1</v>
      </c>
      <c r="F11" s="80">
        <v>-1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-3232.9548299999997</v>
      </c>
      <c r="N11" s="45">
        <f t="shared" si="9"/>
        <v>-3276.0749999999998</v>
      </c>
      <c r="O11" s="46">
        <f t="shared" si="10"/>
        <v>-3370.7999999999997</v>
      </c>
      <c r="P11" s="40"/>
      <c r="Q11" s="40"/>
      <c r="R11" s="40"/>
    </row>
    <row r="12" spans="1:18" x14ac:dyDescent="0.4">
      <c r="A12" s="9">
        <v>4</v>
      </c>
      <c r="B12" s="5">
        <v>44064</v>
      </c>
      <c r="C12" s="47">
        <v>1</v>
      </c>
      <c r="D12" s="57">
        <v>1.27</v>
      </c>
      <c r="E12" s="58">
        <v>1.5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105719.52399999999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3982.6770550769997</v>
      </c>
      <c r="N12" s="45">
        <f t="shared" si="9"/>
        <v>4766.6891249999999</v>
      </c>
      <c r="O12" s="46">
        <f t="shared" si="10"/>
        <v>-3269.6759999999999</v>
      </c>
      <c r="P12" s="40"/>
      <c r="Q12" s="40"/>
      <c r="R12" s="40"/>
    </row>
    <row r="13" spans="1:18" x14ac:dyDescent="0.4">
      <c r="A13" s="9">
        <v>5</v>
      </c>
      <c r="B13" s="5">
        <v>44069</v>
      </c>
      <c r="C13" s="47">
        <v>2</v>
      </c>
      <c r="D13" s="57">
        <v>1.27</v>
      </c>
      <c r="E13" s="58">
        <v>1.5</v>
      </c>
      <c r="F13" s="59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112062.69544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3171.5857199999996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6343.1714399999992</v>
      </c>
      <c r="P13" s="40"/>
      <c r="Q13" s="40"/>
      <c r="R13" s="40"/>
    </row>
    <row r="14" spans="1:18" x14ac:dyDescent="0.4">
      <c r="A14" s="9">
        <v>6</v>
      </c>
      <c r="B14" s="5">
        <v>44070</v>
      </c>
      <c r="C14" s="47">
        <v>1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118786.4571664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3361.8808631999996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6723.7617263999991</v>
      </c>
      <c r="P14" s="40"/>
      <c r="Q14" s="40"/>
      <c r="R14" s="40"/>
    </row>
    <row r="15" spans="1:18" x14ac:dyDescent="0.4">
      <c r="A15" s="9">
        <v>7</v>
      </c>
      <c r="B15" s="5">
        <v>44075</v>
      </c>
      <c r="C15" s="47">
        <v>1</v>
      </c>
      <c r="D15" s="57">
        <v>1.27</v>
      </c>
      <c r="E15" s="58">
        <v>1.5</v>
      </c>
      <c r="F15" s="59">
        <v>-1</v>
      </c>
      <c r="G15" s="22">
        <f t="shared" si="3"/>
        <v>121396.69980775358</v>
      </c>
      <c r="H15" s="22">
        <f t="shared" si="3"/>
        <v>126319.23211020902</v>
      </c>
      <c r="I15" s="22">
        <f t="shared" si="4"/>
        <v>115222.86345140799</v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3563.5937149919996</v>
      </c>
      <c r="M15" s="44">
        <f t="shared" si="14"/>
        <v>4455.4611912873634</v>
      </c>
      <c r="N15" s="45">
        <f t="shared" si="15"/>
        <v>5439.5841578558911</v>
      </c>
      <c r="O15" s="46">
        <f t="shared" si="16"/>
        <v>-3563.5937149919996</v>
      </c>
      <c r="P15" s="40"/>
      <c r="Q15" s="40"/>
      <c r="R15" s="40"/>
    </row>
    <row r="16" spans="1:18" x14ac:dyDescent="0.4">
      <c r="A16" s="9">
        <v>8</v>
      </c>
      <c r="B16" s="5">
        <v>44076</v>
      </c>
      <c r="C16" s="47">
        <v>1</v>
      </c>
      <c r="D16" s="57">
        <v>1.27</v>
      </c>
      <c r="E16" s="58">
        <v>-1</v>
      </c>
      <c r="F16" s="59">
        <v>-1</v>
      </c>
      <c r="G16" s="22">
        <f t="shared" si="2"/>
        <v>126021.91407042899</v>
      </c>
      <c r="H16" s="22">
        <f t="shared" si="3"/>
        <v>122529.65514690275</v>
      </c>
      <c r="I16" s="22">
        <f t="shared" si="4"/>
        <v>111766.17754786575</v>
      </c>
      <c r="J16" s="44">
        <f t="shared" si="11"/>
        <v>3641.9009942326074</v>
      </c>
      <c r="K16" s="45">
        <f t="shared" si="12"/>
        <v>3789.5769633062705</v>
      </c>
      <c r="L16" s="46">
        <f t="shared" si="13"/>
        <v>3456.6859035422394</v>
      </c>
      <c r="M16" s="44">
        <f t="shared" si="14"/>
        <v>4625.2142626754112</v>
      </c>
      <c r="N16" s="45">
        <f t="shared" si="15"/>
        <v>-3789.5769633062705</v>
      </c>
      <c r="O16" s="46">
        <f t="shared" si="16"/>
        <v>-3456.6859035422394</v>
      </c>
      <c r="P16" s="40"/>
      <c r="Q16" s="40"/>
      <c r="R16" s="40"/>
    </row>
    <row r="17" spans="1:18" x14ac:dyDescent="0.4">
      <c r="A17" s="9">
        <v>9</v>
      </c>
      <c r="B17" s="5">
        <v>44077</v>
      </c>
      <c r="C17" s="47">
        <v>2</v>
      </c>
      <c r="D17" s="57">
        <v>1.27</v>
      </c>
      <c r="E17" s="58">
        <v>1.5</v>
      </c>
      <c r="F17" s="59">
        <v>2</v>
      </c>
      <c r="G17" s="22">
        <f t="shared" si="2"/>
        <v>130823.34899651233</v>
      </c>
      <c r="H17" s="22">
        <f t="shared" si="3"/>
        <v>128043.48962851337</v>
      </c>
      <c r="I17" s="22">
        <f t="shared" si="4"/>
        <v>118472.14820073769</v>
      </c>
      <c r="J17" s="44">
        <f t="shared" si="11"/>
        <v>3780.6574221128694</v>
      </c>
      <c r="K17" s="45">
        <f t="shared" si="12"/>
        <v>3675.8896544070822</v>
      </c>
      <c r="L17" s="46">
        <f t="shared" si="13"/>
        <v>3352.9853264359722</v>
      </c>
      <c r="M17" s="44">
        <f t="shared" si="14"/>
        <v>4801.4349260833442</v>
      </c>
      <c r="N17" s="45">
        <f t="shared" si="15"/>
        <v>5513.8344816106237</v>
      </c>
      <c r="O17" s="46">
        <f t="shared" si="16"/>
        <v>6705.9706528719444</v>
      </c>
      <c r="P17" s="40"/>
      <c r="Q17" s="40"/>
      <c r="R17" s="40"/>
    </row>
    <row r="18" spans="1:18" x14ac:dyDescent="0.4">
      <c r="A18" s="9">
        <v>10</v>
      </c>
      <c r="B18" s="5">
        <v>44078</v>
      </c>
      <c r="C18" s="47">
        <v>2</v>
      </c>
      <c r="D18" s="57">
        <v>-1</v>
      </c>
      <c r="E18" s="58">
        <v>-1</v>
      </c>
      <c r="F18" s="59">
        <v>-1</v>
      </c>
      <c r="G18" s="22">
        <f t="shared" si="2"/>
        <v>126898.64852661696</v>
      </c>
      <c r="H18" s="22">
        <f t="shared" si="3"/>
        <v>124202.18493965798</v>
      </c>
      <c r="I18" s="22">
        <f t="shared" si="4"/>
        <v>114917.98375471556</v>
      </c>
      <c r="J18" s="44">
        <f t="shared" si="11"/>
        <v>3924.7004698953697</v>
      </c>
      <c r="K18" s="45">
        <f t="shared" si="12"/>
        <v>3841.3046888554009</v>
      </c>
      <c r="L18" s="46">
        <f t="shared" si="13"/>
        <v>3554.1644460221305</v>
      </c>
      <c r="M18" s="44">
        <f t="shared" si="14"/>
        <v>-3924.7004698953697</v>
      </c>
      <c r="N18" s="45">
        <f t="shared" si="15"/>
        <v>-3841.3046888554009</v>
      </c>
      <c r="O18" s="46">
        <f t="shared" si="16"/>
        <v>-3554.1644460221305</v>
      </c>
      <c r="P18" s="40"/>
      <c r="Q18" s="40"/>
      <c r="R18" s="40"/>
    </row>
    <row r="19" spans="1:18" x14ac:dyDescent="0.4">
      <c r="A19" s="9">
        <v>11</v>
      </c>
      <c r="B19" s="5">
        <v>44081</v>
      </c>
      <c r="C19" s="47">
        <v>1</v>
      </c>
      <c r="D19" s="57">
        <v>-1</v>
      </c>
      <c r="E19" s="58">
        <v>-1</v>
      </c>
      <c r="F19" s="59">
        <v>-1</v>
      </c>
      <c r="G19" s="22">
        <f t="shared" si="2"/>
        <v>123091.68907081845</v>
      </c>
      <c r="H19" s="22">
        <f t="shared" si="3"/>
        <v>120476.11939146824</v>
      </c>
      <c r="I19" s="22">
        <f t="shared" si="4"/>
        <v>111470.4442420741</v>
      </c>
      <c r="J19" s="44">
        <f t="shared" si="11"/>
        <v>3806.9594557985088</v>
      </c>
      <c r="K19" s="45">
        <f t="shared" si="12"/>
        <v>3726.0655481897393</v>
      </c>
      <c r="L19" s="46">
        <f t="shared" si="13"/>
        <v>3447.5395126414669</v>
      </c>
      <c r="M19" s="44">
        <f t="shared" si="14"/>
        <v>-3806.9594557985088</v>
      </c>
      <c r="N19" s="45">
        <f t="shared" si="15"/>
        <v>-3726.0655481897393</v>
      </c>
      <c r="O19" s="46">
        <f t="shared" si="16"/>
        <v>-3447.5395126414669</v>
      </c>
      <c r="P19" s="40"/>
      <c r="Q19" s="40"/>
      <c r="R19" s="40"/>
    </row>
    <row r="20" spans="1:18" x14ac:dyDescent="0.4">
      <c r="A20" s="9">
        <v>12</v>
      </c>
      <c r="B20" s="5">
        <v>44082</v>
      </c>
      <c r="C20" s="47">
        <v>2</v>
      </c>
      <c r="D20" s="57">
        <v>1.27</v>
      </c>
      <c r="E20" s="58">
        <v>1.5</v>
      </c>
      <c r="F20" s="59">
        <v>2</v>
      </c>
      <c r="G20" s="22">
        <f t="shared" si="2"/>
        <v>127781.48242441664</v>
      </c>
      <c r="H20" s="22">
        <f t="shared" si="3"/>
        <v>125897.5447640843</v>
      </c>
      <c r="I20" s="22">
        <f t="shared" si="4"/>
        <v>118158.67089659855</v>
      </c>
      <c r="J20" s="44">
        <f t="shared" si="11"/>
        <v>3692.7506721245536</v>
      </c>
      <c r="K20" s="45">
        <f t="shared" si="12"/>
        <v>3614.2835817440468</v>
      </c>
      <c r="L20" s="46">
        <f t="shared" si="13"/>
        <v>3344.1133272622228</v>
      </c>
      <c r="M20" s="44">
        <f t="shared" si="14"/>
        <v>4689.7933535981829</v>
      </c>
      <c r="N20" s="45">
        <f t="shared" si="15"/>
        <v>5421.4253726160705</v>
      </c>
      <c r="O20" s="46">
        <f t="shared" si="16"/>
        <v>6688.2266545244456</v>
      </c>
      <c r="P20" s="40"/>
      <c r="Q20" s="40"/>
      <c r="R20" s="40"/>
    </row>
    <row r="21" spans="1:18" x14ac:dyDescent="0.4">
      <c r="A21" s="9">
        <v>13</v>
      </c>
      <c r="B21" s="5">
        <v>44084</v>
      </c>
      <c r="C21" s="47">
        <v>1</v>
      </c>
      <c r="D21" s="57">
        <v>-1</v>
      </c>
      <c r="E21" s="58">
        <v>-1</v>
      </c>
      <c r="F21" s="59">
        <v>-1</v>
      </c>
      <c r="G21" s="22">
        <f t="shared" si="2"/>
        <v>123948.03795168413</v>
      </c>
      <c r="H21" s="22">
        <f t="shared" si="3"/>
        <v>122120.61842116178</v>
      </c>
      <c r="I21" s="22">
        <f t="shared" si="4"/>
        <v>114613.9107697006</v>
      </c>
      <c r="J21" s="44">
        <f t="shared" si="11"/>
        <v>3833.444472732499</v>
      </c>
      <c r="K21" s="45">
        <f t="shared" si="12"/>
        <v>3776.9263429225289</v>
      </c>
      <c r="L21" s="46">
        <f t="shared" si="13"/>
        <v>3544.7601268979561</v>
      </c>
      <c r="M21" s="44">
        <f t="shared" si="14"/>
        <v>-3833.444472732499</v>
      </c>
      <c r="N21" s="45">
        <f t="shared" si="15"/>
        <v>-3776.9263429225289</v>
      </c>
      <c r="O21" s="46">
        <f t="shared" si="16"/>
        <v>-3544.7601268979561</v>
      </c>
      <c r="P21" s="40"/>
      <c r="Q21" s="40"/>
      <c r="R21" s="40"/>
    </row>
    <row r="22" spans="1:18" x14ac:dyDescent="0.4">
      <c r="A22" s="9">
        <v>14</v>
      </c>
      <c r="B22" s="5">
        <v>44084</v>
      </c>
      <c r="C22" s="47">
        <v>1</v>
      </c>
      <c r="D22" s="57">
        <v>1.27</v>
      </c>
      <c r="E22" s="58">
        <v>1.5</v>
      </c>
      <c r="F22" s="59">
        <v>2</v>
      </c>
      <c r="G22" s="22">
        <f t="shared" si="2"/>
        <v>128670.4581976433</v>
      </c>
      <c r="H22" s="22">
        <f t="shared" si="3"/>
        <v>127616.04625011406</v>
      </c>
      <c r="I22" s="22">
        <f t="shared" si="4"/>
        <v>121490.74541588263</v>
      </c>
      <c r="J22" s="44">
        <f t="shared" si="11"/>
        <v>3718.4411385505241</v>
      </c>
      <c r="K22" s="45">
        <f t="shared" si="12"/>
        <v>3663.6185526348531</v>
      </c>
      <c r="L22" s="46">
        <f t="shared" si="13"/>
        <v>3438.4173230910178</v>
      </c>
      <c r="M22" s="44">
        <f t="shared" si="14"/>
        <v>4722.4202459591661</v>
      </c>
      <c r="N22" s="45">
        <f t="shared" si="15"/>
        <v>5495.4278289522799</v>
      </c>
      <c r="O22" s="46">
        <f t="shared" si="16"/>
        <v>6876.8346461820356</v>
      </c>
      <c r="P22" s="40"/>
      <c r="Q22" s="40"/>
      <c r="R22" s="40"/>
    </row>
    <row r="23" spans="1:18" x14ac:dyDescent="0.4">
      <c r="A23" s="9">
        <v>15</v>
      </c>
      <c r="B23" s="5">
        <v>44085</v>
      </c>
      <c r="C23" s="47">
        <v>2</v>
      </c>
      <c r="D23" s="57">
        <v>1.27</v>
      </c>
      <c r="E23" s="58">
        <v>-1</v>
      </c>
      <c r="F23" s="80">
        <v>-1</v>
      </c>
      <c r="G23" s="22">
        <f t="shared" si="2"/>
        <v>133572.80265497349</v>
      </c>
      <c r="H23" s="22">
        <f t="shared" si="3"/>
        <v>123787.56486261064</v>
      </c>
      <c r="I23" s="22">
        <f t="shared" si="4"/>
        <v>117846.02305340616</v>
      </c>
      <c r="J23" s="44">
        <f t="shared" si="11"/>
        <v>3860.1137459292986</v>
      </c>
      <c r="K23" s="45">
        <f t="shared" si="12"/>
        <v>3828.4813875034215</v>
      </c>
      <c r="L23" s="46">
        <f t="shared" si="13"/>
        <v>3644.7223624764788</v>
      </c>
      <c r="M23" s="44">
        <f t="shared" si="14"/>
        <v>4902.3444573302095</v>
      </c>
      <c r="N23" s="45">
        <f t="shared" si="15"/>
        <v>-3828.4813875034215</v>
      </c>
      <c r="O23" s="46">
        <f t="shared" si="16"/>
        <v>-3644.7223624764788</v>
      </c>
      <c r="P23" s="40"/>
      <c r="Q23" s="40"/>
      <c r="R23" s="40"/>
    </row>
    <row r="24" spans="1:18" x14ac:dyDescent="0.4">
      <c r="A24" s="9">
        <v>16</v>
      </c>
      <c r="B24" s="5">
        <v>44091</v>
      </c>
      <c r="C24" s="47">
        <v>2</v>
      </c>
      <c r="D24" s="57">
        <v>1.27</v>
      </c>
      <c r="E24" s="58">
        <v>1.5</v>
      </c>
      <c r="F24" s="59">
        <v>2</v>
      </c>
      <c r="G24" s="22">
        <f t="shared" si="2"/>
        <v>138661.92643612798</v>
      </c>
      <c r="H24" s="22">
        <f t="shared" si="3"/>
        <v>129358.00528142812</v>
      </c>
      <c r="I24" s="22">
        <f t="shared" si="4"/>
        <v>124916.78443661053</v>
      </c>
      <c r="J24" s="44">
        <f t="shared" si="11"/>
        <v>4007.1840796492047</v>
      </c>
      <c r="K24" s="45">
        <f t="shared" si="12"/>
        <v>3713.626945878319</v>
      </c>
      <c r="L24" s="46">
        <f t="shared" si="13"/>
        <v>3535.3806916021845</v>
      </c>
      <c r="M24" s="44">
        <f t="shared" si="14"/>
        <v>5089.1237811544897</v>
      </c>
      <c r="N24" s="45">
        <f t="shared" si="15"/>
        <v>5570.4404188174785</v>
      </c>
      <c r="O24" s="46">
        <f t="shared" si="16"/>
        <v>7070.7613832043689</v>
      </c>
      <c r="P24" s="40"/>
      <c r="Q24" s="40"/>
      <c r="R24" s="40"/>
    </row>
    <row r="25" spans="1:18" x14ac:dyDescent="0.4">
      <c r="A25" s="9">
        <v>17</v>
      </c>
      <c r="B25" s="5">
        <v>44097</v>
      </c>
      <c r="C25" s="47">
        <v>1</v>
      </c>
      <c r="D25" s="57">
        <v>1.27</v>
      </c>
      <c r="E25" s="58">
        <v>-1</v>
      </c>
      <c r="F25" s="59">
        <v>-1</v>
      </c>
      <c r="G25" s="22">
        <f t="shared" si="2"/>
        <v>143944.94583334445</v>
      </c>
      <c r="H25" s="22">
        <f t="shared" si="3"/>
        <v>125477.26512298528</v>
      </c>
      <c r="I25" s="22">
        <f t="shared" si="4"/>
        <v>121169.2809035122</v>
      </c>
      <c r="J25" s="44">
        <f t="shared" si="11"/>
        <v>4159.8577930838392</v>
      </c>
      <c r="K25" s="45">
        <f t="shared" si="12"/>
        <v>3880.7401584428435</v>
      </c>
      <c r="L25" s="46">
        <f t="shared" si="13"/>
        <v>3747.5035330983155</v>
      </c>
      <c r="M25" s="44">
        <f t="shared" si="14"/>
        <v>5283.0193972164761</v>
      </c>
      <c r="N25" s="45">
        <f t="shared" si="15"/>
        <v>-3880.7401584428435</v>
      </c>
      <c r="O25" s="46">
        <f t="shared" si="16"/>
        <v>-3747.5035330983155</v>
      </c>
      <c r="P25" s="40"/>
      <c r="Q25" s="40"/>
      <c r="R25" s="40"/>
    </row>
    <row r="26" spans="1:18" x14ac:dyDescent="0.4">
      <c r="A26" s="9">
        <v>18</v>
      </c>
      <c r="B26" s="5">
        <v>44099</v>
      </c>
      <c r="C26" s="47">
        <v>2</v>
      </c>
      <c r="D26" s="57">
        <v>-1</v>
      </c>
      <c r="E26" s="58">
        <v>-1</v>
      </c>
      <c r="F26" s="59">
        <v>-1</v>
      </c>
      <c r="G26" s="22">
        <f t="shared" si="2"/>
        <v>139626.59745834413</v>
      </c>
      <c r="H26" s="22">
        <f t="shared" si="3"/>
        <v>121712.94716929572</v>
      </c>
      <c r="I26" s="22">
        <f t="shared" si="4"/>
        <v>117534.20247640683</v>
      </c>
      <c r="J26" s="44">
        <f t="shared" si="11"/>
        <v>4318.3483750003334</v>
      </c>
      <c r="K26" s="45">
        <f t="shared" si="12"/>
        <v>3764.3179536895582</v>
      </c>
      <c r="L26" s="46">
        <f t="shared" si="13"/>
        <v>3635.0784271053658</v>
      </c>
      <c r="M26" s="44">
        <f t="shared" si="14"/>
        <v>-4318.3483750003334</v>
      </c>
      <c r="N26" s="45">
        <f t="shared" si="15"/>
        <v>-3764.3179536895582</v>
      </c>
      <c r="O26" s="46">
        <f t="shared" si="16"/>
        <v>-3635.0784271053658</v>
      </c>
      <c r="P26" s="40"/>
      <c r="Q26" s="40"/>
      <c r="R26" s="40"/>
    </row>
    <row r="27" spans="1:18" x14ac:dyDescent="0.4">
      <c r="A27" s="9">
        <v>19</v>
      </c>
      <c r="B27" s="5">
        <v>44102</v>
      </c>
      <c r="C27" s="47">
        <v>1</v>
      </c>
      <c r="D27" s="57">
        <v>1.27</v>
      </c>
      <c r="E27" s="58">
        <v>1.5</v>
      </c>
      <c r="F27" s="59">
        <v>2</v>
      </c>
      <c r="G27" s="22">
        <f t="shared" si="2"/>
        <v>144946.37082150704</v>
      </c>
      <c r="H27" s="22">
        <f t="shared" si="3"/>
        <v>127190.02979191403</v>
      </c>
      <c r="I27" s="22">
        <f t="shared" si="4"/>
        <v>124586.25462499124</v>
      </c>
      <c r="J27" s="44">
        <f t="shared" si="11"/>
        <v>4188.7979237503241</v>
      </c>
      <c r="K27" s="45">
        <f t="shared" si="12"/>
        <v>3651.3884150788713</v>
      </c>
      <c r="L27" s="46">
        <f t="shared" si="13"/>
        <v>3526.0260742922051</v>
      </c>
      <c r="M27" s="44">
        <f t="shared" si="14"/>
        <v>5319.7733631629117</v>
      </c>
      <c r="N27" s="45">
        <f t="shared" si="15"/>
        <v>5477.0826226183071</v>
      </c>
      <c r="O27" s="46">
        <f t="shared" si="16"/>
        <v>7052.0521485844101</v>
      </c>
      <c r="P27" s="40"/>
      <c r="Q27" s="40"/>
      <c r="R27" s="40"/>
    </row>
    <row r="28" spans="1:18" x14ac:dyDescent="0.4">
      <c r="A28" s="9">
        <v>20</v>
      </c>
      <c r="B28" s="5">
        <v>44103</v>
      </c>
      <c r="C28" s="47">
        <v>2</v>
      </c>
      <c r="D28" s="57">
        <v>-1</v>
      </c>
      <c r="E28" s="58">
        <v>-1</v>
      </c>
      <c r="F28" s="59">
        <v>-1</v>
      </c>
      <c r="G28" s="22">
        <f t="shared" si="2"/>
        <v>140597.97969686182</v>
      </c>
      <c r="H28" s="22">
        <f t="shared" si="3"/>
        <v>123374.32889815661</v>
      </c>
      <c r="I28" s="22">
        <f t="shared" si="4"/>
        <v>120848.6669862415</v>
      </c>
      <c r="J28" s="44">
        <f t="shared" si="11"/>
        <v>4348.3911246452108</v>
      </c>
      <c r="K28" s="45">
        <f t="shared" si="12"/>
        <v>3815.7008937574205</v>
      </c>
      <c r="L28" s="46">
        <f t="shared" si="13"/>
        <v>3737.5876387497369</v>
      </c>
      <c r="M28" s="44">
        <f t="shared" si="14"/>
        <v>-4348.3911246452108</v>
      </c>
      <c r="N28" s="45">
        <f t="shared" si="15"/>
        <v>-3815.7008937574205</v>
      </c>
      <c r="O28" s="46">
        <f t="shared" si="16"/>
        <v>-3737.5876387497369</v>
      </c>
      <c r="P28" s="40"/>
      <c r="Q28" s="40"/>
      <c r="R28" s="40"/>
    </row>
    <row r="29" spans="1:18" x14ac:dyDescent="0.4">
      <c r="A29" s="9">
        <v>21</v>
      </c>
      <c r="B29" s="5">
        <v>44104</v>
      </c>
      <c r="C29" s="47">
        <v>1</v>
      </c>
      <c r="D29" s="57">
        <v>1.27</v>
      </c>
      <c r="E29" s="58">
        <v>1.5</v>
      </c>
      <c r="F29" s="80">
        <v>2</v>
      </c>
      <c r="G29" s="22">
        <f t="shared" si="2"/>
        <v>145954.76272331225</v>
      </c>
      <c r="H29" s="22">
        <f t="shared" si="3"/>
        <v>128926.17369857366</v>
      </c>
      <c r="I29" s="22">
        <f t="shared" si="4"/>
        <v>128099.58700541599</v>
      </c>
      <c r="J29" s="44">
        <f t="shared" si="11"/>
        <v>4217.9393909058545</v>
      </c>
      <c r="K29" s="45">
        <f t="shared" si="12"/>
        <v>3701.2298669446982</v>
      </c>
      <c r="L29" s="46">
        <f t="shared" si="13"/>
        <v>3625.4600095872447</v>
      </c>
      <c r="M29" s="44">
        <f t="shared" si="14"/>
        <v>5356.7830264504355</v>
      </c>
      <c r="N29" s="45">
        <f t="shared" si="15"/>
        <v>5551.8448004170477</v>
      </c>
      <c r="O29" s="46">
        <f t="shared" si="16"/>
        <v>7250.9200191744894</v>
      </c>
      <c r="P29" s="40"/>
      <c r="Q29" s="40"/>
      <c r="R29" s="40"/>
    </row>
    <row r="30" spans="1:18" x14ac:dyDescent="0.4">
      <c r="A30" s="9">
        <v>22</v>
      </c>
      <c r="B30" s="5">
        <v>44105</v>
      </c>
      <c r="C30" s="47">
        <v>1</v>
      </c>
      <c r="D30" s="57">
        <v>-1</v>
      </c>
      <c r="E30" s="58">
        <v>-1</v>
      </c>
      <c r="F30" s="80">
        <v>-1</v>
      </c>
      <c r="G30" s="22">
        <f t="shared" si="2"/>
        <v>141576.11984161288</v>
      </c>
      <c r="H30" s="22">
        <f t="shared" si="3"/>
        <v>125058.38848761645</v>
      </c>
      <c r="I30" s="22">
        <f t="shared" si="4"/>
        <v>124256.59939525351</v>
      </c>
      <c r="J30" s="44">
        <f t="shared" si="11"/>
        <v>4378.6428816993675</v>
      </c>
      <c r="K30" s="45">
        <f t="shared" si="12"/>
        <v>3867.78521095721</v>
      </c>
      <c r="L30" s="46">
        <f t="shared" si="13"/>
        <v>3842.9876101624795</v>
      </c>
      <c r="M30" s="44">
        <f t="shared" si="14"/>
        <v>-4378.6428816993675</v>
      </c>
      <c r="N30" s="45">
        <f t="shared" si="15"/>
        <v>-3867.78521095721</v>
      </c>
      <c r="O30" s="46">
        <f t="shared" si="16"/>
        <v>-3842.9876101624795</v>
      </c>
      <c r="P30" s="40"/>
      <c r="Q30" s="40"/>
      <c r="R30" s="40"/>
    </row>
    <row r="31" spans="1:18" x14ac:dyDescent="0.4">
      <c r="A31" s="9">
        <v>23</v>
      </c>
      <c r="B31" s="5">
        <v>44110</v>
      </c>
      <c r="C31" s="47">
        <v>1</v>
      </c>
      <c r="D31" s="57">
        <v>-1</v>
      </c>
      <c r="E31" s="58">
        <v>-1</v>
      </c>
      <c r="F31" s="59">
        <v>-1</v>
      </c>
      <c r="G31" s="22">
        <f t="shared" si="2"/>
        <v>137328.83624636449</v>
      </c>
      <c r="H31" s="22">
        <f t="shared" si="3"/>
        <v>121306.63683298796</v>
      </c>
      <c r="I31" s="22">
        <f t="shared" si="4"/>
        <v>120528.9014133959</v>
      </c>
      <c r="J31" s="44">
        <f t="shared" si="11"/>
        <v>4247.2835952483865</v>
      </c>
      <c r="K31" s="45">
        <f t="shared" si="12"/>
        <v>3751.7516546284933</v>
      </c>
      <c r="L31" s="46">
        <f t="shared" si="13"/>
        <v>3727.6979818576051</v>
      </c>
      <c r="M31" s="44">
        <f t="shared" si="14"/>
        <v>-4247.2835952483865</v>
      </c>
      <c r="N31" s="45">
        <f t="shared" si="15"/>
        <v>-3751.7516546284933</v>
      </c>
      <c r="O31" s="46">
        <f t="shared" si="16"/>
        <v>-3727.6979818576051</v>
      </c>
      <c r="P31" s="40"/>
      <c r="Q31" s="40"/>
      <c r="R31" s="40"/>
    </row>
    <row r="32" spans="1:18" x14ac:dyDescent="0.4">
      <c r="A32" s="9">
        <v>24</v>
      </c>
      <c r="B32" s="5">
        <v>44113</v>
      </c>
      <c r="C32" s="47">
        <v>1</v>
      </c>
      <c r="D32" s="57">
        <v>-1</v>
      </c>
      <c r="E32" s="58">
        <v>-1</v>
      </c>
      <c r="F32" s="59">
        <v>-1</v>
      </c>
      <c r="G32" s="22">
        <f t="shared" si="2"/>
        <v>133208.97115897355</v>
      </c>
      <c r="H32" s="22">
        <f t="shared" si="3"/>
        <v>117667.43772799833</v>
      </c>
      <c r="I32" s="22">
        <f t="shared" si="4"/>
        <v>116913.03437099402</v>
      </c>
      <c r="J32" s="44">
        <f t="shared" si="11"/>
        <v>4119.8650873909346</v>
      </c>
      <c r="K32" s="45">
        <f t="shared" si="12"/>
        <v>3639.1991049896387</v>
      </c>
      <c r="L32" s="46">
        <f t="shared" si="13"/>
        <v>3615.8670424018769</v>
      </c>
      <c r="M32" s="44">
        <f t="shared" si="14"/>
        <v>-4119.8650873909346</v>
      </c>
      <c r="N32" s="45">
        <f t="shared" si="15"/>
        <v>-3639.1991049896387</v>
      </c>
      <c r="O32" s="46">
        <f t="shared" si="16"/>
        <v>-3615.8670424018769</v>
      </c>
      <c r="P32" s="40"/>
      <c r="Q32" s="40"/>
      <c r="R32" s="40"/>
    </row>
    <row r="33" spans="1:18" x14ac:dyDescent="0.4">
      <c r="A33" s="9">
        <v>25</v>
      </c>
      <c r="B33" s="5">
        <v>44116</v>
      </c>
      <c r="C33" s="47">
        <v>2</v>
      </c>
      <c r="D33" s="57">
        <v>1.27</v>
      </c>
      <c r="E33" s="58">
        <v>1.5</v>
      </c>
      <c r="F33" s="59">
        <v>2</v>
      </c>
      <c r="G33" s="22">
        <f t="shared" si="2"/>
        <v>138284.23296013044</v>
      </c>
      <c r="H33" s="22">
        <f t="shared" si="3"/>
        <v>122962.47242575826</v>
      </c>
      <c r="I33" s="22">
        <f t="shared" si="4"/>
        <v>123927.81643325367</v>
      </c>
      <c r="J33" s="44">
        <f t="shared" si="11"/>
        <v>3996.2691347692066</v>
      </c>
      <c r="K33" s="45">
        <f t="shared" si="12"/>
        <v>3530.0231318399497</v>
      </c>
      <c r="L33" s="46">
        <f t="shared" si="13"/>
        <v>3507.3910311298205</v>
      </c>
      <c r="M33" s="44">
        <f t="shared" si="14"/>
        <v>5075.2618011568929</v>
      </c>
      <c r="N33" s="45">
        <f t="shared" si="15"/>
        <v>5295.0346977599247</v>
      </c>
      <c r="O33" s="46">
        <f t="shared" si="16"/>
        <v>7014.782062259641</v>
      </c>
      <c r="P33" s="40"/>
      <c r="Q33" s="40"/>
      <c r="R33" s="40"/>
    </row>
    <row r="34" spans="1:18" x14ac:dyDescent="0.4">
      <c r="A34" s="9">
        <v>26</v>
      </c>
      <c r="B34" s="5">
        <v>44123</v>
      </c>
      <c r="C34" s="47">
        <v>1</v>
      </c>
      <c r="D34" s="57">
        <v>1.27</v>
      </c>
      <c r="E34" s="58">
        <v>1.5</v>
      </c>
      <c r="F34" s="80">
        <v>2</v>
      </c>
      <c r="G34" s="22">
        <f t="shared" si="2"/>
        <v>143552.86223591139</v>
      </c>
      <c r="H34" s="22">
        <f t="shared" si="3"/>
        <v>128495.78368491738</v>
      </c>
      <c r="I34" s="22">
        <f t="shared" si="4"/>
        <v>131363.4854192489</v>
      </c>
      <c r="J34" s="44">
        <f t="shared" si="11"/>
        <v>4148.5269888039129</v>
      </c>
      <c r="K34" s="45">
        <f t="shared" si="12"/>
        <v>3688.8741727727474</v>
      </c>
      <c r="L34" s="46">
        <f t="shared" si="13"/>
        <v>3717.8344929976101</v>
      </c>
      <c r="M34" s="44">
        <f t="shared" si="14"/>
        <v>5268.6292757809697</v>
      </c>
      <c r="N34" s="45">
        <f t="shared" si="15"/>
        <v>5533.3112591591216</v>
      </c>
      <c r="O34" s="46">
        <f t="shared" si="16"/>
        <v>7435.6689859952203</v>
      </c>
      <c r="P34" s="40"/>
      <c r="Q34" s="40"/>
      <c r="R34" s="40"/>
    </row>
    <row r="35" spans="1:18" x14ac:dyDescent="0.4">
      <c r="A35" s="9">
        <v>27</v>
      </c>
      <c r="B35" s="5">
        <v>44124</v>
      </c>
      <c r="C35" s="47">
        <v>1</v>
      </c>
      <c r="D35" s="57">
        <v>1.27</v>
      </c>
      <c r="E35" s="58">
        <v>1.5</v>
      </c>
      <c r="F35" s="80">
        <v>2</v>
      </c>
      <c r="G35" s="22">
        <f t="shared" si="2"/>
        <v>149022.22628709962</v>
      </c>
      <c r="H35" s="22">
        <f t="shared" si="3"/>
        <v>134278.09395073866</v>
      </c>
      <c r="I35" s="22">
        <f t="shared" si="4"/>
        <v>139245.29454440385</v>
      </c>
      <c r="J35" s="44">
        <f t="shared" si="11"/>
        <v>4306.5858670773414</v>
      </c>
      <c r="K35" s="45">
        <f t="shared" si="12"/>
        <v>3854.8735105475212</v>
      </c>
      <c r="L35" s="46">
        <f t="shared" si="13"/>
        <v>3940.904562577467</v>
      </c>
      <c r="M35" s="44">
        <f t="shared" si="14"/>
        <v>5469.364051188224</v>
      </c>
      <c r="N35" s="45">
        <f t="shared" si="15"/>
        <v>5782.310265821282</v>
      </c>
      <c r="O35" s="46">
        <f t="shared" si="16"/>
        <v>7881.809125154934</v>
      </c>
      <c r="P35" s="40"/>
      <c r="Q35" s="40"/>
      <c r="R35" s="40"/>
    </row>
    <row r="36" spans="1:18" x14ac:dyDescent="0.4">
      <c r="A36" s="9">
        <v>28</v>
      </c>
      <c r="B36" s="5">
        <v>44127</v>
      </c>
      <c r="C36" s="47">
        <v>2</v>
      </c>
      <c r="D36" s="57">
        <v>1.27</v>
      </c>
      <c r="E36" s="58">
        <v>1.5</v>
      </c>
      <c r="F36" s="59">
        <v>2</v>
      </c>
      <c r="G36" s="22">
        <f t="shared" si="2"/>
        <v>154699.97310863811</v>
      </c>
      <c r="H36" s="22">
        <f t="shared" si="3"/>
        <v>140320.60817852191</v>
      </c>
      <c r="I36" s="22">
        <f t="shared" si="4"/>
        <v>147600.01221706808</v>
      </c>
      <c r="J36" s="44">
        <f t="shared" si="11"/>
        <v>4470.6667886129881</v>
      </c>
      <c r="K36" s="45">
        <f t="shared" si="12"/>
        <v>4028.3428185221596</v>
      </c>
      <c r="L36" s="46">
        <f t="shared" si="13"/>
        <v>4177.3588363321151</v>
      </c>
      <c r="M36" s="44">
        <f t="shared" si="14"/>
        <v>5677.7468215384952</v>
      </c>
      <c r="N36" s="45">
        <f t="shared" si="15"/>
        <v>6042.5142277832392</v>
      </c>
      <c r="O36" s="46">
        <f t="shared" si="16"/>
        <v>8354.7176726642301</v>
      </c>
      <c r="P36" s="40"/>
      <c r="Q36" s="40"/>
      <c r="R36" s="40"/>
    </row>
    <row r="37" spans="1:18" x14ac:dyDescent="0.4">
      <c r="A37" s="9">
        <v>29</v>
      </c>
      <c r="B37" s="5">
        <v>44134</v>
      </c>
      <c r="C37" s="47">
        <v>1</v>
      </c>
      <c r="D37" s="57">
        <v>-1</v>
      </c>
      <c r="E37" s="58">
        <v>-1</v>
      </c>
      <c r="F37" s="59">
        <v>-1</v>
      </c>
      <c r="G37" s="22">
        <f t="shared" si="2"/>
        <v>150058.97391537897</v>
      </c>
      <c r="H37" s="22">
        <f t="shared" si="3"/>
        <v>136110.98993316625</v>
      </c>
      <c r="I37" s="22">
        <f t="shared" si="4"/>
        <v>143172.01185055604</v>
      </c>
      <c r="J37" s="44">
        <f t="shared" si="11"/>
        <v>4640.9991932591429</v>
      </c>
      <c r="K37" s="45">
        <f t="shared" si="12"/>
        <v>4209.6182453556576</v>
      </c>
      <c r="L37" s="46">
        <f t="shared" si="13"/>
        <v>4428.0003665120421</v>
      </c>
      <c r="M37" s="44">
        <f t="shared" si="14"/>
        <v>-4640.9991932591429</v>
      </c>
      <c r="N37" s="45">
        <f t="shared" si="15"/>
        <v>-4209.6182453556576</v>
      </c>
      <c r="O37" s="46">
        <f t="shared" si="16"/>
        <v>-4428.0003665120421</v>
      </c>
      <c r="P37" s="40"/>
      <c r="Q37" s="40"/>
      <c r="R37" s="40"/>
    </row>
    <row r="38" spans="1:18" ht="9" customHeight="1" x14ac:dyDescent="0.4">
      <c r="A38" s="9">
        <v>30</v>
      </c>
      <c r="B38" s="5">
        <v>44136</v>
      </c>
      <c r="C38" s="47">
        <v>1</v>
      </c>
      <c r="D38" s="57">
        <v>-1</v>
      </c>
      <c r="E38" s="58">
        <v>-1</v>
      </c>
      <c r="F38" s="59">
        <v>-1</v>
      </c>
      <c r="G38" s="22">
        <f t="shared" si="2"/>
        <v>145557.20469791759</v>
      </c>
      <c r="H38" s="22">
        <f t="shared" si="3"/>
        <v>132027.66023517126</v>
      </c>
      <c r="I38" s="22">
        <f t="shared" si="4"/>
        <v>138876.85149503936</v>
      </c>
      <c r="J38" s="44">
        <f t="shared" si="11"/>
        <v>4501.7692174613685</v>
      </c>
      <c r="K38" s="45">
        <f t="shared" si="12"/>
        <v>4083.3296979949873</v>
      </c>
      <c r="L38" s="46">
        <f t="shared" si="13"/>
        <v>4295.1603555166812</v>
      </c>
      <c r="M38" s="44">
        <f t="shared" si="14"/>
        <v>-4501.7692174613685</v>
      </c>
      <c r="N38" s="45">
        <f t="shared" si="15"/>
        <v>-4083.3296979949873</v>
      </c>
      <c r="O38" s="46">
        <f t="shared" si="16"/>
        <v>-4295.1603555166812</v>
      </c>
      <c r="P38" s="40"/>
      <c r="Q38" s="40"/>
      <c r="R38" s="40"/>
    </row>
    <row r="39" spans="1:18" x14ac:dyDescent="0.4">
      <c r="A39" s="9">
        <v>31</v>
      </c>
      <c r="B39" s="5">
        <v>44139</v>
      </c>
      <c r="C39" s="47">
        <v>2</v>
      </c>
      <c r="D39" s="57">
        <v>-1</v>
      </c>
      <c r="E39" s="60">
        <v>-1</v>
      </c>
      <c r="F39" s="59">
        <v>-1</v>
      </c>
      <c r="G39" s="22">
        <f t="shared" si="2"/>
        <v>141190.48855698007</v>
      </c>
      <c r="H39" s="22">
        <f t="shared" si="3"/>
        <v>128066.83042811613</v>
      </c>
      <c r="I39" s="22">
        <f t="shared" si="4"/>
        <v>134710.54595018819</v>
      </c>
      <c r="J39" s="44">
        <f t="shared" si="11"/>
        <v>4366.7161409375276</v>
      </c>
      <c r="K39" s="45">
        <f t="shared" si="12"/>
        <v>3960.8298070551377</v>
      </c>
      <c r="L39" s="46">
        <f t="shared" si="13"/>
        <v>4166.3055448511805</v>
      </c>
      <c r="M39" s="44">
        <f t="shared" si="14"/>
        <v>-4366.7161409375276</v>
      </c>
      <c r="N39" s="45">
        <f t="shared" si="15"/>
        <v>-3960.8298070551377</v>
      </c>
      <c r="O39" s="46">
        <f t="shared" si="16"/>
        <v>-4166.3055448511805</v>
      </c>
      <c r="P39" s="40"/>
      <c r="Q39" s="40"/>
      <c r="R39" s="40"/>
    </row>
    <row r="40" spans="1:18" x14ac:dyDescent="0.4">
      <c r="A40" s="9">
        <v>32</v>
      </c>
      <c r="B40" s="5">
        <v>44140</v>
      </c>
      <c r="C40" s="47">
        <v>2</v>
      </c>
      <c r="D40" s="57">
        <v>1.27</v>
      </c>
      <c r="E40" s="60">
        <v>1.5</v>
      </c>
      <c r="F40" s="59">
        <v>2</v>
      </c>
      <c r="G40" s="22">
        <f t="shared" si="2"/>
        <v>146569.846171001</v>
      </c>
      <c r="H40" s="22">
        <f t="shared" si="3"/>
        <v>133829.83779738136</v>
      </c>
      <c r="I40" s="22">
        <f t="shared" si="4"/>
        <v>142793.17870719946</v>
      </c>
      <c r="J40" s="44">
        <f t="shared" si="11"/>
        <v>4235.7146567094023</v>
      </c>
      <c r="K40" s="45">
        <f t="shared" si="12"/>
        <v>3842.0049128434835</v>
      </c>
      <c r="L40" s="46">
        <f t="shared" si="13"/>
        <v>4041.3163785056454</v>
      </c>
      <c r="M40" s="44">
        <f t="shared" si="14"/>
        <v>5379.3576140209407</v>
      </c>
      <c r="N40" s="45">
        <f t="shared" si="15"/>
        <v>5763.007369265225</v>
      </c>
      <c r="O40" s="46">
        <f t="shared" si="16"/>
        <v>8082.6327570112908</v>
      </c>
      <c r="P40" s="40"/>
      <c r="Q40" s="40"/>
      <c r="R40" s="40"/>
    </row>
    <row r="41" spans="1:18" x14ac:dyDescent="0.4">
      <c r="A41" s="9">
        <v>33</v>
      </c>
      <c r="B41" s="5">
        <v>44141</v>
      </c>
      <c r="C41" s="47">
        <v>2</v>
      </c>
      <c r="D41" s="57">
        <v>-1</v>
      </c>
      <c r="E41" s="60">
        <v>-1</v>
      </c>
      <c r="F41" s="80">
        <v>-1</v>
      </c>
      <c r="G41" s="22">
        <f t="shared" si="2"/>
        <v>142172.75078587097</v>
      </c>
      <c r="H41" s="22">
        <f t="shared" si="3"/>
        <v>129814.94266345992</v>
      </c>
      <c r="I41" s="22">
        <f t="shared" si="4"/>
        <v>138509.38334598349</v>
      </c>
      <c r="J41" s="44">
        <f t="shared" si="11"/>
        <v>4397.0953851300301</v>
      </c>
      <c r="K41" s="45">
        <f t="shared" si="12"/>
        <v>4014.8951339214409</v>
      </c>
      <c r="L41" s="46">
        <f t="shared" si="13"/>
        <v>4283.7953612159836</v>
      </c>
      <c r="M41" s="44">
        <f t="shared" si="14"/>
        <v>-4397.0953851300301</v>
      </c>
      <c r="N41" s="45">
        <f t="shared" si="15"/>
        <v>-4014.8951339214409</v>
      </c>
      <c r="O41" s="46">
        <f t="shared" si="16"/>
        <v>-4283.7953612159836</v>
      </c>
      <c r="P41" s="40"/>
      <c r="Q41" s="40"/>
      <c r="R41" s="40"/>
    </row>
    <row r="42" spans="1:18" x14ac:dyDescent="0.4">
      <c r="A42" s="9">
        <v>34</v>
      </c>
      <c r="B42" s="5">
        <v>44145</v>
      </c>
      <c r="C42" s="47">
        <v>2</v>
      </c>
      <c r="D42" s="57">
        <v>-1</v>
      </c>
      <c r="E42" s="60">
        <v>-1</v>
      </c>
      <c r="F42" s="80">
        <v>-1</v>
      </c>
      <c r="G42" s="22">
        <f t="shared" si="2"/>
        <v>137907.56826229484</v>
      </c>
      <c r="H42" s="22">
        <f t="shared" si="3"/>
        <v>125920.49438355613</v>
      </c>
      <c r="I42" s="22">
        <f t="shared" si="4"/>
        <v>134354.10184560399</v>
      </c>
      <c r="J42" s="44">
        <f t="shared" si="11"/>
        <v>4265.1825235761289</v>
      </c>
      <c r="K42" s="45">
        <f t="shared" si="12"/>
        <v>3894.4482799037974</v>
      </c>
      <c r="L42" s="46">
        <f t="shared" si="13"/>
        <v>4155.281500379504</v>
      </c>
      <c r="M42" s="44">
        <f>IF(D42="","",J42*D42)</f>
        <v>-4265.1825235761289</v>
      </c>
      <c r="N42" s="45">
        <f t="shared" si="15"/>
        <v>-3894.4482799037974</v>
      </c>
      <c r="O42" s="46">
        <f t="shared" si="16"/>
        <v>-4155.281500379504</v>
      </c>
      <c r="P42" s="40"/>
      <c r="Q42" s="40"/>
      <c r="R42" s="40"/>
    </row>
    <row r="43" spans="1:18" x14ac:dyDescent="0.4">
      <c r="A43" s="3">
        <v>35</v>
      </c>
      <c r="B43" s="5">
        <v>44152</v>
      </c>
      <c r="C43" s="47">
        <v>1</v>
      </c>
      <c r="D43" s="57">
        <v>-1</v>
      </c>
      <c r="E43" s="60">
        <v>-1</v>
      </c>
      <c r="F43" s="59">
        <v>-1</v>
      </c>
      <c r="G43" s="22">
        <f>IF(D43="","",G42+M43)</f>
        <v>133770.34121442598</v>
      </c>
      <c r="H43" s="22">
        <f t="shared" ref="H43:I43" si="17">IF(E43="","",H42+N43)</f>
        <v>122142.87955204945</v>
      </c>
      <c r="I43" s="22">
        <f t="shared" si="17"/>
        <v>130323.47879023587</v>
      </c>
      <c r="J43" s="44">
        <f t="shared" si="11"/>
        <v>4137.2270478688451</v>
      </c>
      <c r="K43" s="45">
        <f t="shared" si="12"/>
        <v>3777.6148315066839</v>
      </c>
      <c r="L43" s="46">
        <f t="shared" si="13"/>
        <v>4030.6230553681194</v>
      </c>
      <c r="M43" s="44">
        <f t="shared" si="14"/>
        <v>-4137.2270478688451</v>
      </c>
      <c r="N43" s="45">
        <f t="shared" si="15"/>
        <v>-3777.6148315066839</v>
      </c>
      <c r="O43" s="46">
        <f t="shared" si="16"/>
        <v>-4030.6230553681194</v>
      </c>
    </row>
    <row r="44" spans="1:18" x14ac:dyDescent="0.4">
      <c r="A44" s="9">
        <v>36</v>
      </c>
      <c r="B44" s="5">
        <v>44154</v>
      </c>
      <c r="C44" s="47">
        <v>1</v>
      </c>
      <c r="D44" s="57">
        <v>-1</v>
      </c>
      <c r="E44" s="60">
        <v>-1</v>
      </c>
      <c r="F44" s="59">
        <v>-1</v>
      </c>
      <c r="G44" s="22">
        <f t="shared" ref="G44:G58" si="18">IF(D44="","",G43+M44)</f>
        <v>129757.2309779932</v>
      </c>
      <c r="H44" s="22">
        <f t="shared" ref="H44:H58" si="19">IF(E44="","",H43+N44)</f>
        <v>118478.59316548797</v>
      </c>
      <c r="I44" s="22">
        <f t="shared" ref="I44:I58" si="20">IF(F44="","",I43+O44)</f>
        <v>126413.77442652879</v>
      </c>
      <c r="J44" s="44">
        <f>IF(G43="","",G43*0.03)</f>
        <v>4013.1102364327794</v>
      </c>
      <c r="K44" s="45">
        <f t="shared" si="12"/>
        <v>3664.2863865614831</v>
      </c>
      <c r="L44" s="46">
        <f t="shared" si="13"/>
        <v>3909.704363707076</v>
      </c>
      <c r="M44" s="44">
        <f>IF(D44="","",J44*D44)</f>
        <v>-4013.1102364327794</v>
      </c>
      <c r="N44" s="45">
        <f t="shared" si="15"/>
        <v>-3664.2863865614831</v>
      </c>
      <c r="O44" s="46">
        <f t="shared" si="16"/>
        <v>-3909.704363707076</v>
      </c>
    </row>
    <row r="45" spans="1:18" x14ac:dyDescent="0.4">
      <c r="A45" s="9">
        <v>37</v>
      </c>
      <c r="B45" s="5">
        <v>44162</v>
      </c>
      <c r="C45" s="47">
        <v>2</v>
      </c>
      <c r="D45" s="57">
        <v>1.27</v>
      </c>
      <c r="E45" s="58">
        <v>1.5</v>
      </c>
      <c r="F45" s="59">
        <v>-1</v>
      </c>
      <c r="G45" s="22">
        <f t="shared" si="18"/>
        <v>134700.98147825475</v>
      </c>
      <c r="H45" s="22">
        <f t="shared" si="19"/>
        <v>123810.12985793492</v>
      </c>
      <c r="I45" s="22">
        <f t="shared" si="20"/>
        <v>122621.36119373293</v>
      </c>
      <c r="J45" s="44">
        <f t="shared" si="11"/>
        <v>3892.7169293397956</v>
      </c>
      <c r="K45" s="45">
        <f t="shared" si="12"/>
        <v>3554.3577949646387</v>
      </c>
      <c r="L45" s="46">
        <f t="shared" si="13"/>
        <v>3792.4132327958637</v>
      </c>
      <c r="M45" s="44">
        <f t="shared" si="14"/>
        <v>4943.7505002615408</v>
      </c>
      <c r="N45" s="45">
        <f t="shared" si="15"/>
        <v>5331.5366924469581</v>
      </c>
      <c r="O45" s="46">
        <f t="shared" si="16"/>
        <v>-3792.4132327958637</v>
      </c>
    </row>
    <row r="46" spans="1:18" x14ac:dyDescent="0.4">
      <c r="A46" s="9">
        <v>38</v>
      </c>
      <c r="B46" s="5">
        <v>44167</v>
      </c>
      <c r="C46" s="47">
        <v>1</v>
      </c>
      <c r="D46" s="57">
        <v>1.27</v>
      </c>
      <c r="E46" s="58">
        <v>1.5</v>
      </c>
      <c r="F46" s="59">
        <v>2</v>
      </c>
      <c r="G46" s="22">
        <f t="shared" si="18"/>
        <v>139833.08887257625</v>
      </c>
      <c r="H46" s="22">
        <f t="shared" si="19"/>
        <v>129381.58570154199</v>
      </c>
      <c r="I46" s="22">
        <f t="shared" si="20"/>
        <v>129978.6428653569</v>
      </c>
      <c r="J46" s="44">
        <f t="shared" si="11"/>
        <v>4041.0294443476423</v>
      </c>
      <c r="K46" s="45">
        <f t="shared" si="12"/>
        <v>3714.3038957380477</v>
      </c>
      <c r="L46" s="46">
        <f t="shared" si="13"/>
        <v>3678.6408358119875</v>
      </c>
      <c r="M46" s="44">
        <f t="shared" si="14"/>
        <v>5132.107394321506</v>
      </c>
      <c r="N46" s="45">
        <f t="shared" si="15"/>
        <v>5571.4558436070711</v>
      </c>
      <c r="O46" s="46">
        <f t="shared" si="16"/>
        <v>7357.2816716239749</v>
      </c>
    </row>
    <row r="47" spans="1:18" x14ac:dyDescent="0.4">
      <c r="A47" s="9">
        <v>39</v>
      </c>
      <c r="B47" s="5">
        <v>44169</v>
      </c>
      <c r="C47" s="47">
        <v>1</v>
      </c>
      <c r="D47" s="57">
        <v>1.27</v>
      </c>
      <c r="E47" s="58">
        <v>1.5</v>
      </c>
      <c r="F47" s="59">
        <v>2</v>
      </c>
      <c r="G47" s="22">
        <f t="shared" si="18"/>
        <v>145160.72955862142</v>
      </c>
      <c r="H47" s="22">
        <f t="shared" si="19"/>
        <v>135203.75705811137</v>
      </c>
      <c r="I47" s="22">
        <f t="shared" si="20"/>
        <v>137777.3614372783</v>
      </c>
      <c r="J47" s="44">
        <f t="shared" si="11"/>
        <v>4194.992666177287</v>
      </c>
      <c r="K47" s="45">
        <f t="shared" si="12"/>
        <v>3881.4475710462593</v>
      </c>
      <c r="L47" s="46">
        <f t="shared" si="13"/>
        <v>3899.359285960707</v>
      </c>
      <c r="M47" s="44">
        <f t="shared" si="14"/>
        <v>5327.6406860451543</v>
      </c>
      <c r="N47" s="45">
        <f t="shared" si="15"/>
        <v>5822.171356569389</v>
      </c>
      <c r="O47" s="46">
        <f t="shared" si="16"/>
        <v>7798.718571921414</v>
      </c>
    </row>
    <row r="48" spans="1:18" x14ac:dyDescent="0.4">
      <c r="A48" s="9">
        <v>40</v>
      </c>
      <c r="B48" s="5">
        <v>44173</v>
      </c>
      <c r="C48" s="47">
        <v>2</v>
      </c>
      <c r="D48" s="57">
        <v>1.27</v>
      </c>
      <c r="E48" s="58">
        <v>1.5</v>
      </c>
      <c r="F48" s="59">
        <v>-1</v>
      </c>
      <c r="G48" s="22">
        <f t="shared" si="18"/>
        <v>150691.35335480489</v>
      </c>
      <c r="H48" s="22">
        <f t="shared" si="19"/>
        <v>141287.92612572637</v>
      </c>
      <c r="I48" s="22">
        <f t="shared" si="20"/>
        <v>133644.04059415995</v>
      </c>
      <c r="J48" s="44">
        <f t="shared" si="11"/>
        <v>4354.821886758642</v>
      </c>
      <c r="K48" s="45">
        <f t="shared" si="12"/>
        <v>4056.1127117433407</v>
      </c>
      <c r="L48" s="46">
        <f t="shared" si="13"/>
        <v>4133.3208431183493</v>
      </c>
      <c r="M48" s="44">
        <f t="shared" si="14"/>
        <v>5530.6237961834759</v>
      </c>
      <c r="N48" s="45">
        <f t="shared" si="15"/>
        <v>6084.169067615011</v>
      </c>
      <c r="O48" s="46">
        <f t="shared" si="16"/>
        <v>-4133.3208431183493</v>
      </c>
    </row>
    <row r="49" spans="1:15" x14ac:dyDescent="0.4">
      <c r="A49" s="9">
        <v>41</v>
      </c>
      <c r="B49" s="5">
        <v>44180</v>
      </c>
      <c r="C49" s="47">
        <v>1</v>
      </c>
      <c r="D49" s="57">
        <v>-1</v>
      </c>
      <c r="E49" s="58">
        <v>-1</v>
      </c>
      <c r="F49" s="59">
        <v>-1</v>
      </c>
      <c r="G49" s="22">
        <f t="shared" si="18"/>
        <v>146170.61275416074</v>
      </c>
      <c r="H49" s="22">
        <f t="shared" si="19"/>
        <v>137049.28834195458</v>
      </c>
      <c r="I49" s="22">
        <f t="shared" si="20"/>
        <v>129634.71937633515</v>
      </c>
      <c r="J49" s="44">
        <f t="shared" si="11"/>
        <v>4520.7406006441461</v>
      </c>
      <c r="K49" s="45">
        <f t="shared" si="12"/>
        <v>4238.637783771791</v>
      </c>
      <c r="L49" s="46">
        <f t="shared" si="13"/>
        <v>4009.3212178247982</v>
      </c>
      <c r="M49" s="44">
        <f t="shared" si="14"/>
        <v>-4520.7406006441461</v>
      </c>
      <c r="N49" s="45">
        <f t="shared" si="15"/>
        <v>-4238.637783771791</v>
      </c>
      <c r="O49" s="46">
        <f t="shared" si="16"/>
        <v>-4009.3212178247982</v>
      </c>
    </row>
    <row r="50" spans="1:15" x14ac:dyDescent="0.4">
      <c r="A50" s="9">
        <v>42</v>
      </c>
      <c r="B50" s="5">
        <v>44180</v>
      </c>
      <c r="C50" s="47">
        <v>1</v>
      </c>
      <c r="D50" s="57">
        <v>-1</v>
      </c>
      <c r="E50" s="58">
        <v>-1</v>
      </c>
      <c r="F50" s="59">
        <v>-1</v>
      </c>
      <c r="G50" s="22">
        <f t="shared" si="18"/>
        <v>141785.49437153593</v>
      </c>
      <c r="H50" s="22">
        <f t="shared" si="19"/>
        <v>132937.80969169593</v>
      </c>
      <c r="I50" s="22">
        <f t="shared" si="20"/>
        <v>125745.67779504509</v>
      </c>
      <c r="J50" s="44">
        <f t="shared" si="11"/>
        <v>4385.1183826248225</v>
      </c>
      <c r="K50" s="45">
        <f t="shared" si="12"/>
        <v>4111.4786502586376</v>
      </c>
      <c r="L50" s="46">
        <f t="shared" si="13"/>
        <v>3889.0415812900546</v>
      </c>
      <c r="M50" s="44">
        <f t="shared" si="14"/>
        <v>-4385.1183826248225</v>
      </c>
      <c r="N50" s="45">
        <f t="shared" si="15"/>
        <v>-4111.4786502586376</v>
      </c>
      <c r="O50" s="46">
        <f t="shared" si="16"/>
        <v>-3889.0415812900546</v>
      </c>
    </row>
    <row r="51" spans="1:15" x14ac:dyDescent="0.4">
      <c r="A51" s="9">
        <v>43</v>
      </c>
      <c r="B51" s="5">
        <v>44183</v>
      </c>
      <c r="C51" s="47">
        <v>2</v>
      </c>
      <c r="D51" s="57">
        <v>1.27</v>
      </c>
      <c r="E51" s="58">
        <v>1.5</v>
      </c>
      <c r="F51" s="80">
        <v>2</v>
      </c>
      <c r="G51" s="22">
        <f t="shared" si="18"/>
        <v>147187.52170709145</v>
      </c>
      <c r="H51" s="22">
        <f t="shared" si="19"/>
        <v>138920.01112782225</v>
      </c>
      <c r="I51" s="22">
        <f t="shared" si="20"/>
        <v>133290.4184627478</v>
      </c>
      <c r="J51" s="44">
        <f t="shared" si="11"/>
        <v>4253.5648311460773</v>
      </c>
      <c r="K51" s="45">
        <f t="shared" si="12"/>
        <v>3988.1342907508779</v>
      </c>
      <c r="L51" s="46">
        <f t="shared" si="13"/>
        <v>3772.3703338513528</v>
      </c>
      <c r="M51" s="44">
        <f t="shared" si="14"/>
        <v>5402.0273355555182</v>
      </c>
      <c r="N51" s="45">
        <f t="shared" si="15"/>
        <v>5982.2014361263173</v>
      </c>
      <c r="O51" s="46">
        <f t="shared" si="16"/>
        <v>7544.7406677027057</v>
      </c>
    </row>
    <row r="52" spans="1:15" x14ac:dyDescent="0.4">
      <c r="A52" s="9">
        <v>44</v>
      </c>
      <c r="B52" s="5">
        <v>44189</v>
      </c>
      <c r="C52" s="47">
        <v>1</v>
      </c>
      <c r="D52" s="57">
        <v>1.27</v>
      </c>
      <c r="E52" s="58">
        <v>1.5</v>
      </c>
      <c r="F52" s="59">
        <v>2</v>
      </c>
      <c r="G52" s="22">
        <f t="shared" si="18"/>
        <v>152795.36628413163</v>
      </c>
      <c r="H52" s="22">
        <f t="shared" si="19"/>
        <v>145171.41162857425</v>
      </c>
      <c r="I52" s="22">
        <f t="shared" si="20"/>
        <v>141287.84357051266</v>
      </c>
      <c r="J52" s="44">
        <f t="shared" si="11"/>
        <v>4415.6256512127438</v>
      </c>
      <c r="K52" s="45">
        <f t="shared" si="12"/>
        <v>4167.6003338346673</v>
      </c>
      <c r="L52" s="46">
        <f t="shared" si="13"/>
        <v>3998.7125538824339</v>
      </c>
      <c r="M52" s="44">
        <f t="shared" si="14"/>
        <v>5607.844577040185</v>
      </c>
      <c r="N52" s="45">
        <f t="shared" si="15"/>
        <v>6251.4005007520009</v>
      </c>
      <c r="O52" s="46">
        <f t="shared" si="16"/>
        <v>7997.4251077648678</v>
      </c>
    </row>
    <row r="53" spans="1:15" x14ac:dyDescent="0.4">
      <c r="A53" s="9">
        <v>45</v>
      </c>
      <c r="B53" s="5">
        <v>44195</v>
      </c>
      <c r="C53" s="47">
        <v>2</v>
      </c>
      <c r="D53" s="57">
        <v>1.27</v>
      </c>
      <c r="E53" s="58">
        <v>1.5</v>
      </c>
      <c r="F53" s="59">
        <v>2</v>
      </c>
      <c r="G53" s="22">
        <f t="shared" si="18"/>
        <v>158616.86973955703</v>
      </c>
      <c r="H53" s="22">
        <f t="shared" si="19"/>
        <v>151704.12515186009</v>
      </c>
      <c r="I53" s="22">
        <f t="shared" si="20"/>
        <v>149765.11418474343</v>
      </c>
      <c r="J53" s="44">
        <f t="shared" si="11"/>
        <v>4583.8609885239484</v>
      </c>
      <c r="K53" s="45">
        <f t="shared" si="12"/>
        <v>4355.1423488572273</v>
      </c>
      <c r="L53" s="46">
        <f t="shared" si="13"/>
        <v>4238.6353071153799</v>
      </c>
      <c r="M53" s="44">
        <f t="shared" si="14"/>
        <v>5821.5034554254144</v>
      </c>
      <c r="N53" s="45">
        <f t="shared" si="15"/>
        <v>6532.7135232858409</v>
      </c>
      <c r="O53" s="46">
        <f t="shared" si="16"/>
        <v>8477.2706142307597</v>
      </c>
    </row>
    <row r="54" spans="1:15" x14ac:dyDescent="0.4">
      <c r="A54" s="9">
        <v>46</v>
      </c>
      <c r="B54" s="5">
        <v>44197</v>
      </c>
      <c r="C54" s="47">
        <v>1</v>
      </c>
      <c r="D54" s="57">
        <v>1.27</v>
      </c>
      <c r="E54" s="58">
        <v>1.5</v>
      </c>
      <c r="F54" s="59">
        <v>2</v>
      </c>
      <c r="G54" s="22">
        <f t="shared" si="18"/>
        <v>164660.17247663415</v>
      </c>
      <c r="H54" s="22">
        <f t="shared" si="19"/>
        <v>158530.8107836938</v>
      </c>
      <c r="I54" s="22">
        <f t="shared" si="20"/>
        <v>158751.02103582805</v>
      </c>
      <c r="J54" s="44">
        <f t="shared" si="11"/>
        <v>4758.5060921867107</v>
      </c>
      <c r="K54" s="45">
        <f t="shared" si="12"/>
        <v>4551.1237545558024</v>
      </c>
      <c r="L54" s="46">
        <f t="shared" si="13"/>
        <v>4492.9534255423032</v>
      </c>
      <c r="M54" s="44">
        <f t="shared" si="14"/>
        <v>6043.3027370771224</v>
      </c>
      <c r="N54" s="45">
        <f t="shared" si="15"/>
        <v>6826.6856318337032</v>
      </c>
      <c r="O54" s="46">
        <f t="shared" si="16"/>
        <v>8985.9068510846064</v>
      </c>
    </row>
    <row r="55" spans="1:15" x14ac:dyDescent="0.4">
      <c r="A55" s="9">
        <v>47</v>
      </c>
      <c r="B55" s="5">
        <v>44204</v>
      </c>
      <c r="C55" s="47">
        <v>2</v>
      </c>
      <c r="D55" s="57">
        <v>1.27</v>
      </c>
      <c r="E55" s="58">
        <v>1.5</v>
      </c>
      <c r="F55" s="59">
        <v>2</v>
      </c>
      <c r="G55" s="22">
        <f t="shared" si="18"/>
        <v>170933.72504799391</v>
      </c>
      <c r="H55" s="22">
        <f t="shared" si="19"/>
        <v>165664.69726896001</v>
      </c>
      <c r="I55" s="22">
        <f t="shared" si="20"/>
        <v>168276.08229797773</v>
      </c>
      <c r="J55" s="44">
        <f t="shared" si="11"/>
        <v>4939.8051742990247</v>
      </c>
      <c r="K55" s="45">
        <f t="shared" si="12"/>
        <v>4755.9243235108142</v>
      </c>
      <c r="L55" s="46">
        <f t="shared" si="13"/>
        <v>4762.530631074841</v>
      </c>
      <c r="M55" s="44">
        <f t="shared" si="14"/>
        <v>6273.5525713597617</v>
      </c>
      <c r="N55" s="45">
        <f t="shared" si="15"/>
        <v>7133.8864852662209</v>
      </c>
      <c r="O55" s="46">
        <f t="shared" si="16"/>
        <v>9525.0612621496821</v>
      </c>
    </row>
    <row r="56" spans="1:15" x14ac:dyDescent="0.4">
      <c r="A56" s="9">
        <v>48</v>
      </c>
      <c r="B56" s="5">
        <v>44208</v>
      </c>
      <c r="C56" s="47">
        <v>1</v>
      </c>
      <c r="D56" s="57">
        <v>1.27</v>
      </c>
      <c r="E56" s="58">
        <v>1.5</v>
      </c>
      <c r="F56" s="59">
        <v>2</v>
      </c>
      <c r="G56" s="22">
        <f t="shared" si="18"/>
        <v>177446.29997232248</v>
      </c>
      <c r="H56" s="22">
        <f t="shared" si="19"/>
        <v>173119.60864606322</v>
      </c>
      <c r="I56" s="22">
        <f t="shared" si="20"/>
        <v>178372.64723585639</v>
      </c>
      <c r="J56" s="44">
        <f t="shared" si="11"/>
        <v>5128.0117514398171</v>
      </c>
      <c r="K56" s="45">
        <f t="shared" si="12"/>
        <v>4969.9409180687999</v>
      </c>
      <c r="L56" s="46">
        <f t="shared" si="13"/>
        <v>5048.2824689393319</v>
      </c>
      <c r="M56" s="44">
        <f t="shared" si="14"/>
        <v>6512.5749243285682</v>
      </c>
      <c r="N56" s="45">
        <f t="shared" si="15"/>
        <v>7454.9113771031998</v>
      </c>
      <c r="O56" s="46">
        <f t="shared" si="16"/>
        <v>10096.564937878664</v>
      </c>
    </row>
    <row r="57" spans="1:15" x14ac:dyDescent="0.4">
      <c r="A57" s="9">
        <v>49</v>
      </c>
      <c r="B57" s="5">
        <v>44209</v>
      </c>
      <c r="C57" s="47">
        <v>2</v>
      </c>
      <c r="D57" s="57">
        <v>-1</v>
      </c>
      <c r="E57" s="58">
        <v>-1</v>
      </c>
      <c r="F57" s="59">
        <v>-1</v>
      </c>
      <c r="G57" s="22">
        <f t="shared" si="18"/>
        <v>172122.91097315282</v>
      </c>
      <c r="H57" s="22">
        <f t="shared" si="19"/>
        <v>167926.02038668134</v>
      </c>
      <c r="I57" s="22">
        <f t="shared" si="20"/>
        <v>173021.46781878069</v>
      </c>
      <c r="J57" s="44">
        <f t="shared" si="11"/>
        <v>5323.3889991696742</v>
      </c>
      <c r="K57" s="45">
        <f t="shared" si="12"/>
        <v>5193.588259381896</v>
      </c>
      <c r="L57" s="46">
        <f t="shared" si="13"/>
        <v>5351.1794170756912</v>
      </c>
      <c r="M57" s="44">
        <f t="shared" si="14"/>
        <v>-5323.3889991696742</v>
      </c>
      <c r="N57" s="45">
        <f t="shared" si="15"/>
        <v>-5193.588259381896</v>
      </c>
      <c r="O57" s="46">
        <f t="shared" si="16"/>
        <v>-5351.1794170756912</v>
      </c>
    </row>
    <row r="58" spans="1:15" ht="19.5" thickBot="1" x14ac:dyDescent="0.45">
      <c r="A58" s="9">
        <v>50</v>
      </c>
      <c r="B58" s="6">
        <v>44210</v>
      </c>
      <c r="C58" s="51">
        <v>1</v>
      </c>
      <c r="D58" s="61">
        <v>-1</v>
      </c>
      <c r="E58" s="62">
        <v>-1</v>
      </c>
      <c r="F58" s="63">
        <v>-1</v>
      </c>
      <c r="G58" s="22">
        <f t="shared" si="18"/>
        <v>166959.22364395822</v>
      </c>
      <c r="H58" s="22">
        <f t="shared" si="19"/>
        <v>162888.2397750809</v>
      </c>
      <c r="I58" s="22">
        <f t="shared" si="20"/>
        <v>167830.82378421727</v>
      </c>
      <c r="J58" s="44">
        <f t="shared" si="11"/>
        <v>5163.687329194584</v>
      </c>
      <c r="K58" s="45">
        <f t="shared" si="12"/>
        <v>5037.7806116004404</v>
      </c>
      <c r="L58" s="46">
        <f t="shared" si="13"/>
        <v>5190.6440345634201</v>
      </c>
      <c r="M58" s="44">
        <f t="shared" si="14"/>
        <v>-5163.687329194584</v>
      </c>
      <c r="N58" s="45">
        <f t="shared" si="15"/>
        <v>-5037.7806116004404</v>
      </c>
      <c r="O58" s="46">
        <f t="shared" si="16"/>
        <v>-5190.6440345634201</v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30</v>
      </c>
      <c r="E59" s="7">
        <f>COUNTIF(E9:E58,1.5)</f>
        <v>27</v>
      </c>
      <c r="F59" s="8">
        <f>COUNTIF(F9:F58,2)</f>
        <v>23</v>
      </c>
      <c r="G59" s="70">
        <f>M59+G8</f>
        <v>166959.22364395834</v>
      </c>
      <c r="H59" s="71">
        <f>N59+H8</f>
        <v>162888.23977508084</v>
      </c>
      <c r="I59" s="72">
        <f>O59+I8</f>
        <v>167830.82378421724</v>
      </c>
      <c r="J59" s="67" t="s">
        <v>31</v>
      </c>
      <c r="K59" s="68">
        <f>B58-B9</f>
        <v>163</v>
      </c>
      <c r="L59" s="69" t="s">
        <v>32</v>
      </c>
      <c r="M59" s="81">
        <f>SUM(M9:M58)</f>
        <v>66959.223643958321</v>
      </c>
      <c r="N59" s="82">
        <f>SUM(N9:N58)</f>
        <v>62888.239775080838</v>
      </c>
      <c r="O59" s="83">
        <f>SUM(O9:O58)</f>
        <v>67830.823784217253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20</v>
      </c>
      <c r="E60" s="7">
        <f>COUNTIF(E9:E58,-1)</f>
        <v>23</v>
      </c>
      <c r="F60" s="8">
        <f>COUNTIF(F9:F58,-1)</f>
        <v>27</v>
      </c>
      <c r="G60" s="84" t="s">
        <v>30</v>
      </c>
      <c r="H60" s="85"/>
      <c r="I60" s="91"/>
      <c r="J60" s="84" t="s">
        <v>33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35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1.6695922364395834</v>
      </c>
      <c r="H61" s="77">
        <f t="shared" ref="H61" si="21">H59/H8</f>
        <v>1.6288823977508085</v>
      </c>
      <c r="I61" s="78">
        <f>I59/I8</f>
        <v>1.6783082378421723</v>
      </c>
      <c r="J61" s="65">
        <f>(G61-100%)*30/K59</f>
        <v>0.12323783492753068</v>
      </c>
      <c r="K61" s="65">
        <f>(H61-100%)*30/K59</f>
        <v>0.11574522657990338</v>
      </c>
      <c r="L61" s="66">
        <f>(I61-100%)*30/K59</f>
        <v>0.124842006964817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0.6</v>
      </c>
      <c r="E62" s="74">
        <f t="shared" si="22"/>
        <v>0.54</v>
      </c>
      <c r="F62" s="75">
        <f>F59/(F59+F60+F61)</f>
        <v>0.46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2" zoomScale="80" zoomScaleNormal="80" workbookViewId="0">
      <selection activeCell="C9" sqref="B9:C11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37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 t="s">
        <v>38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 t="s">
        <v>39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5"/>
  <sheetViews>
    <sheetView zoomScale="80" zoomScaleNormal="80" workbookViewId="0">
      <selection activeCell="D7" sqref="D7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 t="s">
        <v>40</v>
      </c>
      <c r="H4" s="38">
        <v>44415</v>
      </c>
    </row>
    <row r="5" spans="1:8" x14ac:dyDescent="0.4">
      <c r="A5" s="37" t="s">
        <v>21</v>
      </c>
      <c r="B5" s="37" t="s">
        <v>41</v>
      </c>
      <c r="C5" s="37"/>
      <c r="D5" s="38"/>
      <c r="E5" s="37"/>
      <c r="F5" s="39"/>
      <c r="G5" s="37" t="s">
        <v>40</v>
      </c>
      <c r="H5" s="38">
        <v>44416</v>
      </c>
    </row>
    <row r="6" spans="1:8" x14ac:dyDescent="0.4">
      <c r="A6" s="37" t="s">
        <v>21</v>
      </c>
      <c r="B6" s="37" t="s">
        <v>42</v>
      </c>
      <c r="C6" s="37"/>
      <c r="D6" s="39"/>
      <c r="E6" s="37"/>
      <c r="F6" s="39"/>
      <c r="G6" s="37" t="s">
        <v>40</v>
      </c>
      <c r="H6" s="38">
        <v>44416</v>
      </c>
    </row>
    <row r="7" spans="1:8" x14ac:dyDescent="0.4">
      <c r="A7" s="37" t="s">
        <v>21</v>
      </c>
      <c r="B7" s="37" t="s">
        <v>47</v>
      </c>
      <c r="C7" s="37"/>
      <c r="D7" s="39"/>
      <c r="E7" s="37"/>
      <c r="F7" s="39"/>
      <c r="G7" s="37" t="s">
        <v>40</v>
      </c>
      <c r="H7" s="38">
        <v>44417</v>
      </c>
    </row>
    <row r="8" spans="1:8" x14ac:dyDescent="0.4">
      <c r="A8" s="37" t="s">
        <v>21</v>
      </c>
      <c r="B8" s="37" t="s">
        <v>43</v>
      </c>
      <c r="C8" s="37"/>
      <c r="D8" s="39"/>
      <c r="E8" s="37" t="s">
        <v>40</v>
      </c>
      <c r="F8" s="39"/>
      <c r="G8" s="37"/>
      <c r="H8" s="38">
        <v>44418</v>
      </c>
    </row>
    <row r="9" spans="1:8" x14ac:dyDescent="0.4">
      <c r="A9" s="37" t="s">
        <v>21</v>
      </c>
      <c r="B9" s="37" t="s">
        <v>43</v>
      </c>
      <c r="C9" s="37"/>
      <c r="D9" s="39"/>
      <c r="E9" s="37"/>
      <c r="F9" s="39"/>
      <c r="G9" s="37" t="s">
        <v>40</v>
      </c>
      <c r="H9" s="38">
        <v>44419</v>
      </c>
    </row>
    <row r="10" spans="1:8" x14ac:dyDescent="0.4">
      <c r="A10" s="37" t="s">
        <v>21</v>
      </c>
      <c r="B10" s="37" t="s">
        <v>44</v>
      </c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 t="s">
        <v>45</v>
      </c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  <row r="15" spans="1:8" ht="18" customHeight="1" x14ac:dyDescent="0.4"/>
  </sheetData>
  <phoneticPr fontId="1"/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赤松福代</cp:lastModifiedBy>
  <dcterms:created xsi:type="dcterms:W3CDTF">2020-09-18T03:10:57Z</dcterms:created>
  <dcterms:modified xsi:type="dcterms:W3CDTF">2021-08-14T01:31:08Z</dcterms:modified>
</cp:coreProperties>
</file>